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2197\Downloads\"/>
    </mc:Choice>
  </mc:AlternateContent>
  <xr:revisionPtr revIDLastSave="0" documentId="13_ncr:1_{8715EA78-83E2-46C1-BAFB-0CDB2B1FF597}" xr6:coauthVersionLast="47" xr6:coauthVersionMax="47" xr10:uidLastSave="{00000000-0000-0000-0000-000000000000}"/>
  <bookViews>
    <workbookView xWindow="-25800" yWindow="-5220" windowWidth="25800" windowHeight="21000" xr2:uid="{00000000-000D-0000-FFFF-FFFF00000000}"/>
  </bookViews>
  <sheets>
    <sheet name="Innhold" sheetId="1" r:id="rId1"/>
    <sheet name="Fig6-1" sheetId="2" r:id="rId2"/>
    <sheet name="Fig6-2" sheetId="3" r:id="rId3"/>
    <sheet name="Fig6-3" sheetId="4" r:id="rId4"/>
    <sheet name="Fig6-4" sheetId="5" r:id="rId5"/>
    <sheet name="Fig6-5" sheetId="6" r:id="rId6"/>
    <sheet name="Fig6-6" sheetId="7" r:id="rId7"/>
    <sheet name="Fig6-7" sheetId="8" r:id="rId8"/>
    <sheet name="Fig6-8" sheetId="9" r:id="rId9"/>
    <sheet name="Fig6-9" sheetId="10" r:id="rId10"/>
    <sheet name="Fig6-10" sheetId="11" r:id="rId11"/>
    <sheet name="Fig6-11" sheetId="12" r:id="rId12"/>
    <sheet name="Fig6-12" sheetId="13" r:id="rId13"/>
    <sheet name="Fig6-13" sheetId="14" r:id="rId14"/>
    <sheet name="Fig6-14" sheetId="25" r:id="rId15"/>
    <sheet name="Fig6-15" sheetId="15" r:id="rId16"/>
    <sheet name="Fig6-16" sheetId="16" r:id="rId17"/>
    <sheet name="Fig6-17" sheetId="17" r:id="rId18"/>
    <sheet name="Fig6-18" sheetId="18" r:id="rId19"/>
    <sheet name="Fig6-19" sheetId="19" r:id="rId20"/>
    <sheet name="Fig6-20" sheetId="20" r:id="rId21"/>
    <sheet name="Fig6-21" sheetId="21" r:id="rId22"/>
    <sheet name="Fig6-22" sheetId="22" r:id="rId23"/>
    <sheet name="Fig6-23" sheetId="23" r:id="rId24"/>
    <sheet name="Fig6-24" sheetId="24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1" l="1"/>
  <c r="A13" i="1"/>
  <c r="A25" i="1"/>
  <c r="A24" i="1"/>
  <c r="A23" i="1"/>
  <c r="A22" i="1"/>
  <c r="A21" i="1"/>
  <c r="A20" i="1"/>
  <c r="A19" i="1"/>
  <c r="A18" i="1"/>
  <c r="A17" i="1"/>
  <c r="A16" i="1"/>
  <c r="A14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<sst xmlns="http://schemas.openxmlformats.org/spreadsheetml/2006/main" count="268" uniqueCount="185">
  <si>
    <t xml:space="preserve"> Gjennomsnittlig husholdningsjustert inntekt og skatt for ulike inntektsgrupper. 2022. Tusen kroner</t>
  </si>
  <si>
    <t xml:space="preserve"> Gjennomsnittlig husholdningsjustert inntekt og skatt i nederste inntektsgruppe (1.-9. persentil). 2022. Tusen kroner.</t>
  </si>
  <si>
    <t xml:space="preserve"> Gjennomsnittlig husholdningsjustert inntekt og skatt i øverste inntektsgruppe (91.-100. persentil). 2022. Tusen kroner</t>
  </si>
  <si>
    <t xml:space="preserve"> Utvikling i realinntekt i ulike deler av inntektsfordelingen. Indeks (2004=1). 2004-2022</t>
  </si>
  <si>
    <t xml:space="preserve"> Inntektsulikhet målt ved ulike spredningsmål. 1992–2022</t>
  </si>
  <si>
    <t xml:space="preserve"> Inntektsulikhet med ulike inntektsbegrep. 2001–2022</t>
  </si>
  <si>
    <t xml:space="preserve"> Lønnsspredning i utvalgte land, EU og OECD (medianlønn=1). 2022</t>
  </si>
  <si>
    <t xml:space="preserve"> Husholdningenes gjennomsnittlige formue. Mill. kroner. 2010–2022</t>
  </si>
  <si>
    <t xml:space="preserve"> Gjennomsnittlig formue i ulike formuesgrupper. Mill. kroner. 2022</t>
  </si>
  <si>
    <t xml:space="preserve"> Gjennomsnittlig formue i øverste formuesgruppe (91.-100. persentil). Mill. kroner. 2022</t>
  </si>
  <si>
    <t xml:space="preserve"> Gjennomsnittlig formue i ulike aldersgrupper i 2022. Mill. kroner</t>
  </si>
  <si>
    <t xml:space="preserve"> Formuesutvikling i topp 1 pst. og resten av befolkningen. Sammenlignet med utviklingen på Oslo Børs og boligprisindeksen. Indeks (2012=100). 2012–2022</t>
  </si>
  <si>
    <t xml:space="preserve"> Spredning i inntekt. Formuespersentil 91–100. Mill. kroner. 2022</t>
  </si>
  <si>
    <t xml:space="preserve"> Spredning i formue i ulike inntektsgrupper. Mill. kroner. 2022</t>
  </si>
  <si>
    <t xml:space="preserve"> Gjennomsnittlig inntekt etter skatt og endring i nettoformue fra året før for de 1 pst. mest formuende personene. 2014–2022. Mill. kroner.</t>
  </si>
  <si>
    <t xml:space="preserve"> Andelen av markedsinntekten som tilfalt topp 1 pst. med ulike inntektsbegrep. 2001–2022</t>
  </si>
  <si>
    <t xml:space="preserve"> Andel barn med vedvarende lavinntekt. 2006–2022. Prosent</t>
  </si>
  <si>
    <t xml:space="preserve"> Gini-koeffisienter for markedsinntekter og inntekt etter skatt 1992–2022</t>
  </si>
  <si>
    <t xml:space="preserve"> Gjennomsnittlig inntekt og skatt i sentralitetsklasse 1–6. Tusen kroner. 2022</t>
  </si>
  <si>
    <t xml:space="preserve"> Spredning i inntekt etter skatt i sentralitetsklasse 1–6. Tusen kroner. 2022</t>
  </si>
  <si>
    <t xml:space="preserve"> Gjennomsnittlig formue i sentralitetsklasse 1–6. Mill. kroner. 2022</t>
  </si>
  <si>
    <t xml:space="preserve"> Spredning i nettoformue i sentralitetsklasse 1–6. Mill. kroner. 2021</t>
  </si>
  <si>
    <t>Innhold</t>
  </si>
  <si>
    <t>Figurtittel</t>
  </si>
  <si>
    <t>Desil</t>
  </si>
  <si>
    <t>Kapitalinntekt</t>
  </si>
  <si>
    <t>Næringsinntekt</t>
  </si>
  <si>
    <t>Overføringer (pensjoner mv.)</t>
  </si>
  <si>
    <t>Lønn</t>
  </si>
  <si>
    <t>Inntekt før skatt</t>
  </si>
  <si>
    <t>Skatt</t>
  </si>
  <si>
    <t>Inntekt etter skatt</t>
  </si>
  <si>
    <t>Fig6-1</t>
  </si>
  <si>
    <t>Persentil</t>
  </si>
  <si>
    <t>Fig6-2</t>
  </si>
  <si>
    <t>Fig6-3</t>
  </si>
  <si>
    <t>År</t>
  </si>
  <si>
    <t>P10</t>
  </si>
  <si>
    <t>P50</t>
  </si>
  <si>
    <t>P90</t>
  </si>
  <si>
    <t>Fig6-4</t>
  </si>
  <si>
    <t xml:space="preserve">Gini </t>
  </si>
  <si>
    <t>P90/P10 (høyre akse)</t>
  </si>
  <si>
    <t>Fig6-5</t>
  </si>
  <si>
    <t>Offisiell statistikk</t>
  </si>
  <si>
    <t>+ tilbakeholdte overskudd - utbytteskatt</t>
  </si>
  <si>
    <t>Fig6-6</t>
  </si>
  <si>
    <t>Sverige</t>
  </si>
  <si>
    <t>Norge</t>
  </si>
  <si>
    <t>Finland</t>
  </si>
  <si>
    <t>Danmark</t>
  </si>
  <si>
    <t>Tyskland</t>
  </si>
  <si>
    <t>Storbritannia</t>
  </si>
  <si>
    <t>Frankrike</t>
  </si>
  <si>
    <t>EU (27)</t>
  </si>
  <si>
    <t>OECD</t>
  </si>
  <si>
    <t>USA</t>
  </si>
  <si>
    <t>Land</t>
  </si>
  <si>
    <t>2022</t>
  </si>
  <si>
    <t>2022 (p90)</t>
  </si>
  <si>
    <t>2002</t>
  </si>
  <si>
    <t>2002 (p90)</t>
  </si>
  <si>
    <t>Fig6-7</t>
  </si>
  <si>
    <t>Gini</t>
  </si>
  <si>
    <t>Fig6-8</t>
  </si>
  <si>
    <t>Gjeld</t>
  </si>
  <si>
    <t>Øvrige eiendeler</t>
  </si>
  <si>
    <t>Aksjer, verdipapirer og fond</t>
  </si>
  <si>
    <t>Bankinnskudd</t>
  </si>
  <si>
    <t>Annen realkapital</t>
  </si>
  <si>
    <t>Primærbolig</t>
  </si>
  <si>
    <t>Bruttoformue</t>
  </si>
  <si>
    <t>Nettoformue</t>
  </si>
  <si>
    <t>Fig6-9</t>
  </si>
  <si>
    <t>Fig6-10</t>
  </si>
  <si>
    <t>Fig6-11</t>
  </si>
  <si>
    <t>&lt;25</t>
  </si>
  <si>
    <t>25 - 34</t>
  </si>
  <si>
    <t>35 - 44</t>
  </si>
  <si>
    <t>45 - 54</t>
  </si>
  <si>
    <t>55 - 66</t>
  </si>
  <si>
    <t>67 - 79</t>
  </si>
  <si>
    <t>&gt;80</t>
  </si>
  <si>
    <t>Aldersgruppe</t>
  </si>
  <si>
    <t>Fig6-12</t>
  </si>
  <si>
    <t>Topp 1 pst.</t>
  </si>
  <si>
    <t>Resten av befolkningen</t>
  </si>
  <si>
    <t>Oslo Børs indeks</t>
  </si>
  <si>
    <t>Boligprisindeks</t>
  </si>
  <si>
    <t>Fig6-13</t>
  </si>
  <si>
    <t>p5-p95</t>
  </si>
  <si>
    <t>p5-p95 (maks)</t>
  </si>
  <si>
    <t>p25-p75</t>
  </si>
  <si>
    <t>p25-p75 (maks)</t>
  </si>
  <si>
    <t>Median</t>
  </si>
  <si>
    <t>Gjennomsnitt</t>
  </si>
  <si>
    <t>Fig6-15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</si>
  <si>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</si>
  <si>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</si>
  <si>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</si>
  <si>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</si>
  <si>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</si>
  <si>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</si>
  <si>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</si>
  <si>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</si>
  <si>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</si>
  <si>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</si>
  <si>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d2</t>
  </si>
  <si>
    <t>d3</t>
  </si>
  <si>
    <t>d4</t>
  </si>
  <si>
    <t>d5</t>
  </si>
  <si>
    <t>d6</t>
  </si>
  <si>
    <t>d7</t>
  </si>
  <si>
    <t>d8</t>
  </si>
  <si>
    <t>d9</t>
  </si>
  <si>
    <t>p91</t>
  </si>
  <si>
    <t>p92</t>
  </si>
  <si>
    <t>p93</t>
  </si>
  <si>
    <t>p94</t>
  </si>
  <si>
    <t>p95</t>
  </si>
  <si>
    <t>p96</t>
  </si>
  <si>
    <t>p97</t>
  </si>
  <si>
    <t>p98</t>
  </si>
  <si>
    <t>p99</t>
  </si>
  <si>
    <t>p100</t>
  </si>
  <si>
    <t>Fig6-16</t>
  </si>
  <si>
    <t>Formuesvekst</t>
  </si>
  <si>
    <t>Fig6-17</t>
  </si>
  <si>
    <t>+tilbakeholdte overskudd</t>
  </si>
  <si>
    <t>Offisiell statistikk 2016-</t>
  </si>
  <si>
    <t>+tilbakeholdte overskudd 2016-</t>
  </si>
  <si>
    <t>Fig6-18</t>
  </si>
  <si>
    <t>Innvandrerbarn</t>
  </si>
  <si>
    <t>Norskfødte med innvandrerforeldre</t>
  </si>
  <si>
    <t>Barn uten innvandrerbakgrunn</t>
  </si>
  <si>
    <t>Samlet</t>
  </si>
  <si>
    <t>Fig6-19</t>
  </si>
  <si>
    <t>Markedsinntekt</t>
  </si>
  <si>
    <t>Inntekt etter skatt og overføringer</t>
  </si>
  <si>
    <t>Fig6-20</t>
  </si>
  <si>
    <t>Mest sentrale 1</t>
  </si>
  <si>
    <t>2</t>
  </si>
  <si>
    <t>3</t>
  </si>
  <si>
    <t>4</t>
  </si>
  <si>
    <t>5</t>
  </si>
  <si>
    <t>Minst sentrale 6</t>
  </si>
  <si>
    <t>Sentralitetsklasse</t>
  </si>
  <si>
    <t>Overføringer (pensjoner mv,)</t>
  </si>
  <si>
    <t>Lønnsinntekt</t>
  </si>
  <si>
    <t>Samlet inntekt</t>
  </si>
  <si>
    <t>Fig6-21</t>
  </si>
  <si>
    <t>1 018</t>
  </si>
  <si>
    <t>892</t>
  </si>
  <si>
    <t>812</t>
  </si>
  <si>
    <t>786</t>
  </si>
  <si>
    <t>785</t>
  </si>
  <si>
    <t>783</t>
  </si>
  <si>
    <t>Fig6-22</t>
  </si>
  <si>
    <t>Bruttofinanskapital</t>
  </si>
  <si>
    <t>Fig6-23</t>
  </si>
  <si>
    <t>Fig6-24</t>
  </si>
  <si>
    <t xml:space="preserve"> Andel husholdninger i ulike inntekts- og formuesdesiler. Promille. 2022</t>
  </si>
  <si>
    <t>Fig6-14</t>
  </si>
  <si>
    <t>1. formuesdesil</t>
  </si>
  <si>
    <t>2. formuesdesil</t>
  </si>
  <si>
    <t>3. formuesdesil</t>
  </si>
  <si>
    <t>4. formuesdesil</t>
  </si>
  <si>
    <t>5. formuesdesil</t>
  </si>
  <si>
    <t>6. formuesdesil</t>
  </si>
  <si>
    <t>7. formuesdesil</t>
  </si>
  <si>
    <t>8. formuesdesil</t>
  </si>
  <si>
    <t>9. formuesdesil</t>
  </si>
  <si>
    <t>10. formuesdesil</t>
  </si>
  <si>
    <t>1. inntektsdesil</t>
  </si>
  <si>
    <t>2. inntektsdesil</t>
  </si>
  <si>
    <t>3. inntektsdesil</t>
  </si>
  <si>
    <t>4. inntektsdesil</t>
  </si>
  <si>
    <t>5. inntektsdesil</t>
  </si>
  <si>
    <t>6. inntektsdesil</t>
  </si>
  <si>
    <t>7. inntektsdesil</t>
  </si>
  <si>
    <t>8. inntektsdesil</t>
  </si>
  <si>
    <t>9. inntektsdesil</t>
  </si>
  <si>
    <t>10. inntektsdesil</t>
  </si>
  <si>
    <t xml:space="preserve"> Utviklingen i lønnsulikheten i Norge målt med P90/P10 (h.a) og Gini (v.a). 1997–2023</t>
  </si>
  <si>
    <t xml:space="preserve">Gjeld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</si>
</sst>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11"/>
      <color theme="1"/>
      <name val="Open Sans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8D5E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top"/>
    </xf>
    <xf numFmtId="164" fontId="1" fillId="0" borderId="0" xfId="0" applyNumberFormat="1" applyFont="1"/>
    <xf numFmtId="165" fontId="1" fillId="0" borderId="0" xfId="0" applyNumberFormat="1" applyFont="1"/>
    <xf numFmtId="2" fontId="1" fillId="0" borderId="0" xfId="0" applyNumberFormat="1" applyFont="1"/>
    <xf numFmtId="166" fontId="1" fillId="0" borderId="0" xfId="0" applyNumberFormat="1" applyFont="1"/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5"/>
  <sheetViews>
    <sheetView tabSelected="1" workbookViewId="0">
      <selection activeCell="B29" sqref="B29"/>
    </sheetView>
  </sheetViews>
  <sheetFormatPr baseColWidth="10" defaultColWidth="8.7265625" defaultRowHeight="16.5" x14ac:dyDescent="0.45"/>
  <cols>
    <col min="1" max="1" width="20.7265625" style="1" customWidth="1"/>
    <col min="2" max="2" width="160.7265625" style="1" customWidth="1"/>
  </cols>
  <sheetData>
    <row r="1" spans="1:2" x14ac:dyDescent="0.35">
      <c r="A1" s="2" t="s">
        <v>22</v>
      </c>
      <c r="B1" s="2" t="s">
        <v>23</v>
      </c>
    </row>
    <row r="2" spans="1:2" x14ac:dyDescent="0.45">
      <c r="A2" s="1" t="str">
        <f>HYPERLINK("#'Fig6-1'!A1", "Fig6-1")</f>
        <v>Fig6-1</v>
      </c>
      <c r="B2" s="1" t="s">
        <v>0</v>
      </c>
    </row>
    <row r="3" spans="1:2" x14ac:dyDescent="0.45">
      <c r="A3" s="1" t="str">
        <f>HYPERLINK("#'Fig6-2'!A1", "Fig6-2")</f>
        <v>Fig6-2</v>
      </c>
      <c r="B3" s="1" t="s">
        <v>1</v>
      </c>
    </row>
    <row r="4" spans="1:2" x14ac:dyDescent="0.45">
      <c r="A4" s="1" t="str">
        <f>HYPERLINK("#'Fig6-3'!A1", "Fig6-3")</f>
        <v>Fig6-3</v>
      </c>
      <c r="B4" s="1" t="s">
        <v>2</v>
      </c>
    </row>
    <row r="5" spans="1:2" x14ac:dyDescent="0.45">
      <c r="A5" s="1" t="str">
        <f>HYPERLINK("#'Fig6-4'!A1", "Fig6-4")</f>
        <v>Fig6-4</v>
      </c>
      <c r="B5" s="1" t="s">
        <v>3</v>
      </c>
    </row>
    <row r="6" spans="1:2" x14ac:dyDescent="0.45">
      <c r="A6" s="1" t="str">
        <f>HYPERLINK("#'Fig6-5'!A1", "Fig6-5")</f>
        <v>Fig6-5</v>
      </c>
      <c r="B6" s="1" t="s">
        <v>4</v>
      </c>
    </row>
    <row r="7" spans="1:2" x14ac:dyDescent="0.45">
      <c r="A7" s="1" t="str">
        <f>HYPERLINK("#'Fig6-6'!A1", "Fig6-6")</f>
        <v>Fig6-6</v>
      </c>
      <c r="B7" s="1" t="s">
        <v>5</v>
      </c>
    </row>
    <row r="8" spans="1:2" x14ac:dyDescent="0.45">
      <c r="A8" s="1" t="str">
        <f>HYPERLINK("#'Fig6-7'!A1", "Fig6-7")</f>
        <v>Fig6-7</v>
      </c>
      <c r="B8" s="1" t="s">
        <v>6</v>
      </c>
    </row>
    <row r="9" spans="1:2" x14ac:dyDescent="0.45">
      <c r="A9" s="1" t="str">
        <f>HYPERLINK("#'Fig6-8'!A1", "Fig6-8")</f>
        <v>Fig6-8</v>
      </c>
      <c r="B9" s="1" t="s">
        <v>183</v>
      </c>
    </row>
    <row r="10" spans="1:2" x14ac:dyDescent="0.45">
      <c r="A10" s="1" t="str">
        <f>HYPERLINK("#'Fig6-9'!A1", "Fig6-9")</f>
        <v>Fig6-9</v>
      </c>
      <c r="B10" s="1" t="s">
        <v>7</v>
      </c>
    </row>
    <row r="11" spans="1:2" x14ac:dyDescent="0.45">
      <c r="A11" s="1" t="str">
        <f>HYPERLINK("#'Fig6-10'!A1", "Fig6-10")</f>
        <v>Fig6-10</v>
      </c>
      <c r="B11" s="1" t="s">
        <v>8</v>
      </c>
    </row>
    <row r="12" spans="1:2" x14ac:dyDescent="0.45">
      <c r="A12" s="1" t="str">
        <f>HYPERLINK("#'Fig6-11'!A1", "Fig6-11")</f>
        <v>Fig6-11</v>
      </c>
      <c r="B12" s="1" t="s">
        <v>9</v>
      </c>
    </row>
    <row r="13" spans="1:2" x14ac:dyDescent="0.45">
      <c r="A13" s="1" t="str">
        <f>HYPERLINK("#'Fig6-12'!A1", "Fig6-12")</f>
        <v>Fig6-12</v>
      </c>
      <c r="B13" s="1" t="s">
        <v>10</v>
      </c>
    </row>
    <row r="14" spans="1:2" x14ac:dyDescent="0.45">
      <c r="A14" s="1" t="str">
        <f>HYPERLINK("#'Fig6-13'!A1", "Fig6-13")</f>
        <v>Fig6-13</v>
      </c>
      <c r="B14" s="1" t="s">
        <v>11</v>
      </c>
    </row>
    <row r="15" spans="1:2" x14ac:dyDescent="0.45">
      <c r="A15" s="1" t="str">
        <f>HYPERLINK("#'Fig6-14'!A1", "Fig6-14")</f>
        <v>Fig6-14</v>
      </c>
      <c r="B15" s="1" t="s">
        <v>161</v>
      </c>
    </row>
    <row r="16" spans="1:2" x14ac:dyDescent="0.45">
      <c r="A16" s="1" t="str">
        <f>HYPERLINK("#'Fig6-15'!A1", "Fig6-15")</f>
        <v>Fig6-15</v>
      </c>
      <c r="B16" s="1" t="s">
        <v>12</v>
      </c>
    </row>
    <row r="17" spans="1:2" x14ac:dyDescent="0.45">
      <c r="A17" s="1" t="str">
        <f>HYPERLINK("#'Fig6-16'!A1", "Fig6-16")</f>
        <v>Fig6-16</v>
      </c>
      <c r="B17" s="1" t="s">
        <v>13</v>
      </c>
    </row>
    <row r="18" spans="1:2" x14ac:dyDescent="0.45">
      <c r="A18" s="1" t="str">
        <f>HYPERLINK("#'Fig6-17'!A1", "Fig6-17")</f>
        <v>Fig6-17</v>
      </c>
      <c r="B18" s="1" t="s">
        <v>14</v>
      </c>
    </row>
    <row r="19" spans="1:2" x14ac:dyDescent="0.45">
      <c r="A19" s="1" t="str">
        <f>HYPERLINK("#'Fig6-18'!A1", "Fig6-18")</f>
        <v>Fig6-18</v>
      </c>
      <c r="B19" s="1" t="s">
        <v>15</v>
      </c>
    </row>
    <row r="20" spans="1:2" x14ac:dyDescent="0.45">
      <c r="A20" s="1" t="str">
        <f>HYPERLINK("#'Fig6-19'!A1", "Fig6-19")</f>
        <v>Fig6-19</v>
      </c>
      <c r="B20" s="1" t="s">
        <v>16</v>
      </c>
    </row>
    <row r="21" spans="1:2" x14ac:dyDescent="0.45">
      <c r="A21" s="1" t="str">
        <f>HYPERLINK("#'Fig6-20'!A1", "Fig6-20")</f>
        <v>Fig6-20</v>
      </c>
      <c r="B21" s="1" t="s">
        <v>17</v>
      </c>
    </row>
    <row r="22" spans="1:2" x14ac:dyDescent="0.45">
      <c r="A22" s="1" t="str">
        <f>HYPERLINK("#'Fig6-21'!A1", "Fig6-21")</f>
        <v>Fig6-21</v>
      </c>
      <c r="B22" s="1" t="s">
        <v>18</v>
      </c>
    </row>
    <row r="23" spans="1:2" x14ac:dyDescent="0.45">
      <c r="A23" s="1" t="str">
        <f>HYPERLINK("#'Fig6-22'!A1", "Fig6-22")</f>
        <v>Fig6-22</v>
      </c>
      <c r="B23" s="1" t="s">
        <v>19</v>
      </c>
    </row>
    <row r="24" spans="1:2" x14ac:dyDescent="0.45">
      <c r="A24" s="1" t="str">
        <f>HYPERLINK("#'Fig6-23'!A1", "Fig6-23")</f>
        <v>Fig6-23</v>
      </c>
      <c r="B24" s="1" t="s">
        <v>20</v>
      </c>
    </row>
    <row r="25" spans="1:2" x14ac:dyDescent="0.45">
      <c r="A25" s="1" t="str">
        <f>HYPERLINK("#'Fig6-24'!A1", "Fig6-24")</f>
        <v>Fig6-24</v>
      </c>
      <c r="B25" s="1" t="s">
        <v>21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6"/>
  <sheetViews>
    <sheetView workbookViewId="0">
      <selection activeCell="B4" sqref="B4:I16"/>
    </sheetView>
  </sheetViews>
  <sheetFormatPr baseColWidth="10" defaultColWidth="8.7265625" defaultRowHeight="16.5" x14ac:dyDescent="0.45"/>
  <cols>
    <col min="1" max="9" width="20.7265625" style="1" customWidth="1"/>
  </cols>
  <sheetData>
    <row r="1" spans="1:9" x14ac:dyDescent="0.45">
      <c r="A1" s="2" t="s">
        <v>73</v>
      </c>
    </row>
    <row r="3" spans="1:9" x14ac:dyDescent="0.35">
      <c r="A3" s="2" t="s">
        <v>36</v>
      </c>
      <c r="B3" s="2" t="s">
        <v>65</v>
      </c>
      <c r="C3" s="2" t="s">
        <v>66</v>
      </c>
      <c r="D3" s="2" t="s">
        <v>67</v>
      </c>
      <c r="E3" s="2" t="s">
        <v>68</v>
      </c>
      <c r="F3" s="2" t="s">
        <v>69</v>
      </c>
      <c r="G3" s="2" t="s">
        <v>70</v>
      </c>
      <c r="H3" s="2" t="s">
        <v>71</v>
      </c>
      <c r="I3" s="2" t="s">
        <v>72</v>
      </c>
    </row>
    <row r="4" spans="1:9" x14ac:dyDescent="0.45">
      <c r="A4" s="1">
        <v>2010</v>
      </c>
      <c r="B4" s="3">
        <v>-0.99199999999999999</v>
      </c>
      <c r="C4" s="3">
        <v>9.6000000000000002E-2</v>
      </c>
      <c r="D4" s="3">
        <v>0.33200000000000002</v>
      </c>
      <c r="E4" s="3">
        <v>0.33500000000000002</v>
      </c>
      <c r="F4" s="3">
        <v>0.33800000000000002</v>
      </c>
      <c r="G4" s="3">
        <v>1.6140000000000001</v>
      </c>
      <c r="H4" s="3">
        <v>2.7160000000000002</v>
      </c>
      <c r="I4" s="3">
        <v>1.724</v>
      </c>
    </row>
    <row r="5" spans="1:9" x14ac:dyDescent="0.45">
      <c r="A5" s="1">
        <v>2011</v>
      </c>
      <c r="B5" s="3">
        <v>-1.048</v>
      </c>
      <c r="C5" s="3">
        <v>9.0999999999999998E-2</v>
      </c>
      <c r="D5" s="3">
        <v>0.32800000000000001</v>
      </c>
      <c r="E5" s="3">
        <v>0.35699999999999998</v>
      </c>
      <c r="F5" s="3">
        <v>0.36199999999999999</v>
      </c>
      <c r="G5" s="3">
        <v>1.7370000000000001</v>
      </c>
      <c r="H5" s="3">
        <v>2.875</v>
      </c>
      <c r="I5" s="3">
        <v>1.827</v>
      </c>
    </row>
    <row r="6" spans="1:9" x14ac:dyDescent="0.45">
      <c r="A6" s="1">
        <v>2012</v>
      </c>
      <c r="B6" s="3">
        <v>-1.107</v>
      </c>
      <c r="C6" s="3">
        <v>0.09</v>
      </c>
      <c r="D6" s="3">
        <v>0.33500000000000002</v>
      </c>
      <c r="E6" s="3">
        <v>0.38</v>
      </c>
      <c r="F6" s="3">
        <v>0.39600000000000002</v>
      </c>
      <c r="G6" s="3">
        <v>1.883</v>
      </c>
      <c r="H6" s="3">
        <v>3.0840000000000001</v>
      </c>
      <c r="I6" s="3">
        <v>1.978</v>
      </c>
    </row>
    <row r="7" spans="1:9" x14ac:dyDescent="0.45">
      <c r="A7" s="1">
        <v>2013</v>
      </c>
      <c r="B7" s="3">
        <v>-1.175</v>
      </c>
      <c r="C7" s="3">
        <v>9.0999999999999998E-2</v>
      </c>
      <c r="D7" s="3">
        <v>0.37</v>
      </c>
      <c r="E7" s="3">
        <v>0.40200000000000002</v>
      </c>
      <c r="F7" s="3">
        <v>0.41899999999999998</v>
      </c>
      <c r="G7" s="3">
        <v>1.9590000000000001</v>
      </c>
      <c r="H7" s="3">
        <v>3.242</v>
      </c>
      <c r="I7" s="3">
        <v>2.0670000000000002</v>
      </c>
    </row>
    <row r="8" spans="1:9" x14ac:dyDescent="0.45">
      <c r="A8" s="1">
        <v>2014</v>
      </c>
      <c r="B8" s="3">
        <v>-1.226</v>
      </c>
      <c r="C8" s="3">
        <v>8.8999999999999996E-2</v>
      </c>
      <c r="D8" s="3">
        <v>0.41199999999999998</v>
      </c>
      <c r="E8" s="3">
        <v>0.43</v>
      </c>
      <c r="F8" s="3">
        <v>0.41299999999999998</v>
      </c>
      <c r="G8" s="3">
        <v>2.0179999999999998</v>
      </c>
      <c r="H8" s="3">
        <v>3.3620000000000001</v>
      </c>
      <c r="I8" s="3">
        <v>2.1360000000000001</v>
      </c>
    </row>
    <row r="9" spans="1:9" x14ac:dyDescent="0.45">
      <c r="A9" s="1">
        <v>2015</v>
      </c>
      <c r="B9" s="3">
        <v>-1.288</v>
      </c>
      <c r="C9" s="3">
        <v>9.9000000000000005E-2</v>
      </c>
      <c r="D9" s="3">
        <v>0.47399999999999998</v>
      </c>
      <c r="E9" s="3">
        <v>0.45400000000000001</v>
      </c>
      <c r="F9" s="3">
        <v>0.436</v>
      </c>
      <c r="G9" s="3">
        <v>2.177</v>
      </c>
      <c r="H9" s="3">
        <v>3.64</v>
      </c>
      <c r="I9" s="3">
        <v>2.3519999999999999</v>
      </c>
    </row>
    <row r="10" spans="1:9" x14ac:dyDescent="0.45">
      <c r="A10" s="1">
        <v>2016</v>
      </c>
      <c r="B10" s="3">
        <v>-1.35</v>
      </c>
      <c r="C10" s="3">
        <v>0.10299999999999999</v>
      </c>
      <c r="D10" s="3">
        <v>0.52600000000000002</v>
      </c>
      <c r="E10" s="3">
        <v>0.47199999999999998</v>
      </c>
      <c r="F10" s="3">
        <v>0.44900000000000001</v>
      </c>
      <c r="G10" s="3">
        <v>2.3530000000000002</v>
      </c>
      <c r="H10" s="3">
        <v>3.903</v>
      </c>
      <c r="I10" s="3">
        <v>2.5529999999999999</v>
      </c>
    </row>
    <row r="11" spans="1:9" x14ac:dyDescent="0.45">
      <c r="A11" s="1">
        <v>2017</v>
      </c>
      <c r="B11" s="3">
        <v>-1.417</v>
      </c>
      <c r="C11" s="3">
        <v>0.109</v>
      </c>
      <c r="D11" s="3">
        <v>0.63700000000000001</v>
      </c>
      <c r="E11" s="3">
        <v>0.48699999999999999</v>
      </c>
      <c r="F11" s="3">
        <v>0.46500000000000002</v>
      </c>
      <c r="G11" s="3">
        <v>2.5139999999999998</v>
      </c>
      <c r="H11" s="3">
        <v>4.2119999999999997</v>
      </c>
      <c r="I11" s="3">
        <v>2.794</v>
      </c>
    </row>
    <row r="12" spans="1:9" x14ac:dyDescent="0.45">
      <c r="A12" s="1">
        <v>2018</v>
      </c>
      <c r="B12" s="3">
        <v>-1.478</v>
      </c>
      <c r="C12" s="3">
        <v>0.124</v>
      </c>
      <c r="D12" s="3">
        <v>0.67800000000000005</v>
      </c>
      <c r="E12" s="3">
        <v>0.503</v>
      </c>
      <c r="F12" s="3">
        <v>0.48</v>
      </c>
      <c r="G12" s="3">
        <v>2.5390000000000001</v>
      </c>
      <c r="H12" s="3">
        <v>4.3239999999999998</v>
      </c>
      <c r="I12" s="3">
        <v>2.8460000000000001</v>
      </c>
    </row>
    <row r="13" spans="1:9" x14ac:dyDescent="0.45">
      <c r="A13" s="1">
        <v>2019</v>
      </c>
      <c r="B13" s="3">
        <v>-1.5289999999999999</v>
      </c>
      <c r="C13" s="3">
        <v>0.106</v>
      </c>
      <c r="D13" s="3">
        <v>0.78200000000000003</v>
      </c>
      <c r="E13" s="3">
        <v>0.51900000000000002</v>
      </c>
      <c r="F13" s="3">
        <v>0.52200000000000002</v>
      </c>
      <c r="G13" s="3">
        <v>2.5950000000000002</v>
      </c>
      <c r="H13" s="3">
        <v>4.524</v>
      </c>
      <c r="I13" s="3">
        <v>2.9950000000000001</v>
      </c>
    </row>
    <row r="14" spans="1:9" x14ac:dyDescent="0.45">
      <c r="A14" s="1">
        <v>2020</v>
      </c>
      <c r="B14" s="3">
        <v>-1.5820000000000001</v>
      </c>
      <c r="C14" s="3">
        <v>0.11799999999999999</v>
      </c>
      <c r="D14" s="3">
        <v>0.88900000000000001</v>
      </c>
      <c r="E14" s="3">
        <v>0.56100000000000005</v>
      </c>
      <c r="F14" s="3">
        <v>0.54400000000000004</v>
      </c>
      <c r="G14" s="3">
        <v>2.6819999999999999</v>
      </c>
      <c r="H14" s="3">
        <v>4.7939999999999996</v>
      </c>
      <c r="I14" s="3">
        <v>3.2120000000000002</v>
      </c>
    </row>
    <row r="15" spans="1:9" x14ac:dyDescent="0.45">
      <c r="A15" s="1">
        <v>2021</v>
      </c>
      <c r="B15" s="3">
        <v>-1.639</v>
      </c>
      <c r="C15" s="3">
        <v>0.13700000000000001</v>
      </c>
      <c r="D15" s="3">
        <v>1.02</v>
      </c>
      <c r="E15" s="3">
        <v>0.58899999999999997</v>
      </c>
      <c r="F15" s="3">
        <v>0.57999999999999996</v>
      </c>
      <c r="G15" s="3">
        <v>2.9670000000000001</v>
      </c>
      <c r="H15" s="3">
        <v>5.2930000000000001</v>
      </c>
      <c r="I15" s="3">
        <v>3.6539999999999999</v>
      </c>
    </row>
    <row r="16" spans="1:9" x14ac:dyDescent="0.45">
      <c r="A16" s="1">
        <v>2022</v>
      </c>
      <c r="B16" s="3">
        <v>-1.6779999999999999</v>
      </c>
      <c r="C16" s="3">
        <v>0.11600000000000001</v>
      </c>
      <c r="D16" s="3">
        <v>0.998</v>
      </c>
      <c r="E16" s="3">
        <v>0.60299999999999998</v>
      </c>
      <c r="F16" s="3">
        <v>0.63300000000000001</v>
      </c>
      <c r="G16" s="3">
        <v>3.1070000000000002</v>
      </c>
      <c r="H16" s="3">
        <v>5.4569999999999999</v>
      </c>
      <c r="I16" s="3">
        <v>3.7789999999999999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3"/>
  <sheetViews>
    <sheetView workbookViewId="0">
      <selection activeCell="E4" sqref="E4"/>
    </sheetView>
  </sheetViews>
  <sheetFormatPr baseColWidth="10" defaultColWidth="8.7265625" defaultRowHeight="16.5" x14ac:dyDescent="0.45"/>
  <cols>
    <col min="1" max="6" width="20.7265625" style="1" customWidth="1"/>
  </cols>
  <sheetData>
    <row r="1" spans="1:6" x14ac:dyDescent="0.45">
      <c r="A1" s="2" t="s">
        <v>74</v>
      </c>
    </row>
    <row r="3" spans="1:6" x14ac:dyDescent="0.35">
      <c r="A3" s="2" t="s">
        <v>24</v>
      </c>
      <c r="B3" s="2" t="s">
        <v>158</v>
      </c>
      <c r="C3" s="2" t="s">
        <v>69</v>
      </c>
      <c r="D3" s="2" t="s">
        <v>70</v>
      </c>
      <c r="E3" s="2" t="s">
        <v>65</v>
      </c>
      <c r="F3" s="2" t="s">
        <v>72</v>
      </c>
    </row>
    <row r="4" spans="1:6" x14ac:dyDescent="0.45">
      <c r="A4" s="1">
        <v>1</v>
      </c>
      <c r="B4" s="3">
        <v>0.20300000000000001</v>
      </c>
      <c r="C4" s="3">
        <v>0.374</v>
      </c>
      <c r="D4" s="3">
        <v>0.85699999999999998</v>
      </c>
      <c r="E4" s="3">
        <v>-2.4169999999999998</v>
      </c>
      <c r="F4" s="3">
        <v>-0.98299999999999998</v>
      </c>
    </row>
    <row r="5" spans="1:6" x14ac:dyDescent="0.45">
      <c r="A5" s="1">
        <v>2</v>
      </c>
      <c r="B5" s="3">
        <v>0.06</v>
      </c>
      <c r="C5" s="3">
        <v>5.6000000000000001E-2</v>
      </c>
      <c r="D5" s="3">
        <v>0.247</v>
      </c>
      <c r="E5" s="3">
        <v>-0.39800000000000002</v>
      </c>
      <c r="F5" s="3">
        <v>-3.5000000000000003E-2</v>
      </c>
    </row>
    <row r="6" spans="1:6" x14ac:dyDescent="0.45">
      <c r="A6" s="1">
        <v>3</v>
      </c>
      <c r="B6" s="3">
        <v>0.20100000000000001</v>
      </c>
      <c r="C6" s="3">
        <v>0.13</v>
      </c>
      <c r="D6" s="3">
        <v>0.72699999999999998</v>
      </c>
      <c r="E6" s="3">
        <v>-0.88</v>
      </c>
      <c r="F6" s="3">
        <v>0.17799999999999999</v>
      </c>
    </row>
    <row r="7" spans="1:6" x14ac:dyDescent="0.45">
      <c r="A7" s="1">
        <v>4</v>
      </c>
      <c r="B7" s="3">
        <v>0.38</v>
      </c>
      <c r="C7" s="3">
        <v>0.28000000000000003</v>
      </c>
      <c r="D7" s="3">
        <v>2.153</v>
      </c>
      <c r="E7" s="3">
        <v>-2.0219999999999998</v>
      </c>
      <c r="F7" s="3">
        <v>0.79100000000000004</v>
      </c>
    </row>
    <row r="8" spans="1:6" x14ac:dyDescent="0.45">
      <c r="A8" s="1">
        <v>5</v>
      </c>
      <c r="B8" s="3">
        <v>0.44800000000000001</v>
      </c>
      <c r="C8" s="3">
        <v>0.34</v>
      </c>
      <c r="D8" s="3">
        <v>2.9060000000000001</v>
      </c>
      <c r="E8" s="3">
        <v>-2.1339999999999999</v>
      </c>
      <c r="F8" s="3">
        <v>1.56</v>
      </c>
    </row>
    <row r="9" spans="1:6" x14ac:dyDescent="0.45">
      <c r="A9" s="1">
        <v>6</v>
      </c>
      <c r="B9" s="3">
        <v>0.56599999999999995</v>
      </c>
      <c r="C9" s="3">
        <v>0.39900000000000002</v>
      </c>
      <c r="D9" s="3">
        <v>3.3530000000000002</v>
      </c>
      <c r="E9" s="3">
        <v>-1.9359999999999999</v>
      </c>
      <c r="F9" s="3">
        <v>2.3820000000000001</v>
      </c>
    </row>
    <row r="10" spans="1:6" x14ac:dyDescent="0.45">
      <c r="A10" s="1">
        <v>7</v>
      </c>
      <c r="B10" s="3">
        <v>0.76900000000000002</v>
      </c>
      <c r="C10" s="3">
        <v>0.48799999999999999</v>
      </c>
      <c r="D10" s="3">
        <v>3.786</v>
      </c>
      <c r="E10" s="3">
        <v>-1.716</v>
      </c>
      <c r="F10" s="3">
        <v>3.327</v>
      </c>
    </row>
    <row r="11" spans="1:6" x14ac:dyDescent="0.45">
      <c r="A11" s="1">
        <v>8</v>
      </c>
      <c r="B11" s="3">
        <v>1.107</v>
      </c>
      <c r="C11" s="3">
        <v>0.627</v>
      </c>
      <c r="D11" s="3">
        <v>4.34</v>
      </c>
      <c r="E11" s="3">
        <v>-1.534</v>
      </c>
      <c r="F11" s="3">
        <v>4.54</v>
      </c>
    </row>
    <row r="12" spans="1:6" x14ac:dyDescent="0.45">
      <c r="A12" s="1">
        <v>9</v>
      </c>
      <c r="B12" s="3">
        <v>1.8149999999999999</v>
      </c>
      <c r="C12" s="3">
        <v>0.96399999999999997</v>
      </c>
      <c r="D12" s="3">
        <v>5.194</v>
      </c>
      <c r="E12" s="3">
        <v>-1.4950000000000001</v>
      </c>
      <c r="F12" s="3">
        <v>6.4779999999999998</v>
      </c>
    </row>
    <row r="13" spans="1:6" x14ac:dyDescent="0.45">
      <c r="A13" s="1">
        <v>10</v>
      </c>
      <c r="B13" s="3">
        <v>11.619</v>
      </c>
      <c r="C13" s="3">
        <v>2.6779999999999999</v>
      </c>
      <c r="D13" s="3">
        <v>7.5060000000000002</v>
      </c>
      <c r="E13" s="3">
        <v>-2.25</v>
      </c>
      <c r="F13" s="3">
        <v>19.553000000000001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3"/>
  <sheetViews>
    <sheetView workbookViewId="0">
      <selection activeCell="E4" sqref="E4"/>
    </sheetView>
  </sheetViews>
  <sheetFormatPr baseColWidth="10" defaultColWidth="8.7265625" defaultRowHeight="16.5" x14ac:dyDescent="0.45"/>
  <cols>
    <col min="1" max="6" width="20.7265625" style="1" customWidth="1"/>
  </cols>
  <sheetData>
    <row r="1" spans="1:6" x14ac:dyDescent="0.45">
      <c r="A1" s="2" t="s">
        <v>75</v>
      </c>
    </row>
    <row r="3" spans="1:6" x14ac:dyDescent="0.35">
      <c r="A3" s="2" t="s">
        <v>33</v>
      </c>
      <c r="B3" s="2" t="s">
        <v>158</v>
      </c>
      <c r="C3" s="2" t="s">
        <v>69</v>
      </c>
      <c r="D3" s="2" t="s">
        <v>70</v>
      </c>
      <c r="E3" s="2" t="s">
        <v>184</v>
      </c>
      <c r="F3" s="2" t="s">
        <v>72</v>
      </c>
    </row>
    <row r="4" spans="1:6" x14ac:dyDescent="0.45">
      <c r="A4" s="1">
        <v>91</v>
      </c>
      <c r="B4" s="3">
        <v>2.56</v>
      </c>
      <c r="C4" s="3">
        <v>1.343</v>
      </c>
      <c r="D4" s="3">
        <v>5.968</v>
      </c>
      <c r="E4" s="3">
        <v>-1.6</v>
      </c>
      <c r="F4" s="3">
        <v>8.2710000000000008</v>
      </c>
    </row>
    <row r="5" spans="1:6" x14ac:dyDescent="0.45">
      <c r="A5" s="1">
        <v>92</v>
      </c>
      <c r="B5" s="3">
        <v>2.7679999999999998</v>
      </c>
      <c r="C5" s="3">
        <v>1.488</v>
      </c>
      <c r="D5" s="3">
        <v>6.1769999999999996</v>
      </c>
      <c r="E5" s="3">
        <v>-1.657</v>
      </c>
      <c r="F5" s="3">
        <v>8.7759999999999998</v>
      </c>
    </row>
    <row r="6" spans="1:6" x14ac:dyDescent="0.45">
      <c r="A6" s="1">
        <v>93</v>
      </c>
      <c r="B6" s="3">
        <v>3.036</v>
      </c>
      <c r="C6" s="3">
        <v>1.581</v>
      </c>
      <c r="D6" s="3">
        <v>6.4169999999999998</v>
      </c>
      <c r="E6" s="3">
        <v>-1.669</v>
      </c>
      <c r="F6" s="3">
        <v>9.3650000000000002</v>
      </c>
    </row>
    <row r="7" spans="1:6" x14ac:dyDescent="0.45">
      <c r="A7" s="1">
        <v>94</v>
      </c>
      <c r="B7" s="3">
        <v>3.39</v>
      </c>
      <c r="C7" s="3">
        <v>1.746</v>
      </c>
      <c r="D7" s="3">
        <v>6.6879999999999997</v>
      </c>
      <c r="E7" s="3">
        <v>-1.7430000000000001</v>
      </c>
      <c r="F7" s="3">
        <v>10.081</v>
      </c>
    </row>
    <row r="8" spans="1:6" x14ac:dyDescent="0.45">
      <c r="A8" s="1">
        <v>95</v>
      </c>
      <c r="B8" s="3">
        <v>3.8530000000000002</v>
      </c>
      <c r="C8" s="3">
        <v>1.9219999999999999</v>
      </c>
      <c r="D8" s="3">
        <v>7.0090000000000003</v>
      </c>
      <c r="E8" s="3">
        <v>-1.8029999999999999</v>
      </c>
      <c r="F8" s="3">
        <v>10.981</v>
      </c>
    </row>
    <row r="9" spans="1:6" x14ac:dyDescent="0.45">
      <c r="A9" s="1">
        <v>96</v>
      </c>
      <c r="B9" s="3">
        <v>4.4320000000000004</v>
      </c>
      <c r="C9" s="3">
        <v>2.2069999999999999</v>
      </c>
      <c r="D9" s="3">
        <v>7.46</v>
      </c>
      <c r="E9" s="3">
        <v>-1.944</v>
      </c>
      <c r="F9" s="3">
        <v>12.154999999999999</v>
      </c>
    </row>
    <row r="10" spans="1:6" x14ac:dyDescent="0.45">
      <c r="A10" s="1">
        <v>97</v>
      </c>
      <c r="B10" s="3">
        <v>5.3339999999999996</v>
      </c>
      <c r="C10" s="3">
        <v>2.52</v>
      </c>
      <c r="D10" s="3">
        <v>7.9669999999999996</v>
      </c>
      <c r="E10" s="3">
        <v>-2.028</v>
      </c>
      <c r="F10" s="3">
        <v>13.792999999999999</v>
      </c>
    </row>
    <row r="11" spans="1:6" x14ac:dyDescent="0.45">
      <c r="A11" s="1">
        <v>98</v>
      </c>
      <c r="B11" s="3">
        <v>6.976</v>
      </c>
      <c r="C11" s="3">
        <v>3.0470000000000002</v>
      </c>
      <c r="D11" s="3">
        <v>8.5760000000000005</v>
      </c>
      <c r="E11" s="3">
        <v>-2.214</v>
      </c>
      <c r="F11" s="3">
        <v>16.385000000000002</v>
      </c>
    </row>
    <row r="12" spans="1:6" x14ac:dyDescent="0.45">
      <c r="A12" s="1">
        <v>99</v>
      </c>
      <c r="B12" s="3">
        <v>11.082000000000001</v>
      </c>
      <c r="C12" s="3">
        <v>4.0659999999999998</v>
      </c>
      <c r="D12" s="3">
        <v>9.1509999999999998</v>
      </c>
      <c r="E12" s="3">
        <v>-2.677</v>
      </c>
      <c r="F12" s="3">
        <v>21.622</v>
      </c>
    </row>
    <row r="13" spans="1:6" x14ac:dyDescent="0.45">
      <c r="A13" s="1">
        <v>100</v>
      </c>
      <c r="B13" s="3">
        <v>72.757000000000005</v>
      </c>
      <c r="C13" s="3">
        <v>6.8579999999999997</v>
      </c>
      <c r="D13" s="3">
        <v>9.6460000000000008</v>
      </c>
      <c r="E13" s="3">
        <v>-5.1619999999999999</v>
      </c>
      <c r="F13" s="3">
        <v>84.099000000000004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0"/>
  <sheetViews>
    <sheetView workbookViewId="0">
      <selection activeCell="B4" sqref="B4:I10"/>
    </sheetView>
  </sheetViews>
  <sheetFormatPr baseColWidth="10" defaultColWidth="8.7265625" defaultRowHeight="16.5" x14ac:dyDescent="0.45"/>
  <cols>
    <col min="1" max="9" width="20.7265625" style="1" customWidth="1"/>
  </cols>
  <sheetData>
    <row r="1" spans="1:9" x14ac:dyDescent="0.45">
      <c r="A1" s="2" t="s">
        <v>84</v>
      </c>
    </row>
    <row r="3" spans="1:9" x14ac:dyDescent="0.35">
      <c r="A3" s="2" t="s">
        <v>83</v>
      </c>
      <c r="B3" s="2" t="s">
        <v>65</v>
      </c>
      <c r="C3" s="2" t="s">
        <v>66</v>
      </c>
      <c r="D3" s="2" t="s">
        <v>67</v>
      </c>
      <c r="E3" s="2" t="s">
        <v>68</v>
      </c>
      <c r="F3" s="2" t="s">
        <v>69</v>
      </c>
      <c r="G3" s="2" t="s">
        <v>70</v>
      </c>
      <c r="H3" s="2" t="s">
        <v>71</v>
      </c>
      <c r="I3" s="2" t="s">
        <v>72</v>
      </c>
    </row>
    <row r="4" spans="1:9" x14ac:dyDescent="0.45">
      <c r="A4" s="1" t="s">
        <v>76</v>
      </c>
      <c r="B4" s="4">
        <v>-0.80910000000000004</v>
      </c>
      <c r="C4" s="4">
        <v>2.81E-2</v>
      </c>
      <c r="D4" s="4">
        <v>0.1885</v>
      </c>
      <c r="E4" s="4">
        <v>0.1767</v>
      </c>
      <c r="F4" s="4">
        <v>0.15210000000000001</v>
      </c>
      <c r="G4" s="4">
        <v>0.83499999999999996</v>
      </c>
      <c r="H4" s="4">
        <v>1.3804000000000001</v>
      </c>
      <c r="I4" s="4">
        <v>0.57140000000000002</v>
      </c>
    </row>
    <row r="5" spans="1:9" x14ac:dyDescent="0.45">
      <c r="A5" s="1" t="s">
        <v>77</v>
      </c>
      <c r="B5" s="4">
        <v>-2.0017</v>
      </c>
      <c r="C5" s="4">
        <v>4.7100000000000003E-2</v>
      </c>
      <c r="D5" s="4">
        <v>0.5383</v>
      </c>
      <c r="E5" s="4">
        <v>0.28710000000000002</v>
      </c>
      <c r="F5" s="4">
        <v>0.31540000000000001</v>
      </c>
      <c r="G5" s="4">
        <v>2.1686999999999999</v>
      </c>
      <c r="H5" s="4">
        <v>3.3565999999999998</v>
      </c>
      <c r="I5" s="4">
        <v>1.3549</v>
      </c>
    </row>
    <row r="6" spans="1:9" x14ac:dyDescent="0.45">
      <c r="A6" s="1" t="s">
        <v>78</v>
      </c>
      <c r="B6" s="4">
        <v>-2.4759000000000002</v>
      </c>
      <c r="C6" s="4">
        <v>8.6199999999999999E-2</v>
      </c>
      <c r="D6" s="4">
        <v>0.78939999999999999</v>
      </c>
      <c r="E6" s="4">
        <v>0.3407</v>
      </c>
      <c r="F6" s="4">
        <v>0.54859999999999998</v>
      </c>
      <c r="G6" s="4">
        <v>3.1770999999999998</v>
      </c>
      <c r="H6" s="4">
        <v>4.9420000000000002</v>
      </c>
      <c r="I6" s="4">
        <v>2.4661</v>
      </c>
    </row>
    <row r="7" spans="1:9" x14ac:dyDescent="0.45">
      <c r="A7" s="1" t="s">
        <v>79</v>
      </c>
      <c r="B7" s="4">
        <v>-2.2753000000000001</v>
      </c>
      <c r="C7" s="4">
        <v>0.13750000000000001</v>
      </c>
      <c r="D7" s="4">
        <v>1.3284</v>
      </c>
      <c r="E7" s="4">
        <v>0.48680000000000001</v>
      </c>
      <c r="F7" s="4">
        <v>0.8145</v>
      </c>
      <c r="G7" s="4">
        <v>3.5870000000000002</v>
      </c>
      <c r="H7" s="4">
        <v>6.3541999999999996</v>
      </c>
      <c r="I7" s="4">
        <v>4.0789</v>
      </c>
    </row>
    <row r="8" spans="1:9" x14ac:dyDescent="0.45">
      <c r="A8" s="1" t="s">
        <v>80</v>
      </c>
      <c r="B8" s="4">
        <v>-1.5490999999999999</v>
      </c>
      <c r="C8" s="4">
        <v>0.1842</v>
      </c>
      <c r="D8" s="4">
        <v>1.5097</v>
      </c>
      <c r="E8" s="4">
        <v>0.78810000000000002</v>
      </c>
      <c r="F8" s="4">
        <v>0.95469999999999999</v>
      </c>
      <c r="G8" s="4">
        <v>3.5924</v>
      </c>
      <c r="H8" s="4">
        <v>7.0290999999999997</v>
      </c>
      <c r="I8" s="4">
        <v>5.4801000000000002</v>
      </c>
    </row>
    <row r="9" spans="1:9" x14ac:dyDescent="0.45">
      <c r="A9" s="1" t="s">
        <v>81</v>
      </c>
      <c r="B9" s="4">
        <v>-0.71230000000000004</v>
      </c>
      <c r="C9" s="4">
        <v>0.1502</v>
      </c>
      <c r="D9" s="4">
        <v>1.1414</v>
      </c>
      <c r="E9" s="4">
        <v>1.0566</v>
      </c>
      <c r="F9" s="4">
        <v>0.72450000000000003</v>
      </c>
      <c r="G9" s="4">
        <v>3.4895</v>
      </c>
      <c r="H9" s="4">
        <v>6.5621999999999998</v>
      </c>
      <c r="I9" s="4">
        <v>5.8498999999999999</v>
      </c>
    </row>
    <row r="10" spans="1:9" x14ac:dyDescent="0.45">
      <c r="A10" s="1" t="s">
        <v>82</v>
      </c>
      <c r="B10" s="4">
        <v>-0.30420000000000003</v>
      </c>
      <c r="C10" s="4">
        <v>8.0100000000000005E-2</v>
      </c>
      <c r="D10" s="4">
        <v>0.47220000000000001</v>
      </c>
      <c r="E10" s="4">
        <v>1.0362</v>
      </c>
      <c r="F10" s="4">
        <v>0.31159999999999999</v>
      </c>
      <c r="G10" s="4">
        <v>3.0004</v>
      </c>
      <c r="H10" s="4">
        <v>4.9005000000000001</v>
      </c>
      <c r="I10" s="4">
        <v>4.5963000000000003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4"/>
  <sheetViews>
    <sheetView workbookViewId="0">
      <selection activeCell="C10" sqref="C10"/>
    </sheetView>
  </sheetViews>
  <sheetFormatPr baseColWidth="10" defaultColWidth="8.7265625" defaultRowHeight="16.5" x14ac:dyDescent="0.45"/>
  <cols>
    <col min="1" max="5" width="20.7265625" style="1" customWidth="1"/>
  </cols>
  <sheetData>
    <row r="1" spans="1:5" x14ac:dyDescent="0.45">
      <c r="A1" s="2" t="s">
        <v>89</v>
      </c>
    </row>
    <row r="3" spans="1:5" x14ac:dyDescent="0.35">
      <c r="A3" s="2" t="s">
        <v>36</v>
      </c>
      <c r="B3" s="2" t="s">
        <v>85</v>
      </c>
      <c r="C3" s="2" t="s">
        <v>86</v>
      </c>
      <c r="D3" s="2" t="s">
        <v>87</v>
      </c>
      <c r="E3" s="2" t="s">
        <v>88</v>
      </c>
    </row>
    <row r="4" spans="1:5" x14ac:dyDescent="0.45">
      <c r="A4" s="1">
        <v>2012</v>
      </c>
      <c r="B4" s="1">
        <v>100</v>
      </c>
      <c r="C4" s="1">
        <v>100</v>
      </c>
      <c r="D4" s="1">
        <v>100</v>
      </c>
      <c r="E4" s="1">
        <v>100</v>
      </c>
    </row>
    <row r="5" spans="1:5" x14ac:dyDescent="0.45">
      <c r="A5" s="1">
        <v>2013</v>
      </c>
      <c r="B5" s="1">
        <v>106</v>
      </c>
      <c r="C5" s="1">
        <v>104</v>
      </c>
      <c r="D5" s="1">
        <v>105</v>
      </c>
      <c r="E5" s="1">
        <v>104</v>
      </c>
    </row>
    <row r="6" spans="1:5" x14ac:dyDescent="0.45">
      <c r="A6" s="1">
        <v>2014</v>
      </c>
      <c r="B6" s="1">
        <v>113</v>
      </c>
      <c r="C6" s="1">
        <v>107</v>
      </c>
      <c r="D6" s="1">
        <v>111</v>
      </c>
      <c r="E6" s="1">
        <v>107</v>
      </c>
    </row>
    <row r="7" spans="1:5" x14ac:dyDescent="0.45">
      <c r="A7" s="1">
        <v>2015</v>
      </c>
      <c r="B7" s="1">
        <v>130</v>
      </c>
      <c r="C7" s="1">
        <v>116</v>
      </c>
      <c r="D7" s="1">
        <v>125</v>
      </c>
      <c r="E7" s="1">
        <v>113</v>
      </c>
    </row>
    <row r="8" spans="1:5" x14ac:dyDescent="0.45">
      <c r="A8" s="1">
        <v>2016</v>
      </c>
      <c r="B8" s="1">
        <v>141</v>
      </c>
      <c r="C8" s="1">
        <v>126</v>
      </c>
      <c r="D8" s="1">
        <v>148</v>
      </c>
      <c r="E8" s="1">
        <v>121</v>
      </c>
    </row>
    <row r="9" spans="1:5" x14ac:dyDescent="0.45">
      <c r="A9" s="1">
        <v>2017</v>
      </c>
      <c r="B9" s="1">
        <v>163</v>
      </c>
      <c r="C9" s="1">
        <v>136</v>
      </c>
      <c r="D9" s="1">
        <v>146</v>
      </c>
      <c r="E9" s="1">
        <v>127</v>
      </c>
    </row>
    <row r="10" spans="1:5" x14ac:dyDescent="0.45">
      <c r="A10" s="1">
        <v>2018</v>
      </c>
      <c r="B10" s="1">
        <v>177</v>
      </c>
      <c r="C10" s="1">
        <v>137</v>
      </c>
      <c r="D10" s="1">
        <v>170</v>
      </c>
      <c r="E10" s="1">
        <v>129</v>
      </c>
    </row>
    <row r="11" spans="1:5" x14ac:dyDescent="0.45">
      <c r="A11" s="1">
        <v>2019</v>
      </c>
      <c r="B11" s="1">
        <v>193</v>
      </c>
      <c r="C11" s="1">
        <v>142</v>
      </c>
      <c r="D11" s="1">
        <v>177</v>
      </c>
      <c r="E11" s="1">
        <v>132</v>
      </c>
    </row>
    <row r="12" spans="1:5" x14ac:dyDescent="0.45">
      <c r="A12" s="1">
        <v>2020</v>
      </c>
      <c r="B12" s="1">
        <v>214</v>
      </c>
      <c r="C12" s="1">
        <v>151</v>
      </c>
      <c r="D12" s="1">
        <v>219</v>
      </c>
      <c r="E12" s="1">
        <v>138</v>
      </c>
    </row>
    <row r="13" spans="1:5" x14ac:dyDescent="0.45">
      <c r="A13" s="1">
        <v>2021</v>
      </c>
      <c r="B13" s="1">
        <v>239</v>
      </c>
      <c r="C13" s="1">
        <v>173</v>
      </c>
      <c r="D13" s="1">
        <v>217</v>
      </c>
      <c r="E13" s="1">
        <v>152</v>
      </c>
    </row>
    <row r="14" spans="1:5" x14ac:dyDescent="0.45">
      <c r="A14" s="1">
        <v>2022</v>
      </c>
      <c r="B14" s="1">
        <v>235</v>
      </c>
      <c r="C14" s="1">
        <v>181</v>
      </c>
      <c r="D14" s="1">
        <v>238</v>
      </c>
      <c r="E14" s="1">
        <v>161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A4FAD-F2CB-4697-AABC-78FCD2454C2D}">
  <dimension ref="A1:K14"/>
  <sheetViews>
    <sheetView workbookViewId="0">
      <selection activeCell="D13" sqref="D13"/>
    </sheetView>
  </sheetViews>
  <sheetFormatPr baseColWidth="10" defaultRowHeight="14.5" x14ac:dyDescent="0.35"/>
  <cols>
    <col min="1" max="1" width="25.36328125" customWidth="1"/>
  </cols>
  <sheetData>
    <row r="1" spans="1:11" ht="16.5" x14ac:dyDescent="0.45">
      <c r="A1" s="2" t="s">
        <v>162</v>
      </c>
      <c r="B1" s="1"/>
      <c r="C1" s="1"/>
      <c r="D1" s="1"/>
      <c r="E1" s="1"/>
    </row>
    <row r="2" spans="1:11" ht="16.5" x14ac:dyDescent="0.45">
      <c r="A2" s="1"/>
      <c r="B2" s="1"/>
      <c r="C2" s="1"/>
      <c r="D2" s="1"/>
      <c r="E2" s="1"/>
    </row>
    <row r="3" spans="1:11" ht="16.5" x14ac:dyDescent="0.35">
      <c r="A3" s="2" t="s">
        <v>24</v>
      </c>
      <c r="B3" s="2" t="s">
        <v>163</v>
      </c>
      <c r="C3" s="2" t="s">
        <v>164</v>
      </c>
      <c r="D3" s="2" t="s">
        <v>165</v>
      </c>
      <c r="E3" s="2" t="s">
        <v>166</v>
      </c>
      <c r="F3" s="2" t="s">
        <v>167</v>
      </c>
      <c r="G3" s="2" t="s">
        <v>168</v>
      </c>
      <c r="H3" s="2" t="s">
        <v>169</v>
      </c>
      <c r="I3" s="2" t="s">
        <v>170</v>
      </c>
      <c r="J3" s="2" t="s">
        <v>171</v>
      </c>
      <c r="K3" s="2" t="s">
        <v>172</v>
      </c>
    </row>
    <row r="4" spans="1:11" ht="16.5" x14ac:dyDescent="0.45">
      <c r="A4" s="1" t="s">
        <v>173</v>
      </c>
      <c r="B4" s="7">
        <v>13</v>
      </c>
      <c r="C4" s="7">
        <v>40</v>
      </c>
      <c r="D4" s="7">
        <v>17</v>
      </c>
      <c r="E4" s="7">
        <v>6</v>
      </c>
      <c r="F4" s="7">
        <v>5</v>
      </c>
      <c r="G4" s="7">
        <v>5</v>
      </c>
      <c r="H4" s="7">
        <v>4</v>
      </c>
      <c r="I4" s="7">
        <v>3</v>
      </c>
      <c r="J4" s="7">
        <v>3</v>
      </c>
      <c r="K4" s="7">
        <v>4</v>
      </c>
    </row>
    <row r="5" spans="1:11" ht="16.5" x14ac:dyDescent="0.45">
      <c r="A5" s="1" t="s">
        <v>174</v>
      </c>
      <c r="B5" s="7">
        <v>11</v>
      </c>
      <c r="C5" s="7">
        <v>18</v>
      </c>
      <c r="D5" s="7">
        <v>18</v>
      </c>
      <c r="E5" s="7">
        <v>10</v>
      </c>
      <c r="F5" s="7">
        <v>10</v>
      </c>
      <c r="G5" s="7">
        <v>10</v>
      </c>
      <c r="H5" s="7">
        <v>9</v>
      </c>
      <c r="I5" s="7">
        <v>7</v>
      </c>
      <c r="J5" s="7">
        <v>4</v>
      </c>
      <c r="K5" s="7">
        <v>2</v>
      </c>
    </row>
    <row r="6" spans="1:11" ht="16.5" x14ac:dyDescent="0.45">
      <c r="A6" s="1" t="s">
        <v>175</v>
      </c>
      <c r="B6" s="7">
        <v>11</v>
      </c>
      <c r="C6" s="7">
        <v>11</v>
      </c>
      <c r="D6" s="7">
        <v>13</v>
      </c>
      <c r="E6" s="7">
        <v>11</v>
      </c>
      <c r="F6" s="7">
        <v>11</v>
      </c>
      <c r="G6" s="7">
        <v>11</v>
      </c>
      <c r="H6" s="7">
        <v>11</v>
      </c>
      <c r="I6" s="7">
        <v>10</v>
      </c>
      <c r="J6" s="7">
        <v>7</v>
      </c>
      <c r="K6" s="7">
        <v>4</v>
      </c>
    </row>
    <row r="7" spans="1:11" ht="16.5" x14ac:dyDescent="0.45">
      <c r="A7" s="1" t="s">
        <v>176</v>
      </c>
      <c r="B7" s="7">
        <v>11</v>
      </c>
      <c r="C7" s="7">
        <v>8</v>
      </c>
      <c r="D7" s="7">
        <v>11</v>
      </c>
      <c r="E7" s="7">
        <v>11</v>
      </c>
      <c r="F7" s="7">
        <v>11</v>
      </c>
      <c r="G7" s="7">
        <v>11</v>
      </c>
      <c r="H7" s="7">
        <v>11</v>
      </c>
      <c r="I7" s="7">
        <v>11</v>
      </c>
      <c r="J7" s="7">
        <v>9</v>
      </c>
      <c r="K7" s="7">
        <v>5</v>
      </c>
    </row>
    <row r="8" spans="1:11" ht="16.5" x14ac:dyDescent="0.45">
      <c r="A8" s="1" t="s">
        <v>177</v>
      </c>
      <c r="B8" s="7">
        <v>10</v>
      </c>
      <c r="C8" s="7">
        <v>7</v>
      </c>
      <c r="D8" s="7">
        <v>10</v>
      </c>
      <c r="E8" s="7">
        <v>12</v>
      </c>
      <c r="F8" s="7">
        <v>12</v>
      </c>
      <c r="G8" s="7">
        <v>11</v>
      </c>
      <c r="H8" s="7">
        <v>11</v>
      </c>
      <c r="I8" s="7">
        <v>11</v>
      </c>
      <c r="J8" s="7">
        <v>10</v>
      </c>
      <c r="K8" s="7">
        <v>6</v>
      </c>
    </row>
    <row r="9" spans="1:11" ht="16.5" x14ac:dyDescent="0.45">
      <c r="A9" s="1" t="s">
        <v>178</v>
      </c>
      <c r="B9" s="7">
        <v>10</v>
      </c>
      <c r="C9" s="7">
        <v>5</v>
      </c>
      <c r="D9" s="7">
        <v>9</v>
      </c>
      <c r="E9" s="7">
        <v>12</v>
      </c>
      <c r="F9" s="7">
        <v>12</v>
      </c>
      <c r="G9" s="7">
        <v>11</v>
      </c>
      <c r="H9" s="7">
        <v>11</v>
      </c>
      <c r="I9" s="7">
        <v>11</v>
      </c>
      <c r="J9" s="7">
        <v>11</v>
      </c>
      <c r="K9" s="7">
        <v>8</v>
      </c>
    </row>
    <row r="10" spans="1:11" ht="16.5" x14ac:dyDescent="0.45">
      <c r="A10" s="1" t="s">
        <v>179</v>
      </c>
      <c r="B10" s="7">
        <v>10</v>
      </c>
      <c r="C10" s="7">
        <v>4</v>
      </c>
      <c r="D10" s="7">
        <v>8</v>
      </c>
      <c r="E10" s="7">
        <v>12</v>
      </c>
      <c r="F10" s="7">
        <v>12</v>
      </c>
      <c r="G10" s="7">
        <v>11</v>
      </c>
      <c r="H10" s="7">
        <v>11</v>
      </c>
      <c r="I10" s="7">
        <v>11</v>
      </c>
      <c r="J10" s="7">
        <v>12</v>
      </c>
      <c r="K10" s="7">
        <v>9</v>
      </c>
    </row>
    <row r="11" spans="1:11" ht="16.5" x14ac:dyDescent="0.45">
      <c r="A11" s="1" t="s">
        <v>180</v>
      </c>
      <c r="B11" s="7">
        <v>9</v>
      </c>
      <c r="C11" s="7">
        <v>3</v>
      </c>
      <c r="D11" s="7">
        <v>6</v>
      </c>
      <c r="E11" s="7">
        <v>11</v>
      </c>
      <c r="F11" s="7">
        <v>12</v>
      </c>
      <c r="G11" s="7">
        <v>11</v>
      </c>
      <c r="H11" s="7">
        <v>11</v>
      </c>
      <c r="I11" s="7">
        <v>12</v>
      </c>
      <c r="J11" s="7">
        <v>13</v>
      </c>
      <c r="K11" s="7">
        <v>12</v>
      </c>
    </row>
    <row r="12" spans="1:11" ht="16.5" x14ac:dyDescent="0.45">
      <c r="A12" s="1" t="s">
        <v>181</v>
      </c>
      <c r="B12" s="7">
        <v>8</v>
      </c>
      <c r="C12" s="7">
        <v>2</v>
      </c>
      <c r="D12" s="7">
        <v>4</v>
      </c>
      <c r="E12" s="7">
        <v>9</v>
      </c>
      <c r="F12" s="7">
        <v>10</v>
      </c>
      <c r="G12" s="7">
        <v>11</v>
      </c>
      <c r="H12" s="7">
        <v>11</v>
      </c>
      <c r="I12" s="7">
        <v>13</v>
      </c>
      <c r="J12" s="7">
        <v>15</v>
      </c>
      <c r="K12" s="7">
        <v>16</v>
      </c>
    </row>
    <row r="13" spans="1:11" ht="16.5" x14ac:dyDescent="0.45">
      <c r="A13" s="1" t="s">
        <v>182</v>
      </c>
      <c r="B13" s="7">
        <v>7</v>
      </c>
      <c r="C13" s="7">
        <v>1</v>
      </c>
      <c r="D13" s="7">
        <v>2</v>
      </c>
      <c r="E13" s="7">
        <v>5</v>
      </c>
      <c r="F13" s="7">
        <v>6</v>
      </c>
      <c r="G13" s="7">
        <v>7</v>
      </c>
      <c r="H13" s="7">
        <v>9</v>
      </c>
      <c r="I13" s="7">
        <v>11</v>
      </c>
      <c r="J13" s="7">
        <v>17</v>
      </c>
      <c r="K13" s="7">
        <v>35</v>
      </c>
    </row>
    <row r="14" spans="1:11" ht="16.5" x14ac:dyDescent="0.45">
      <c r="A14" s="1"/>
      <c r="B14" s="1"/>
      <c r="C14" s="1"/>
      <c r="D14" s="1"/>
      <c r="E14" s="1"/>
    </row>
  </sheetData>
  <phoneticPr fontId="3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3"/>
  <sheetViews>
    <sheetView workbookViewId="0">
      <selection activeCell="B4" sqref="B4:G13"/>
    </sheetView>
  </sheetViews>
  <sheetFormatPr baseColWidth="10" defaultColWidth="8.7265625" defaultRowHeight="16.5" x14ac:dyDescent="0.45"/>
  <cols>
    <col min="1" max="7" width="20.7265625" style="1" customWidth="1"/>
  </cols>
  <sheetData>
    <row r="1" spans="1:7" x14ac:dyDescent="0.45">
      <c r="A1" s="2" t="s">
        <v>96</v>
      </c>
    </row>
    <row r="3" spans="1:7" x14ac:dyDescent="0.35">
      <c r="A3" s="2" t="s">
        <v>33</v>
      </c>
      <c r="B3" s="2" t="s">
        <v>90</v>
      </c>
      <c r="C3" s="2" t="s">
        <v>91</v>
      </c>
      <c r="D3" s="2" t="s">
        <v>92</v>
      </c>
      <c r="E3" s="2" t="s">
        <v>93</v>
      </c>
      <c r="F3" s="2" t="s">
        <v>94</v>
      </c>
      <c r="G3" s="2" t="s">
        <v>95</v>
      </c>
    </row>
    <row r="4" spans="1:7" x14ac:dyDescent="0.45">
      <c r="A4" s="1">
        <v>91</v>
      </c>
      <c r="B4" s="3">
        <v>0.28799999999999998</v>
      </c>
      <c r="C4" s="3">
        <v>1.052</v>
      </c>
      <c r="D4" s="3">
        <v>0.41699999999999998</v>
      </c>
      <c r="E4" s="3">
        <v>0.68700000000000006</v>
      </c>
      <c r="F4" s="3">
        <v>0.52900000000000003</v>
      </c>
      <c r="G4" s="3">
        <v>0.58599999999999997</v>
      </c>
    </row>
    <row r="5" spans="1:7" x14ac:dyDescent="0.45">
      <c r="A5" s="1">
        <v>92</v>
      </c>
      <c r="B5" s="3">
        <v>0.28899999999999998</v>
      </c>
      <c r="C5" s="3">
        <v>1.075</v>
      </c>
      <c r="D5" s="3">
        <v>0.42199999999999999</v>
      </c>
      <c r="E5" s="3">
        <v>0.69699999999999995</v>
      </c>
      <c r="F5" s="3">
        <v>0.53600000000000003</v>
      </c>
      <c r="G5" s="3">
        <v>0.59699999999999998</v>
      </c>
    </row>
    <row r="6" spans="1:7" x14ac:dyDescent="0.45">
      <c r="A6" s="1">
        <v>93</v>
      </c>
      <c r="B6" s="3">
        <v>0.29199999999999998</v>
      </c>
      <c r="C6" s="3">
        <v>1.115</v>
      </c>
      <c r="D6" s="3">
        <v>0.42899999999999999</v>
      </c>
      <c r="E6" s="3">
        <v>0.71399999999999997</v>
      </c>
      <c r="F6" s="3">
        <v>0.55000000000000004</v>
      </c>
      <c r="G6" s="3">
        <v>0.61399999999999999</v>
      </c>
    </row>
    <row r="7" spans="1:7" x14ac:dyDescent="0.45">
      <c r="A7" s="1">
        <v>94</v>
      </c>
      <c r="B7" s="3">
        <v>0.29499999999999998</v>
      </c>
      <c r="C7" s="3">
        <v>1.169</v>
      </c>
      <c r="D7" s="3">
        <v>0.439</v>
      </c>
      <c r="E7" s="3">
        <v>0.73499999999999999</v>
      </c>
      <c r="F7" s="3">
        <v>0.56299999999999994</v>
      </c>
      <c r="G7" s="3">
        <v>0.63400000000000001</v>
      </c>
    </row>
    <row r="8" spans="1:7" x14ac:dyDescent="0.45">
      <c r="A8" s="1">
        <v>95</v>
      </c>
      <c r="B8" s="3">
        <v>0.29599999999999999</v>
      </c>
      <c r="C8" s="3">
        <v>1.2330000000000001</v>
      </c>
      <c r="D8" s="3">
        <v>0.44700000000000001</v>
      </c>
      <c r="E8" s="3">
        <v>0.76100000000000001</v>
      </c>
      <c r="F8" s="3">
        <v>0.57599999999999996</v>
      </c>
      <c r="G8" s="3">
        <v>0.65300000000000002</v>
      </c>
    </row>
    <row r="9" spans="1:7" x14ac:dyDescent="0.45">
      <c r="A9" s="1">
        <v>96</v>
      </c>
      <c r="B9" s="3">
        <v>0.30199999999999999</v>
      </c>
      <c r="C9" s="3">
        <v>1.3089999999999999</v>
      </c>
      <c r="D9" s="3">
        <v>0.45700000000000002</v>
      </c>
      <c r="E9" s="3">
        <v>0.79500000000000004</v>
      </c>
      <c r="F9" s="3">
        <v>0.59599999999999997</v>
      </c>
      <c r="G9" s="3">
        <v>0.68200000000000005</v>
      </c>
    </row>
    <row r="10" spans="1:7" x14ac:dyDescent="0.45">
      <c r="A10" s="1">
        <v>97</v>
      </c>
      <c r="B10" s="3">
        <v>0.29699999999999999</v>
      </c>
      <c r="C10" s="3">
        <v>1.4319999999999999</v>
      </c>
      <c r="D10" s="3">
        <v>0.46600000000000003</v>
      </c>
      <c r="E10" s="3">
        <v>0.83599999999999997</v>
      </c>
      <c r="F10" s="3">
        <v>0.61599999999999999</v>
      </c>
      <c r="G10" s="3">
        <v>0.72</v>
      </c>
    </row>
    <row r="11" spans="1:7" x14ac:dyDescent="0.45">
      <c r="A11" s="1">
        <v>98</v>
      </c>
      <c r="B11" s="3">
        <v>0.29899999999999999</v>
      </c>
      <c r="C11" s="3">
        <v>1.603</v>
      </c>
      <c r="D11" s="3">
        <v>0.48699999999999999</v>
      </c>
      <c r="E11" s="3">
        <v>0.89600000000000002</v>
      </c>
      <c r="F11" s="3">
        <v>0.65100000000000002</v>
      </c>
      <c r="G11" s="3">
        <v>0.77500000000000002</v>
      </c>
    </row>
    <row r="12" spans="1:7" x14ac:dyDescent="0.45">
      <c r="A12" s="1">
        <v>99</v>
      </c>
      <c r="B12" s="3">
        <v>0.27600000000000002</v>
      </c>
      <c r="C12" s="3">
        <v>2.081</v>
      </c>
      <c r="D12" s="3">
        <v>0.50800000000000001</v>
      </c>
      <c r="E12" s="3">
        <v>1.0189999999999999</v>
      </c>
      <c r="F12" s="3">
        <v>0.70699999999999996</v>
      </c>
      <c r="G12" s="3">
        <v>0.90400000000000003</v>
      </c>
    </row>
    <row r="13" spans="1:7" x14ac:dyDescent="0.45">
      <c r="A13" s="1">
        <v>100</v>
      </c>
      <c r="B13" s="3">
        <v>-0.122</v>
      </c>
      <c r="C13" s="3">
        <v>4.5659999999999998</v>
      </c>
      <c r="D13" s="3">
        <v>0.45800000000000002</v>
      </c>
      <c r="E13" s="3">
        <v>1.4219999999999999</v>
      </c>
      <c r="F13" s="3">
        <v>0.78</v>
      </c>
      <c r="G13" s="3">
        <v>1.34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workbookViewId="0">
      <selection activeCell="B4" sqref="B4:G31"/>
    </sheetView>
  </sheetViews>
  <sheetFormatPr baseColWidth="10" defaultColWidth="8.7265625" defaultRowHeight="16.5" x14ac:dyDescent="0.45"/>
  <cols>
    <col min="1" max="7" width="20.7265625" style="1" customWidth="1"/>
  </cols>
  <sheetData>
    <row r="1" spans="1:7" x14ac:dyDescent="0.45">
      <c r="A1" s="2" t="s">
        <v>125</v>
      </c>
    </row>
    <row r="3" spans="1:7" x14ac:dyDescent="0.35">
      <c r="A3" s="2" t="s">
        <v>33</v>
      </c>
      <c r="B3" s="2" t="s">
        <v>90</v>
      </c>
      <c r="C3" s="2" t="s">
        <v>91</v>
      </c>
      <c r="D3" s="2" t="s">
        <v>92</v>
      </c>
      <c r="E3" s="2" t="s">
        <v>93</v>
      </c>
      <c r="F3" s="2" t="s">
        <v>94</v>
      </c>
      <c r="G3" s="2" t="s">
        <v>95</v>
      </c>
    </row>
    <row r="4" spans="1:7" x14ac:dyDescent="0.45">
      <c r="A4" s="1" t="s">
        <v>97</v>
      </c>
      <c r="B4" s="3">
        <v>-0.373</v>
      </c>
      <c r="C4" s="3">
        <v>57.453000000000003</v>
      </c>
      <c r="D4" s="3">
        <v>0</v>
      </c>
      <c r="E4" s="3">
        <v>2E-3</v>
      </c>
      <c r="F4" s="3">
        <v>0</v>
      </c>
      <c r="G4" s="3">
        <v>23.536999999999999</v>
      </c>
    </row>
    <row r="5" spans="1:7" x14ac:dyDescent="0.45">
      <c r="A5" s="1" t="s">
        <v>98</v>
      </c>
      <c r="B5" s="3">
        <v>-0.55700000000000005</v>
      </c>
      <c r="C5" s="3">
        <v>4.82</v>
      </c>
      <c r="D5" s="3">
        <v>0</v>
      </c>
      <c r="E5" s="3">
        <v>6.0999999999999999E-2</v>
      </c>
      <c r="F5" s="3">
        <v>0</v>
      </c>
      <c r="G5" s="3">
        <v>1.4850000000000001</v>
      </c>
    </row>
    <row r="6" spans="1:7" x14ac:dyDescent="0.45">
      <c r="A6" s="1" t="s">
        <v>99</v>
      </c>
      <c r="B6" s="3">
        <v>-0.436</v>
      </c>
      <c r="C6" s="3">
        <v>6.3390000000000004</v>
      </c>
      <c r="D6" s="3">
        <v>0</v>
      </c>
      <c r="E6" s="3">
        <v>0.107</v>
      </c>
      <c r="F6" s="3">
        <v>6.0000000000000001E-3</v>
      </c>
      <c r="G6" s="3">
        <v>1.8069999999999999</v>
      </c>
    </row>
    <row r="7" spans="1:7" x14ac:dyDescent="0.45">
      <c r="A7" s="1" t="s">
        <v>100</v>
      </c>
      <c r="B7" s="3">
        <v>-0.54800000000000004</v>
      </c>
      <c r="C7" s="3">
        <v>6.484</v>
      </c>
      <c r="D7" s="3">
        <v>-1.9E-2</v>
      </c>
      <c r="E7" s="3">
        <v>0.25900000000000001</v>
      </c>
      <c r="F7" s="3">
        <v>1.2E-2</v>
      </c>
      <c r="G7" s="3">
        <v>1.5880000000000001</v>
      </c>
    </row>
    <row r="8" spans="1:7" x14ac:dyDescent="0.45">
      <c r="A8" s="1" t="s">
        <v>101</v>
      </c>
      <c r="B8" s="3">
        <v>-0.56899999999999995</v>
      </c>
      <c r="C8" s="3">
        <v>5.88</v>
      </c>
      <c r="D8" s="3">
        <v>-4.7E-2</v>
      </c>
      <c r="E8" s="3">
        <v>0.42</v>
      </c>
      <c r="F8" s="3">
        <v>1.4E-2</v>
      </c>
      <c r="G8" s="3">
        <v>1.391</v>
      </c>
    </row>
    <row r="9" spans="1:7" x14ac:dyDescent="0.45">
      <c r="A9" s="1" t="s">
        <v>102</v>
      </c>
      <c r="B9" s="3">
        <v>-0.6</v>
      </c>
      <c r="C9" s="3">
        <v>6.0419999999999998</v>
      </c>
      <c r="D9" s="3">
        <v>-7.3999999999999996E-2</v>
      </c>
      <c r="E9" s="3">
        <v>0.56999999999999995</v>
      </c>
      <c r="F9" s="3">
        <v>1.4999999999999999E-2</v>
      </c>
      <c r="G9" s="3">
        <v>1.329</v>
      </c>
    </row>
    <row r="10" spans="1:7" x14ac:dyDescent="0.45">
      <c r="A10" s="1" t="s">
        <v>103</v>
      </c>
      <c r="B10" s="3">
        <v>-0.57499999999999996</v>
      </c>
      <c r="C10" s="3">
        <v>6.2720000000000002</v>
      </c>
      <c r="D10" s="3">
        <v>-0.08</v>
      </c>
      <c r="E10" s="3">
        <v>0.89700000000000002</v>
      </c>
      <c r="F10" s="3">
        <v>2.1000000000000001E-2</v>
      </c>
      <c r="G10" s="3">
        <v>1.262</v>
      </c>
    </row>
    <row r="11" spans="1:7" x14ac:dyDescent="0.45">
      <c r="A11" s="1" t="s">
        <v>104</v>
      </c>
      <c r="B11" s="3">
        <v>-0.45</v>
      </c>
      <c r="C11" s="3">
        <v>5.1509999999999998</v>
      </c>
      <c r="D11" s="3">
        <v>-0.01</v>
      </c>
      <c r="E11" s="3">
        <v>1.744</v>
      </c>
      <c r="F11" s="3">
        <v>9.7000000000000003E-2</v>
      </c>
      <c r="G11" s="3">
        <v>1.181</v>
      </c>
    </row>
    <row r="12" spans="1:7" x14ac:dyDescent="0.45">
      <c r="A12" s="1" t="s">
        <v>105</v>
      </c>
      <c r="B12" s="3">
        <v>-0.42799999999999999</v>
      </c>
      <c r="C12" s="3">
        <v>5.3410000000000002</v>
      </c>
      <c r="D12" s="3">
        <v>3.0000000000000001E-3</v>
      </c>
      <c r="E12" s="3">
        <v>2.5139999999999998</v>
      </c>
      <c r="F12" s="3">
        <v>0.54300000000000004</v>
      </c>
      <c r="G12" s="3">
        <v>1.5860000000000001</v>
      </c>
    </row>
    <row r="13" spans="1:7" x14ac:dyDescent="0.45">
      <c r="A13" s="1" t="s">
        <v>106</v>
      </c>
      <c r="B13" s="3">
        <v>-0.47099999999999997</v>
      </c>
      <c r="C13" s="3">
        <v>5.6689999999999996</v>
      </c>
      <c r="D13" s="3">
        <v>-3.0000000000000001E-3</v>
      </c>
      <c r="E13" s="3">
        <v>2.4</v>
      </c>
      <c r="F13" s="3">
        <v>0.29799999999999999</v>
      </c>
      <c r="G13" s="3">
        <v>1.514</v>
      </c>
    </row>
    <row r="14" spans="1:7" x14ac:dyDescent="0.45">
      <c r="A14" s="1" t="s">
        <v>107</v>
      </c>
      <c r="B14" s="3">
        <v>-0.46</v>
      </c>
      <c r="C14" s="3">
        <v>5.92</v>
      </c>
      <c r="D14" s="3">
        <v>6.0000000000000001E-3</v>
      </c>
      <c r="E14" s="3">
        <v>2.5830000000000002</v>
      </c>
      <c r="F14" s="3">
        <v>0.55800000000000005</v>
      </c>
      <c r="G14" s="3">
        <v>1.665</v>
      </c>
    </row>
    <row r="15" spans="1:7" x14ac:dyDescent="0.45">
      <c r="A15" s="1" t="s">
        <v>108</v>
      </c>
      <c r="B15" s="3">
        <v>-0.5</v>
      </c>
      <c r="C15" s="3">
        <v>7.1180000000000003</v>
      </c>
      <c r="D15" s="3">
        <v>0.06</v>
      </c>
      <c r="E15" s="3">
        <v>3.4140000000000001</v>
      </c>
      <c r="F15" s="3">
        <v>1.4239999999999999</v>
      </c>
      <c r="G15" s="3">
        <v>2.2370000000000001</v>
      </c>
    </row>
    <row r="16" spans="1:7" x14ac:dyDescent="0.45">
      <c r="A16" s="1" t="s">
        <v>109</v>
      </c>
      <c r="B16" s="3">
        <v>-0.51600000000000001</v>
      </c>
      <c r="C16" s="3">
        <v>8.0139999999999993</v>
      </c>
      <c r="D16" s="3">
        <v>0.18</v>
      </c>
      <c r="E16" s="3">
        <v>3.8980000000000001</v>
      </c>
      <c r="F16" s="3">
        <v>1.784</v>
      </c>
      <c r="G16" s="3">
        <v>2.5979999999999999</v>
      </c>
    </row>
    <row r="17" spans="1:7" x14ac:dyDescent="0.45">
      <c r="A17" s="1" t="s">
        <v>110</v>
      </c>
      <c r="B17" s="3">
        <v>-0.54100000000000004</v>
      </c>
      <c r="C17" s="3">
        <v>8.6660000000000004</v>
      </c>
      <c r="D17" s="3">
        <v>0.311</v>
      </c>
      <c r="E17" s="3">
        <v>4.149</v>
      </c>
      <c r="F17" s="3">
        <v>1.905</v>
      </c>
      <c r="G17" s="3">
        <v>2.8050000000000002</v>
      </c>
    </row>
    <row r="18" spans="1:7" x14ac:dyDescent="0.45">
      <c r="A18" s="1" t="s">
        <v>111</v>
      </c>
      <c r="B18" s="3">
        <v>-0.60399999999999998</v>
      </c>
      <c r="C18" s="3">
        <v>9.4529999999999994</v>
      </c>
      <c r="D18" s="3">
        <v>0.46899999999999997</v>
      </c>
      <c r="E18" s="3">
        <v>4.3739999999999997</v>
      </c>
      <c r="F18" s="3">
        <v>2.052</v>
      </c>
      <c r="G18" s="3">
        <v>3.0169999999999999</v>
      </c>
    </row>
    <row r="19" spans="1:7" x14ac:dyDescent="0.45">
      <c r="A19" s="1" t="s">
        <v>112</v>
      </c>
      <c r="B19" s="3">
        <v>-0.61</v>
      </c>
      <c r="C19" s="3">
        <v>10.275</v>
      </c>
      <c r="D19" s="3">
        <v>0.65</v>
      </c>
      <c r="E19" s="3">
        <v>4.6959999999999997</v>
      </c>
      <c r="F19" s="3">
        <v>2.2690000000000001</v>
      </c>
      <c r="G19" s="3">
        <v>3.3290000000000002</v>
      </c>
    </row>
    <row r="20" spans="1:7" x14ac:dyDescent="0.45">
      <c r="A20" s="1" t="s">
        <v>113</v>
      </c>
      <c r="B20" s="3">
        <v>-0.66700000000000004</v>
      </c>
      <c r="C20" s="3">
        <v>11.506</v>
      </c>
      <c r="D20" s="3">
        <v>0.874</v>
      </c>
      <c r="E20" s="3">
        <v>5.1980000000000004</v>
      </c>
      <c r="F20" s="3">
        <v>2.621</v>
      </c>
      <c r="G20" s="3">
        <v>3.77</v>
      </c>
    </row>
    <row r="21" spans="1:7" x14ac:dyDescent="0.45">
      <c r="A21" s="1" t="s">
        <v>114</v>
      </c>
      <c r="B21" s="3">
        <v>-0.68400000000000005</v>
      </c>
      <c r="C21" s="3">
        <v>13.646000000000001</v>
      </c>
      <c r="D21" s="3">
        <v>1.27</v>
      </c>
      <c r="E21" s="3">
        <v>6.1849999999999996</v>
      </c>
      <c r="F21" s="3">
        <v>3.2770000000000001</v>
      </c>
      <c r="G21" s="3">
        <v>4.5940000000000003</v>
      </c>
    </row>
    <row r="22" spans="1:7" x14ac:dyDescent="0.45">
      <c r="A22" s="1" t="s">
        <v>115</v>
      </c>
      <c r="B22" s="3">
        <v>-0.68700000000000006</v>
      </c>
      <c r="C22" s="3">
        <v>15.598000000000001</v>
      </c>
      <c r="D22" s="3">
        <v>1.635</v>
      </c>
      <c r="E22" s="3">
        <v>7.1379999999999999</v>
      </c>
      <c r="F22" s="3">
        <v>3.871</v>
      </c>
      <c r="G22" s="3">
        <v>5.46</v>
      </c>
    </row>
    <row r="23" spans="1:7" x14ac:dyDescent="0.45">
      <c r="A23" s="1" t="s">
        <v>116</v>
      </c>
      <c r="B23" s="3">
        <v>-0.71199999999999997</v>
      </c>
      <c r="C23" s="3">
        <v>16.696999999999999</v>
      </c>
      <c r="D23" s="3">
        <v>1.738</v>
      </c>
      <c r="E23" s="3">
        <v>7.4249999999999998</v>
      </c>
      <c r="F23" s="3">
        <v>4.0720000000000001</v>
      </c>
      <c r="G23" s="3">
        <v>5.6769999999999996</v>
      </c>
    </row>
    <row r="24" spans="1:7" x14ac:dyDescent="0.45">
      <c r="A24" s="1" t="s">
        <v>117</v>
      </c>
      <c r="B24" s="3">
        <v>-0.69</v>
      </c>
      <c r="C24" s="3">
        <v>17.146999999999998</v>
      </c>
      <c r="D24" s="3">
        <v>1.8480000000000001</v>
      </c>
      <c r="E24" s="3">
        <v>7.8019999999999996</v>
      </c>
      <c r="F24" s="3">
        <v>4.2850000000000001</v>
      </c>
      <c r="G24" s="3">
        <v>5.976</v>
      </c>
    </row>
    <row r="25" spans="1:7" x14ac:dyDescent="0.45">
      <c r="A25" s="1" t="s">
        <v>118</v>
      </c>
      <c r="B25" s="3">
        <v>-0.63800000000000001</v>
      </c>
      <c r="C25" s="3">
        <v>17.925000000000001</v>
      </c>
      <c r="D25" s="3">
        <v>1.996</v>
      </c>
      <c r="E25" s="3">
        <v>8.1509999999999998</v>
      </c>
      <c r="F25" s="3">
        <v>4.5129999999999999</v>
      </c>
      <c r="G25" s="3">
        <v>6.2590000000000003</v>
      </c>
    </row>
    <row r="26" spans="1:7" x14ac:dyDescent="0.45">
      <c r="A26" s="1" t="s">
        <v>119</v>
      </c>
      <c r="B26" s="3">
        <v>-0.60299999999999998</v>
      </c>
      <c r="C26" s="3">
        <v>19.427</v>
      </c>
      <c r="D26" s="3">
        <v>2.173</v>
      </c>
      <c r="E26" s="3">
        <v>8.7409999999999997</v>
      </c>
      <c r="F26" s="3">
        <v>4.88</v>
      </c>
      <c r="G26" s="3">
        <v>6.78</v>
      </c>
    </row>
    <row r="27" spans="1:7" x14ac:dyDescent="0.45">
      <c r="A27" s="1" t="s">
        <v>120</v>
      </c>
      <c r="B27" s="3">
        <v>-0.70699999999999996</v>
      </c>
      <c r="C27" s="3">
        <v>20.396000000000001</v>
      </c>
      <c r="D27" s="3">
        <v>2.3319999999999999</v>
      </c>
      <c r="E27" s="3">
        <v>9.3160000000000007</v>
      </c>
      <c r="F27" s="3">
        <v>5.226</v>
      </c>
      <c r="G27" s="3">
        <v>7.3029999999999999</v>
      </c>
    </row>
    <row r="28" spans="1:7" x14ac:dyDescent="0.45">
      <c r="A28" s="1" t="s">
        <v>121</v>
      </c>
      <c r="B28" s="3">
        <v>-0.61599999999999999</v>
      </c>
      <c r="C28" s="3">
        <v>23.327999999999999</v>
      </c>
      <c r="D28" s="3">
        <v>2.6560000000000001</v>
      </c>
      <c r="E28" s="3">
        <v>10.321</v>
      </c>
      <c r="F28" s="3">
        <v>5.7990000000000004</v>
      </c>
      <c r="G28" s="3">
        <v>8.1999999999999993</v>
      </c>
    </row>
    <row r="29" spans="1:7" x14ac:dyDescent="0.45">
      <c r="A29" s="1" t="s">
        <v>122</v>
      </c>
      <c r="B29" s="3">
        <v>-0.69399999999999995</v>
      </c>
      <c r="C29" s="3">
        <v>26.536000000000001</v>
      </c>
      <c r="D29" s="3">
        <v>2.99</v>
      </c>
      <c r="E29" s="3">
        <v>11.756</v>
      </c>
      <c r="F29" s="3">
        <v>6.5650000000000004</v>
      </c>
      <c r="G29" s="3">
        <v>9.6240000000000006</v>
      </c>
    </row>
    <row r="30" spans="1:7" x14ac:dyDescent="0.45">
      <c r="A30" s="1" t="s">
        <v>123</v>
      </c>
      <c r="B30" s="3">
        <v>-0.51800000000000002</v>
      </c>
      <c r="C30" s="3">
        <v>34.854999999999997</v>
      </c>
      <c r="D30" s="3">
        <v>3.911</v>
      </c>
      <c r="E30" s="3">
        <v>14.456</v>
      </c>
      <c r="F30" s="3">
        <v>8.2089999999999996</v>
      </c>
      <c r="G30" s="3">
        <v>12.007999999999999</v>
      </c>
    </row>
    <row r="31" spans="1:7" x14ac:dyDescent="0.45">
      <c r="A31" s="1" t="s">
        <v>124</v>
      </c>
      <c r="B31" s="3">
        <v>0.27100000000000002</v>
      </c>
      <c r="C31" s="3">
        <v>106.12</v>
      </c>
      <c r="D31" s="3">
        <v>6.92</v>
      </c>
      <c r="E31" s="3">
        <v>28.343</v>
      </c>
      <c r="F31" s="3">
        <v>14.058</v>
      </c>
      <c r="G31" s="3">
        <v>33.244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12"/>
  <sheetViews>
    <sheetView workbookViewId="0">
      <selection activeCell="B4" sqref="B4:C12"/>
    </sheetView>
  </sheetViews>
  <sheetFormatPr baseColWidth="10" defaultColWidth="8.7265625" defaultRowHeight="16.5" x14ac:dyDescent="0.45"/>
  <cols>
    <col min="1" max="3" width="20.7265625" style="1" customWidth="1"/>
  </cols>
  <sheetData>
    <row r="1" spans="1:3" x14ac:dyDescent="0.45">
      <c r="A1" s="2" t="s">
        <v>127</v>
      </c>
    </row>
    <row r="3" spans="1:3" x14ac:dyDescent="0.35">
      <c r="A3" s="2" t="s">
        <v>36</v>
      </c>
      <c r="B3" s="2" t="s">
        <v>31</v>
      </c>
      <c r="C3" s="2" t="s">
        <v>126</v>
      </c>
    </row>
    <row r="4" spans="1:3" x14ac:dyDescent="0.45">
      <c r="A4" s="1">
        <v>2014</v>
      </c>
      <c r="B4" s="3">
        <v>1.091</v>
      </c>
      <c r="C4" s="3">
        <v>2.6739999999999999</v>
      </c>
    </row>
    <row r="5" spans="1:3" x14ac:dyDescent="0.45">
      <c r="A5" s="1">
        <v>2015</v>
      </c>
      <c r="B5" s="3">
        <v>1.681</v>
      </c>
      <c r="C5" s="3">
        <v>4.6500000000000004</v>
      </c>
    </row>
    <row r="6" spans="1:3" x14ac:dyDescent="0.45">
      <c r="A6" s="1">
        <v>2016</v>
      </c>
      <c r="B6" s="3">
        <v>1.236</v>
      </c>
      <c r="C6" s="3">
        <v>3.9209999999999998</v>
      </c>
    </row>
    <row r="7" spans="1:3" x14ac:dyDescent="0.45">
      <c r="A7" s="1">
        <v>2017</v>
      </c>
      <c r="B7" s="3">
        <v>1.2589999999999999</v>
      </c>
      <c r="C7" s="3">
        <v>6.0410000000000004</v>
      </c>
    </row>
    <row r="8" spans="1:3" x14ac:dyDescent="0.45">
      <c r="A8" s="1">
        <v>2018</v>
      </c>
      <c r="B8" s="3">
        <v>1.2849999999999999</v>
      </c>
      <c r="C8" s="3">
        <v>4.59</v>
      </c>
    </row>
    <row r="9" spans="1:3" x14ac:dyDescent="0.45">
      <c r="A9" s="1">
        <v>2019</v>
      </c>
      <c r="B9" s="3">
        <v>1.2889999999999999</v>
      </c>
      <c r="C9" s="3">
        <v>4.7190000000000003</v>
      </c>
    </row>
    <row r="10" spans="1:3" x14ac:dyDescent="0.45">
      <c r="A10" s="1">
        <v>2020</v>
      </c>
      <c r="B10" s="3">
        <v>1.367</v>
      </c>
      <c r="C10" s="3">
        <v>5.931</v>
      </c>
    </row>
    <row r="11" spans="1:3" x14ac:dyDescent="0.45">
      <c r="A11" s="1">
        <v>2021</v>
      </c>
      <c r="B11" s="3">
        <v>2.6230000000000002</v>
      </c>
      <c r="C11" s="3">
        <v>7.69</v>
      </c>
    </row>
    <row r="12" spans="1:3" x14ac:dyDescent="0.45">
      <c r="A12" s="1">
        <v>2022</v>
      </c>
      <c r="B12" s="3">
        <v>1.373</v>
      </c>
      <c r="C12" s="3">
        <v>2.496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25"/>
  <sheetViews>
    <sheetView workbookViewId="0">
      <selection activeCell="B4" sqref="B4:E25"/>
    </sheetView>
  </sheetViews>
  <sheetFormatPr baseColWidth="10" defaultColWidth="8.7265625" defaultRowHeight="16.5" x14ac:dyDescent="0.45"/>
  <cols>
    <col min="1" max="5" width="20.7265625" style="1" customWidth="1"/>
  </cols>
  <sheetData>
    <row r="1" spans="1:5" x14ac:dyDescent="0.45">
      <c r="A1" s="2" t="s">
        <v>131</v>
      </c>
    </row>
    <row r="3" spans="1:5" x14ac:dyDescent="0.35">
      <c r="A3" s="2" t="s">
        <v>36</v>
      </c>
      <c r="B3" s="2" t="s">
        <v>44</v>
      </c>
      <c r="C3" s="2" t="s">
        <v>128</v>
      </c>
      <c r="D3" s="2" t="s">
        <v>129</v>
      </c>
      <c r="E3" s="2" t="s">
        <v>130</v>
      </c>
    </row>
    <row r="4" spans="1:5" x14ac:dyDescent="0.45">
      <c r="A4" s="1">
        <v>2001</v>
      </c>
      <c r="B4" s="6">
        <v>8</v>
      </c>
      <c r="C4" s="6">
        <v>10.9</v>
      </c>
      <c r="D4" s="6"/>
      <c r="E4" s="6"/>
    </row>
    <row r="5" spans="1:5" x14ac:dyDescent="0.45">
      <c r="A5" s="1">
        <v>2002</v>
      </c>
      <c r="B5" s="6">
        <v>10.5</v>
      </c>
      <c r="C5" s="6">
        <v>10.9</v>
      </c>
      <c r="D5" s="6"/>
      <c r="E5" s="6"/>
    </row>
    <row r="6" spans="1:5" x14ac:dyDescent="0.45">
      <c r="A6" s="1">
        <v>2003</v>
      </c>
      <c r="B6" s="6">
        <v>11.4</v>
      </c>
      <c r="C6" s="6">
        <v>11.8</v>
      </c>
      <c r="D6" s="6"/>
      <c r="E6" s="6"/>
    </row>
    <row r="7" spans="1:5" x14ac:dyDescent="0.45">
      <c r="A7" s="1">
        <v>2004</v>
      </c>
      <c r="B7" s="6">
        <v>12.5</v>
      </c>
      <c r="C7" s="6">
        <v>17.100000000000001</v>
      </c>
      <c r="D7" s="6"/>
      <c r="E7" s="6"/>
    </row>
    <row r="8" spans="1:5" x14ac:dyDescent="0.45">
      <c r="A8" s="1">
        <v>2005</v>
      </c>
      <c r="B8" s="6">
        <v>16.600000000000001</v>
      </c>
      <c r="C8" s="6">
        <v>18.899999999999999</v>
      </c>
      <c r="D8" s="6"/>
      <c r="E8" s="6"/>
    </row>
    <row r="9" spans="1:5" x14ac:dyDescent="0.45">
      <c r="A9" s="1">
        <v>2006</v>
      </c>
      <c r="B9" s="6">
        <v>8.1999999999999993</v>
      </c>
      <c r="C9" s="6">
        <v>22.5</v>
      </c>
      <c r="D9" s="6"/>
      <c r="E9" s="6"/>
    </row>
    <row r="10" spans="1:5" x14ac:dyDescent="0.45">
      <c r="A10" s="1">
        <v>2007</v>
      </c>
      <c r="B10" s="6">
        <v>8.6999999999999993</v>
      </c>
      <c r="C10" s="6">
        <v>22.2</v>
      </c>
      <c r="D10" s="6"/>
      <c r="E10" s="6"/>
    </row>
    <row r="11" spans="1:5" x14ac:dyDescent="0.45">
      <c r="A11" s="1">
        <v>2008</v>
      </c>
      <c r="B11" s="6">
        <v>8.3000000000000007</v>
      </c>
      <c r="C11" s="6">
        <v>14.4</v>
      </c>
      <c r="D11" s="6"/>
      <c r="E11" s="6"/>
    </row>
    <row r="12" spans="1:5" x14ac:dyDescent="0.45">
      <c r="A12" s="1">
        <v>2009</v>
      </c>
      <c r="B12" s="6">
        <v>7.8</v>
      </c>
      <c r="C12" s="6">
        <v>15.3</v>
      </c>
      <c r="D12" s="6"/>
      <c r="E12" s="6"/>
    </row>
    <row r="13" spans="1:5" x14ac:dyDescent="0.45">
      <c r="A13" s="1">
        <v>2010</v>
      </c>
      <c r="B13" s="6">
        <v>8.4</v>
      </c>
      <c r="C13" s="6">
        <v>15.5</v>
      </c>
      <c r="D13" s="6"/>
      <c r="E13" s="6"/>
    </row>
    <row r="14" spans="1:5" x14ac:dyDescent="0.45">
      <c r="A14" s="1">
        <v>2011</v>
      </c>
      <c r="B14" s="6">
        <v>8.3000000000000007</v>
      </c>
      <c r="C14" s="6">
        <v>15.4</v>
      </c>
      <c r="D14" s="6"/>
      <c r="E14" s="6"/>
    </row>
    <row r="15" spans="1:5" x14ac:dyDescent="0.45">
      <c r="A15" s="1">
        <v>2012</v>
      </c>
      <c r="B15" s="6">
        <v>8.1</v>
      </c>
      <c r="C15" s="6">
        <v>15.7</v>
      </c>
      <c r="D15" s="6"/>
      <c r="E15" s="6"/>
    </row>
    <row r="16" spans="1:5" x14ac:dyDescent="0.45">
      <c r="A16" s="1">
        <v>2013</v>
      </c>
      <c r="B16" s="6">
        <v>8.1999999999999993</v>
      </c>
      <c r="C16" s="6">
        <v>15.6</v>
      </c>
      <c r="D16" s="6"/>
      <c r="E16" s="6"/>
    </row>
    <row r="17" spans="1:5" x14ac:dyDescent="0.45">
      <c r="A17" s="1">
        <v>2014</v>
      </c>
      <c r="B17" s="6">
        <v>8.6</v>
      </c>
      <c r="C17" s="6">
        <v>17.399999999999999</v>
      </c>
      <c r="D17" s="6"/>
      <c r="E17" s="6"/>
    </row>
    <row r="18" spans="1:5" x14ac:dyDescent="0.45">
      <c r="A18" s="1">
        <v>2015</v>
      </c>
      <c r="B18" s="6">
        <v>10.8</v>
      </c>
      <c r="C18" s="6">
        <v>18.5</v>
      </c>
      <c r="D18" s="6"/>
      <c r="E18" s="6"/>
    </row>
    <row r="19" spans="1:5" x14ac:dyDescent="0.45">
      <c r="A19" s="1">
        <v>2016</v>
      </c>
      <c r="B19" s="6">
        <v>8.8000000000000007</v>
      </c>
      <c r="C19" s="6">
        <v>20</v>
      </c>
      <c r="D19" s="6">
        <v>9.5</v>
      </c>
      <c r="E19" s="6">
        <v>20.100000000000001</v>
      </c>
    </row>
    <row r="20" spans="1:5" x14ac:dyDescent="0.45">
      <c r="A20" s="1">
        <v>2017</v>
      </c>
      <c r="B20" s="6">
        <v>8.6999999999999993</v>
      </c>
      <c r="C20" s="6">
        <v>20.399999999999999</v>
      </c>
      <c r="D20" s="6">
        <v>9.6</v>
      </c>
      <c r="E20" s="6">
        <v>20.7</v>
      </c>
    </row>
    <row r="21" spans="1:5" x14ac:dyDescent="0.45">
      <c r="A21" s="1">
        <v>2018</v>
      </c>
      <c r="B21" s="6">
        <v>8.8000000000000007</v>
      </c>
      <c r="C21" s="6">
        <v>19</v>
      </c>
      <c r="D21" s="6">
        <v>9.5</v>
      </c>
      <c r="E21" s="6">
        <v>19.100000000000001</v>
      </c>
    </row>
    <row r="22" spans="1:5" x14ac:dyDescent="0.45">
      <c r="A22" s="1">
        <v>2019</v>
      </c>
      <c r="B22" s="6"/>
      <c r="C22" s="6"/>
      <c r="D22" s="6">
        <v>9.1999999999999993</v>
      </c>
      <c r="E22" s="6">
        <v>20.7</v>
      </c>
    </row>
    <row r="23" spans="1:5" x14ac:dyDescent="0.45">
      <c r="A23" s="1">
        <v>2020</v>
      </c>
      <c r="B23" s="6"/>
      <c r="C23" s="6"/>
      <c r="D23" s="6">
        <v>9.8000000000000007</v>
      </c>
      <c r="E23" s="6">
        <v>22.2</v>
      </c>
    </row>
    <row r="24" spans="1:5" x14ac:dyDescent="0.45">
      <c r="A24" s="1">
        <v>2021</v>
      </c>
      <c r="B24" s="6"/>
      <c r="C24" s="6"/>
      <c r="D24" s="6">
        <v>13.7</v>
      </c>
      <c r="E24" s="6">
        <v>28.2</v>
      </c>
    </row>
    <row r="25" spans="1:5" x14ac:dyDescent="0.45">
      <c r="A25" s="1">
        <v>2022</v>
      </c>
      <c r="B25" s="6"/>
      <c r="C25" s="6"/>
      <c r="D25" s="6">
        <v>9.9</v>
      </c>
      <c r="E25" s="6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"/>
  <sheetViews>
    <sheetView workbookViewId="0">
      <selection activeCell="B4" sqref="B4:H13"/>
    </sheetView>
  </sheetViews>
  <sheetFormatPr baseColWidth="10" defaultColWidth="8.7265625" defaultRowHeight="16.5" x14ac:dyDescent="0.45"/>
  <cols>
    <col min="1" max="8" width="20.7265625" style="1" customWidth="1"/>
  </cols>
  <sheetData>
    <row r="1" spans="1:8" x14ac:dyDescent="0.45">
      <c r="A1" s="2" t="s">
        <v>32</v>
      </c>
    </row>
    <row r="3" spans="1:8" x14ac:dyDescent="0.35">
      <c r="A3" s="2" t="s">
        <v>24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  <c r="H3" s="2" t="s">
        <v>31</v>
      </c>
    </row>
    <row r="4" spans="1:8" x14ac:dyDescent="0.45">
      <c r="A4" s="1">
        <v>1</v>
      </c>
      <c r="B4" s="6">
        <v>6.1</v>
      </c>
      <c r="C4" s="6">
        <v>6.7</v>
      </c>
      <c r="D4" s="6">
        <v>128.9</v>
      </c>
      <c r="E4" s="6">
        <v>90.9</v>
      </c>
      <c r="F4" s="6">
        <v>232.6</v>
      </c>
      <c r="G4" s="6">
        <v>-49.7</v>
      </c>
      <c r="H4" s="6">
        <v>182.7</v>
      </c>
    </row>
    <row r="5" spans="1:8" x14ac:dyDescent="0.45">
      <c r="A5" s="1">
        <v>2</v>
      </c>
      <c r="B5" s="6">
        <v>4.0999999999999996</v>
      </c>
      <c r="C5" s="6">
        <v>7.2</v>
      </c>
      <c r="D5" s="6">
        <v>185.1</v>
      </c>
      <c r="E5" s="6">
        <v>157.5</v>
      </c>
      <c r="F5" s="6">
        <v>353.9</v>
      </c>
      <c r="G5" s="6">
        <v>-63.9</v>
      </c>
      <c r="H5" s="6">
        <v>289.89999999999998</v>
      </c>
    </row>
    <row r="6" spans="1:8" x14ac:dyDescent="0.45">
      <c r="A6" s="1">
        <v>3</v>
      </c>
      <c r="B6" s="6">
        <v>5.4</v>
      </c>
      <c r="C6" s="6">
        <v>8.6999999999999993</v>
      </c>
      <c r="D6" s="6">
        <v>176.1</v>
      </c>
      <c r="E6" s="6">
        <v>238.8</v>
      </c>
      <c r="F6" s="6">
        <v>429</v>
      </c>
      <c r="G6" s="6">
        <v>-85.9</v>
      </c>
      <c r="H6" s="6">
        <v>343.2</v>
      </c>
    </row>
    <row r="7" spans="1:8" x14ac:dyDescent="0.45">
      <c r="A7" s="1">
        <v>4</v>
      </c>
      <c r="B7" s="6">
        <v>6.7</v>
      </c>
      <c r="C7" s="6">
        <v>10.1</v>
      </c>
      <c r="D7" s="6">
        <v>165.1</v>
      </c>
      <c r="E7" s="6">
        <v>310</v>
      </c>
      <c r="F7" s="6">
        <v>491.9</v>
      </c>
      <c r="G7" s="6">
        <v>-105.8</v>
      </c>
      <c r="H7" s="6">
        <v>386.1</v>
      </c>
    </row>
    <row r="8" spans="1:8" x14ac:dyDescent="0.45">
      <c r="A8" s="1">
        <v>5</v>
      </c>
      <c r="B8" s="6">
        <v>7.9</v>
      </c>
      <c r="C8" s="6">
        <v>12</v>
      </c>
      <c r="D8" s="6">
        <v>149.30000000000001</v>
      </c>
      <c r="E8" s="6">
        <v>383.7</v>
      </c>
      <c r="F8" s="6">
        <v>552.9</v>
      </c>
      <c r="G8" s="6">
        <v>-127.2</v>
      </c>
      <c r="H8" s="6">
        <v>425.8</v>
      </c>
    </row>
    <row r="9" spans="1:8" x14ac:dyDescent="0.45">
      <c r="A9" s="1">
        <v>6</v>
      </c>
      <c r="B9" s="6">
        <v>9.9</v>
      </c>
      <c r="C9" s="6">
        <v>15.1</v>
      </c>
      <c r="D9" s="6">
        <v>134.4</v>
      </c>
      <c r="E9" s="6">
        <v>457.4</v>
      </c>
      <c r="F9" s="6">
        <v>616.79999999999995</v>
      </c>
      <c r="G9" s="6">
        <v>-150.30000000000001</v>
      </c>
      <c r="H9" s="6">
        <v>466.5</v>
      </c>
    </row>
    <row r="10" spans="1:8" x14ac:dyDescent="0.45">
      <c r="A10" s="1">
        <v>7</v>
      </c>
      <c r="B10" s="6">
        <v>12.9</v>
      </c>
      <c r="C10" s="6">
        <v>19.3</v>
      </c>
      <c r="D10" s="6">
        <v>123.3</v>
      </c>
      <c r="E10" s="6">
        <v>534.4</v>
      </c>
      <c r="F10" s="6">
        <v>689.9</v>
      </c>
      <c r="G10" s="6">
        <v>-177.4</v>
      </c>
      <c r="H10" s="6">
        <v>512.4</v>
      </c>
    </row>
    <row r="11" spans="1:8" x14ac:dyDescent="0.45">
      <c r="A11" s="1">
        <v>8</v>
      </c>
      <c r="B11" s="6">
        <v>18.100000000000001</v>
      </c>
      <c r="C11" s="6">
        <v>26.9</v>
      </c>
      <c r="D11" s="6">
        <v>112.6</v>
      </c>
      <c r="E11" s="6">
        <v>626.5</v>
      </c>
      <c r="F11" s="6">
        <v>784.1</v>
      </c>
      <c r="G11" s="6">
        <v>-213.1</v>
      </c>
      <c r="H11" s="6">
        <v>571</v>
      </c>
    </row>
    <row r="12" spans="1:8" x14ac:dyDescent="0.45">
      <c r="A12" s="1">
        <v>9</v>
      </c>
      <c r="B12" s="6">
        <v>30.6</v>
      </c>
      <c r="C12" s="6">
        <v>41.3</v>
      </c>
      <c r="D12" s="6">
        <v>104.7</v>
      </c>
      <c r="E12" s="6">
        <v>754.9</v>
      </c>
      <c r="F12" s="6">
        <v>931.5</v>
      </c>
      <c r="G12" s="6">
        <v>-271.7</v>
      </c>
      <c r="H12" s="6">
        <v>659.7</v>
      </c>
    </row>
    <row r="13" spans="1:8" x14ac:dyDescent="0.45">
      <c r="A13" s="1">
        <v>10</v>
      </c>
      <c r="B13" s="6">
        <v>292.3</v>
      </c>
      <c r="C13" s="6">
        <v>148.5</v>
      </c>
      <c r="D13" s="6">
        <v>110.2</v>
      </c>
      <c r="E13" s="6">
        <v>1070.5999999999999</v>
      </c>
      <c r="F13" s="6">
        <v>1621.6</v>
      </c>
      <c r="G13" s="6">
        <v>-563</v>
      </c>
      <c r="H13" s="6">
        <v>1058.5999999999999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20"/>
  <sheetViews>
    <sheetView workbookViewId="0">
      <selection activeCell="B4" sqref="B4:E20"/>
    </sheetView>
  </sheetViews>
  <sheetFormatPr baseColWidth="10" defaultColWidth="8.7265625" defaultRowHeight="16.5" x14ac:dyDescent="0.45"/>
  <cols>
    <col min="1" max="5" width="20.7265625" style="1" customWidth="1"/>
  </cols>
  <sheetData>
    <row r="1" spans="1:5" x14ac:dyDescent="0.45">
      <c r="A1" s="2" t="s">
        <v>136</v>
      </c>
    </row>
    <row r="3" spans="1:5" x14ac:dyDescent="0.35">
      <c r="A3" s="2" t="s">
        <v>36</v>
      </c>
      <c r="B3" s="2" t="s">
        <v>132</v>
      </c>
      <c r="C3" s="2" t="s">
        <v>133</v>
      </c>
      <c r="D3" s="2" t="s">
        <v>134</v>
      </c>
      <c r="E3" s="2" t="s">
        <v>135</v>
      </c>
    </row>
    <row r="4" spans="1:5" x14ac:dyDescent="0.45">
      <c r="A4" s="1">
        <v>2006</v>
      </c>
      <c r="B4" s="6">
        <v>1.2</v>
      </c>
      <c r="C4" s="6">
        <v>1.5</v>
      </c>
      <c r="D4" s="6">
        <v>4.3</v>
      </c>
      <c r="E4" s="6">
        <v>7</v>
      </c>
    </row>
    <row r="5" spans="1:5" x14ac:dyDescent="0.45">
      <c r="A5" s="1">
        <v>2007</v>
      </c>
      <c r="B5" s="6">
        <v>1.3</v>
      </c>
      <c r="C5" s="6">
        <v>1.7</v>
      </c>
      <c r="D5" s="6">
        <v>4.3</v>
      </c>
      <c r="E5" s="6">
        <v>7.3</v>
      </c>
    </row>
    <row r="6" spans="1:5" x14ac:dyDescent="0.45">
      <c r="A6" s="1">
        <v>2008</v>
      </c>
      <c r="B6" s="6">
        <v>1.3</v>
      </c>
      <c r="C6" s="6">
        <v>1.8</v>
      </c>
      <c r="D6" s="6">
        <v>4.4000000000000004</v>
      </c>
      <c r="E6" s="6">
        <v>7.5</v>
      </c>
    </row>
    <row r="7" spans="1:5" x14ac:dyDescent="0.45">
      <c r="A7" s="1">
        <v>2009</v>
      </c>
      <c r="B7" s="6">
        <v>1.4</v>
      </c>
      <c r="C7" s="6">
        <v>1.9</v>
      </c>
      <c r="D7" s="6">
        <v>4.4000000000000004</v>
      </c>
      <c r="E7" s="6">
        <v>7.7</v>
      </c>
    </row>
    <row r="8" spans="1:5" x14ac:dyDescent="0.45">
      <c r="A8" s="1">
        <v>2010</v>
      </c>
      <c r="B8" s="6">
        <v>1.5</v>
      </c>
      <c r="C8" s="6">
        <v>2</v>
      </c>
      <c r="D8" s="6">
        <v>4.3</v>
      </c>
      <c r="E8" s="6">
        <v>7.8</v>
      </c>
    </row>
    <row r="9" spans="1:5" x14ac:dyDescent="0.45">
      <c r="A9" s="1">
        <v>2011</v>
      </c>
      <c r="B9" s="6">
        <v>1.6</v>
      </c>
      <c r="C9" s="6">
        <v>2</v>
      </c>
      <c r="D9" s="6">
        <v>4.0999999999999996</v>
      </c>
      <c r="E9" s="6">
        <v>7.7</v>
      </c>
    </row>
    <row r="10" spans="1:5" x14ac:dyDescent="0.45">
      <c r="A10" s="1">
        <v>2012</v>
      </c>
      <c r="B10" s="6">
        <v>1.7</v>
      </c>
      <c r="C10" s="6">
        <v>2.2000000000000002</v>
      </c>
      <c r="D10" s="6">
        <v>4.0999999999999996</v>
      </c>
      <c r="E10" s="6">
        <v>8</v>
      </c>
    </row>
    <row r="11" spans="1:5" x14ac:dyDescent="0.45">
      <c r="A11" s="1">
        <v>2013</v>
      </c>
      <c r="B11" s="6">
        <v>1.9</v>
      </c>
      <c r="C11" s="6">
        <v>2.4</v>
      </c>
      <c r="D11" s="6">
        <v>4.3</v>
      </c>
      <c r="E11" s="6">
        <v>8.6</v>
      </c>
    </row>
    <row r="12" spans="1:5" x14ac:dyDescent="0.45">
      <c r="A12" s="1">
        <v>2014</v>
      </c>
      <c r="B12" s="6">
        <v>2.1</v>
      </c>
      <c r="C12" s="6">
        <v>2.7</v>
      </c>
      <c r="D12" s="6">
        <v>4.5999999999999996</v>
      </c>
      <c r="E12" s="6">
        <v>9.4</v>
      </c>
    </row>
    <row r="13" spans="1:5" x14ac:dyDescent="0.45">
      <c r="A13" s="1">
        <v>2015</v>
      </c>
      <c r="B13" s="6">
        <v>2.2999999999999998</v>
      </c>
      <c r="C13" s="6">
        <v>3.1</v>
      </c>
      <c r="D13" s="6">
        <v>4.7</v>
      </c>
      <c r="E13" s="6">
        <v>10.1</v>
      </c>
    </row>
    <row r="14" spans="1:5" x14ac:dyDescent="0.45">
      <c r="A14" s="1">
        <v>2016</v>
      </c>
      <c r="B14" s="6">
        <v>2.2999999999999998</v>
      </c>
      <c r="C14" s="6">
        <v>3.3</v>
      </c>
      <c r="D14" s="6">
        <v>4.7</v>
      </c>
      <c r="E14" s="6">
        <v>10.3</v>
      </c>
    </row>
    <row r="15" spans="1:5" x14ac:dyDescent="0.45">
      <c r="A15" s="1">
        <v>2017</v>
      </c>
      <c r="B15" s="6">
        <v>2.5</v>
      </c>
      <c r="C15" s="6">
        <v>3.5</v>
      </c>
      <c r="D15" s="6">
        <v>4.8</v>
      </c>
      <c r="E15" s="6">
        <v>10.8</v>
      </c>
    </row>
    <row r="16" spans="1:5" x14ac:dyDescent="0.45">
      <c r="A16" s="1">
        <v>2018</v>
      </c>
      <c r="B16" s="6">
        <v>2.7</v>
      </c>
      <c r="C16" s="6">
        <v>3.7</v>
      </c>
      <c r="D16" s="6">
        <v>4.8</v>
      </c>
      <c r="E16" s="6">
        <v>11.2</v>
      </c>
    </row>
    <row r="17" spans="1:5" x14ac:dyDescent="0.45">
      <c r="A17" s="1">
        <v>2019</v>
      </c>
      <c r="B17" s="6">
        <v>3</v>
      </c>
      <c r="C17" s="6">
        <v>3.9</v>
      </c>
      <c r="D17" s="6">
        <v>4.8</v>
      </c>
      <c r="E17" s="6">
        <v>11.7</v>
      </c>
    </row>
    <row r="18" spans="1:5" x14ac:dyDescent="0.45">
      <c r="A18" s="1">
        <v>2020</v>
      </c>
      <c r="B18" s="6">
        <v>2.9</v>
      </c>
      <c r="C18" s="6">
        <v>4.0999999999999996</v>
      </c>
      <c r="D18" s="6">
        <v>4.8</v>
      </c>
      <c r="E18" s="6">
        <v>11.8</v>
      </c>
    </row>
    <row r="19" spans="1:5" x14ac:dyDescent="0.45">
      <c r="A19" s="1">
        <v>2021</v>
      </c>
      <c r="B19" s="6">
        <v>2.8</v>
      </c>
      <c r="C19" s="6">
        <v>4</v>
      </c>
      <c r="D19" s="6">
        <v>4.5999999999999996</v>
      </c>
      <c r="E19" s="6">
        <v>11.4</v>
      </c>
    </row>
    <row r="20" spans="1:5" x14ac:dyDescent="0.45">
      <c r="A20" s="1">
        <v>2022</v>
      </c>
      <c r="B20" s="6">
        <v>2.5</v>
      </c>
      <c r="C20" s="6">
        <v>3.8</v>
      </c>
      <c r="D20" s="6">
        <v>4.3</v>
      </c>
      <c r="E20" s="6">
        <v>10.6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34"/>
  <sheetViews>
    <sheetView workbookViewId="0">
      <selection activeCell="B4" sqref="B4:C34"/>
    </sheetView>
  </sheetViews>
  <sheetFormatPr baseColWidth="10" defaultColWidth="8.7265625" defaultRowHeight="16.5" x14ac:dyDescent="0.45"/>
  <cols>
    <col min="1" max="3" width="20.7265625" style="1" customWidth="1"/>
  </cols>
  <sheetData>
    <row r="1" spans="1:3" x14ac:dyDescent="0.45">
      <c r="A1" s="2" t="s">
        <v>139</v>
      </c>
    </row>
    <row r="3" spans="1:3" x14ac:dyDescent="0.35">
      <c r="A3" s="2" t="s">
        <v>36</v>
      </c>
      <c r="B3" s="2" t="s">
        <v>137</v>
      </c>
      <c r="C3" s="2" t="s">
        <v>138</v>
      </c>
    </row>
    <row r="4" spans="1:3" x14ac:dyDescent="0.45">
      <c r="A4" s="1">
        <v>1992</v>
      </c>
      <c r="B4" s="6">
        <v>38.5</v>
      </c>
      <c r="C4" s="6">
        <v>21.9</v>
      </c>
    </row>
    <row r="5" spans="1:3" x14ac:dyDescent="0.45">
      <c r="A5" s="1">
        <v>1993</v>
      </c>
      <c r="B5" s="6">
        <v>38.9</v>
      </c>
      <c r="C5" s="6">
        <v>22.6</v>
      </c>
    </row>
    <row r="6" spans="1:3" x14ac:dyDescent="0.45">
      <c r="A6" s="1">
        <v>1994</v>
      </c>
      <c r="B6" s="6">
        <v>40.5</v>
      </c>
      <c r="C6" s="6">
        <v>23.5</v>
      </c>
    </row>
    <row r="7" spans="1:3" x14ac:dyDescent="0.45">
      <c r="A7" s="1">
        <v>1995</v>
      </c>
      <c r="B7" s="6">
        <v>39.6</v>
      </c>
      <c r="C7" s="6">
        <v>23.1</v>
      </c>
    </row>
    <row r="8" spans="1:3" x14ac:dyDescent="0.45">
      <c r="A8" s="1">
        <v>1996</v>
      </c>
      <c r="B8" s="6">
        <v>40.5</v>
      </c>
      <c r="C8" s="6">
        <v>24</v>
      </c>
    </row>
    <row r="9" spans="1:3" x14ac:dyDescent="0.45">
      <c r="A9" s="1">
        <v>1997</v>
      </c>
      <c r="B9" s="6">
        <v>40.6</v>
      </c>
      <c r="C9" s="6">
        <v>24.3</v>
      </c>
    </row>
    <row r="10" spans="1:3" x14ac:dyDescent="0.45">
      <c r="A10" s="1">
        <v>1998</v>
      </c>
      <c r="B10" s="6">
        <v>39.5</v>
      </c>
      <c r="C10" s="6">
        <v>23.3</v>
      </c>
    </row>
    <row r="11" spans="1:3" x14ac:dyDescent="0.45">
      <c r="A11" s="1">
        <v>1999</v>
      </c>
      <c r="B11" s="6">
        <v>39.4</v>
      </c>
      <c r="C11" s="6">
        <v>23.6</v>
      </c>
    </row>
    <row r="12" spans="1:3" x14ac:dyDescent="0.45">
      <c r="A12" s="1">
        <v>2000</v>
      </c>
      <c r="B12" s="6">
        <v>41.3</v>
      </c>
      <c r="C12" s="6">
        <v>25.7</v>
      </c>
    </row>
    <row r="13" spans="1:3" x14ac:dyDescent="0.45">
      <c r="A13" s="1">
        <v>2001</v>
      </c>
      <c r="B13" s="6">
        <v>38.4</v>
      </c>
      <c r="C13" s="6">
        <v>22.3</v>
      </c>
    </row>
    <row r="14" spans="1:3" x14ac:dyDescent="0.45">
      <c r="A14" s="1">
        <v>2002</v>
      </c>
      <c r="B14" s="6">
        <v>41</v>
      </c>
      <c r="C14" s="6">
        <v>25.8</v>
      </c>
    </row>
    <row r="15" spans="1:3" x14ac:dyDescent="0.45">
      <c r="A15" s="1">
        <v>2003</v>
      </c>
      <c r="B15" s="6">
        <v>42.3</v>
      </c>
      <c r="C15" s="6">
        <v>26.7</v>
      </c>
    </row>
    <row r="16" spans="1:3" x14ac:dyDescent="0.45">
      <c r="A16" s="1">
        <v>2004</v>
      </c>
      <c r="B16" s="6">
        <v>43.1</v>
      </c>
      <c r="C16" s="6">
        <v>27.6</v>
      </c>
    </row>
    <row r="17" spans="1:3" x14ac:dyDescent="0.45">
      <c r="A17" s="1">
        <v>2005</v>
      </c>
      <c r="B17" s="6">
        <v>46.4</v>
      </c>
      <c r="C17" s="6">
        <v>31.9</v>
      </c>
    </row>
    <row r="18" spans="1:3" x14ac:dyDescent="0.45">
      <c r="A18" s="1">
        <v>2006</v>
      </c>
      <c r="B18" s="6">
        <v>39.9</v>
      </c>
      <c r="C18" s="6">
        <v>23.5</v>
      </c>
    </row>
    <row r="19" spans="1:3" x14ac:dyDescent="0.45">
      <c r="A19" s="1">
        <v>2007</v>
      </c>
      <c r="B19" s="6">
        <v>39.9</v>
      </c>
      <c r="C19" s="6">
        <v>24.4</v>
      </c>
    </row>
    <row r="20" spans="1:3" x14ac:dyDescent="0.45">
      <c r="A20" s="1">
        <v>2008</v>
      </c>
      <c r="B20" s="6">
        <v>39.1</v>
      </c>
      <c r="C20" s="6">
        <v>24</v>
      </c>
    </row>
    <row r="21" spans="1:3" x14ac:dyDescent="0.45">
      <c r="A21" s="1">
        <v>2009</v>
      </c>
      <c r="B21" s="6">
        <v>39.299999999999997</v>
      </c>
      <c r="C21" s="6">
        <v>23.1</v>
      </c>
    </row>
    <row r="22" spans="1:3" x14ac:dyDescent="0.45">
      <c r="A22" s="1">
        <v>2010</v>
      </c>
      <c r="B22" s="6">
        <v>40.1</v>
      </c>
      <c r="C22" s="6">
        <v>23.6</v>
      </c>
    </row>
    <row r="23" spans="1:3" x14ac:dyDescent="0.45">
      <c r="A23" s="1">
        <v>2011</v>
      </c>
      <c r="B23" s="6">
        <v>40.1</v>
      </c>
      <c r="C23" s="6">
        <v>23.7</v>
      </c>
    </row>
    <row r="24" spans="1:3" x14ac:dyDescent="0.45">
      <c r="A24" s="1">
        <v>2012</v>
      </c>
      <c r="B24" s="6">
        <v>40.1</v>
      </c>
      <c r="C24" s="6">
        <v>23.9</v>
      </c>
    </row>
    <row r="25" spans="1:3" x14ac:dyDescent="0.45">
      <c r="A25" s="1">
        <v>2013</v>
      </c>
      <c r="B25" s="6">
        <v>40.6</v>
      </c>
      <c r="C25" s="6">
        <v>24.1</v>
      </c>
    </row>
    <row r="26" spans="1:3" x14ac:dyDescent="0.45">
      <c r="A26" s="1">
        <v>2014</v>
      </c>
      <c r="B26" s="6">
        <v>41</v>
      </c>
      <c r="C26" s="6">
        <v>24.7</v>
      </c>
    </row>
    <row r="27" spans="1:3" x14ac:dyDescent="0.45">
      <c r="A27" s="1">
        <v>2015</v>
      </c>
      <c r="B27" s="6">
        <v>42.7</v>
      </c>
      <c r="C27" s="6">
        <v>26.3</v>
      </c>
    </row>
    <row r="28" spans="1:3" x14ac:dyDescent="0.45">
      <c r="A28" s="1">
        <v>2016</v>
      </c>
      <c r="B28" s="6">
        <v>42.2</v>
      </c>
      <c r="C28" s="6">
        <v>25.2</v>
      </c>
    </row>
    <row r="29" spans="1:3" x14ac:dyDescent="0.45">
      <c r="A29" s="1">
        <v>2017</v>
      </c>
      <c r="B29" s="6">
        <v>42.3</v>
      </c>
      <c r="C29" s="6">
        <v>25.2</v>
      </c>
    </row>
    <row r="30" spans="1:3" x14ac:dyDescent="0.45">
      <c r="A30" s="1">
        <v>2018</v>
      </c>
      <c r="B30" s="6">
        <v>42.2</v>
      </c>
      <c r="C30" s="6">
        <v>25.1</v>
      </c>
    </row>
    <row r="31" spans="1:3" x14ac:dyDescent="0.45">
      <c r="A31" s="1">
        <v>2019</v>
      </c>
      <c r="B31" s="6">
        <v>42</v>
      </c>
      <c r="C31" s="6">
        <v>25</v>
      </c>
    </row>
    <row r="32" spans="1:3" x14ac:dyDescent="0.45">
      <c r="A32" s="1">
        <v>2020</v>
      </c>
      <c r="B32" s="6">
        <v>42.9</v>
      </c>
      <c r="C32" s="6">
        <v>25.2</v>
      </c>
    </row>
    <row r="33" spans="1:3" x14ac:dyDescent="0.45">
      <c r="A33" s="1">
        <v>2021</v>
      </c>
      <c r="B33" s="6">
        <v>45.6</v>
      </c>
      <c r="C33" s="6">
        <v>27.9</v>
      </c>
    </row>
    <row r="34" spans="1:3" x14ac:dyDescent="0.45">
      <c r="A34" s="1">
        <v>2022</v>
      </c>
      <c r="B34" s="6">
        <v>42.8</v>
      </c>
      <c r="C34" s="6">
        <v>25.3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9"/>
  <sheetViews>
    <sheetView workbookViewId="0">
      <selection activeCell="B4" sqref="B4:H9"/>
    </sheetView>
  </sheetViews>
  <sheetFormatPr baseColWidth="10" defaultColWidth="8.7265625" defaultRowHeight="16.5" x14ac:dyDescent="0.45"/>
  <cols>
    <col min="1" max="8" width="20.7265625" style="1" customWidth="1"/>
  </cols>
  <sheetData>
    <row r="1" spans="1:8" x14ac:dyDescent="0.45">
      <c r="A1" s="2" t="s">
        <v>150</v>
      </c>
    </row>
    <row r="3" spans="1:8" x14ac:dyDescent="0.35">
      <c r="A3" s="2" t="s">
        <v>146</v>
      </c>
      <c r="B3" s="2" t="s">
        <v>30</v>
      </c>
      <c r="C3" s="2" t="s">
        <v>25</v>
      </c>
      <c r="D3" s="2" t="s">
        <v>26</v>
      </c>
      <c r="E3" s="2" t="s">
        <v>147</v>
      </c>
      <c r="F3" s="2" t="s">
        <v>148</v>
      </c>
      <c r="G3" s="2" t="s">
        <v>149</v>
      </c>
      <c r="H3" s="2" t="s">
        <v>31</v>
      </c>
    </row>
    <row r="4" spans="1:8" x14ac:dyDescent="0.45">
      <c r="A4" s="1" t="s">
        <v>140</v>
      </c>
      <c r="B4" s="3">
        <v>-230.56200000000001</v>
      </c>
      <c r="C4" s="3">
        <v>63.387</v>
      </c>
      <c r="D4" s="3">
        <v>38.914000000000001</v>
      </c>
      <c r="E4" s="3">
        <v>116.223</v>
      </c>
      <c r="F4" s="3">
        <v>554.23299999999995</v>
      </c>
      <c r="G4" s="3">
        <v>772.75699999999995</v>
      </c>
      <c r="H4" s="3">
        <v>542.19500000000005</v>
      </c>
    </row>
    <row r="5" spans="1:8" x14ac:dyDescent="0.45">
      <c r="A5" s="1" t="s">
        <v>141</v>
      </c>
      <c r="B5" s="3">
        <v>-188.22499999999999</v>
      </c>
      <c r="C5" s="3">
        <v>41.48</v>
      </c>
      <c r="D5" s="3">
        <v>24.161000000000001</v>
      </c>
      <c r="E5" s="3">
        <v>134.32900000000001</v>
      </c>
      <c r="F5" s="3">
        <v>486.15499999999997</v>
      </c>
      <c r="G5" s="3">
        <v>686.125</v>
      </c>
      <c r="H5" s="3">
        <v>497.9</v>
      </c>
    </row>
    <row r="6" spans="1:8" x14ac:dyDescent="0.45">
      <c r="A6" s="1" t="s">
        <v>142</v>
      </c>
      <c r="B6" s="3">
        <v>-165.29900000000001</v>
      </c>
      <c r="C6" s="3">
        <v>33.301000000000002</v>
      </c>
      <c r="D6" s="3">
        <v>24.986000000000001</v>
      </c>
      <c r="E6" s="3">
        <v>145.101</v>
      </c>
      <c r="F6" s="3">
        <v>433.99099999999999</v>
      </c>
      <c r="G6" s="3">
        <v>637.37900000000002</v>
      </c>
      <c r="H6" s="3">
        <v>472.08100000000002</v>
      </c>
    </row>
    <row r="7" spans="1:8" x14ac:dyDescent="0.45">
      <c r="A7" s="1" t="s">
        <v>143</v>
      </c>
      <c r="B7" s="3">
        <v>-156.923</v>
      </c>
      <c r="C7" s="3">
        <v>26.454000000000001</v>
      </c>
      <c r="D7" s="3">
        <v>25.494</v>
      </c>
      <c r="E7" s="3">
        <v>149.476</v>
      </c>
      <c r="F7" s="3">
        <v>420.33300000000003</v>
      </c>
      <c r="G7" s="3">
        <v>621.75599999999997</v>
      </c>
      <c r="H7" s="3">
        <v>464.834</v>
      </c>
    </row>
    <row r="8" spans="1:8" x14ac:dyDescent="0.45">
      <c r="A8" s="1" t="s">
        <v>144</v>
      </c>
      <c r="B8" s="3">
        <v>-155.29599999999999</v>
      </c>
      <c r="C8" s="3">
        <v>28.318000000000001</v>
      </c>
      <c r="D8" s="3">
        <v>37.802999999999997</v>
      </c>
      <c r="E8" s="3">
        <v>152.999</v>
      </c>
      <c r="F8" s="3">
        <v>398.70100000000002</v>
      </c>
      <c r="G8" s="3">
        <v>617.82100000000003</v>
      </c>
      <c r="H8" s="3">
        <v>462.52499999999998</v>
      </c>
    </row>
    <row r="9" spans="1:8" x14ac:dyDescent="0.45">
      <c r="A9" s="1" t="s">
        <v>145</v>
      </c>
      <c r="B9" s="3">
        <v>-150.29599999999999</v>
      </c>
      <c r="C9" s="3">
        <v>28.405000000000001</v>
      </c>
      <c r="D9" s="3">
        <v>45.420999999999999</v>
      </c>
      <c r="E9" s="3">
        <v>162.471</v>
      </c>
      <c r="F9" s="3">
        <v>374.24900000000002</v>
      </c>
      <c r="G9" s="3">
        <v>610.54600000000005</v>
      </c>
      <c r="H9" s="3">
        <v>460.24900000000002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9"/>
  <sheetViews>
    <sheetView workbookViewId="0">
      <selection activeCell="B4" sqref="B4:F9"/>
    </sheetView>
  </sheetViews>
  <sheetFormatPr baseColWidth="10" defaultColWidth="8.7265625" defaultRowHeight="16.5" x14ac:dyDescent="0.45"/>
  <cols>
    <col min="1" max="6" width="20.7265625" style="1" customWidth="1"/>
  </cols>
  <sheetData>
    <row r="1" spans="1:6" x14ac:dyDescent="0.45">
      <c r="A1" s="2" t="s">
        <v>157</v>
      </c>
    </row>
    <row r="3" spans="1:6" x14ac:dyDescent="0.35">
      <c r="A3" s="2" t="s">
        <v>146</v>
      </c>
      <c r="B3" s="2" t="s">
        <v>90</v>
      </c>
      <c r="C3" s="2" t="s">
        <v>91</v>
      </c>
      <c r="D3" s="2" t="s">
        <v>92</v>
      </c>
      <c r="E3" s="2" t="s">
        <v>93</v>
      </c>
      <c r="F3" s="2" t="s">
        <v>94</v>
      </c>
    </row>
    <row r="4" spans="1:6" x14ac:dyDescent="0.45">
      <c r="A4" s="1">
        <v>1</v>
      </c>
      <c r="B4" s="1">
        <v>193</v>
      </c>
      <c r="C4" s="1" t="s">
        <v>151</v>
      </c>
      <c r="D4" s="1">
        <v>347</v>
      </c>
      <c r="E4" s="1">
        <v>627</v>
      </c>
      <c r="F4" s="1">
        <v>475</v>
      </c>
    </row>
    <row r="5" spans="1:6" x14ac:dyDescent="0.45">
      <c r="A5" s="1">
        <v>2</v>
      </c>
      <c r="B5" s="1">
        <v>217</v>
      </c>
      <c r="C5" s="1" t="s">
        <v>152</v>
      </c>
      <c r="D5" s="1">
        <v>346</v>
      </c>
      <c r="E5" s="1">
        <v>580</v>
      </c>
      <c r="F5" s="1">
        <v>452</v>
      </c>
    </row>
    <row r="6" spans="1:6" x14ac:dyDescent="0.45">
      <c r="A6" s="1">
        <v>3</v>
      </c>
      <c r="B6" s="1">
        <v>223</v>
      </c>
      <c r="C6" s="1" t="s">
        <v>153</v>
      </c>
      <c r="D6" s="1">
        <v>342</v>
      </c>
      <c r="E6" s="1">
        <v>550</v>
      </c>
      <c r="F6" s="1">
        <v>437</v>
      </c>
    </row>
    <row r="7" spans="1:6" x14ac:dyDescent="0.45">
      <c r="A7" s="1">
        <v>4</v>
      </c>
      <c r="B7" s="1">
        <v>229</v>
      </c>
      <c r="C7" s="1" t="s">
        <v>154</v>
      </c>
      <c r="D7" s="1">
        <v>345</v>
      </c>
      <c r="E7" s="1">
        <v>545</v>
      </c>
      <c r="F7" s="1">
        <v>435</v>
      </c>
    </row>
    <row r="8" spans="1:6" x14ac:dyDescent="0.45">
      <c r="A8" s="1">
        <v>5</v>
      </c>
      <c r="B8" s="1">
        <v>226</v>
      </c>
      <c r="C8" s="1" t="s">
        <v>155</v>
      </c>
      <c r="D8" s="1">
        <v>340</v>
      </c>
      <c r="E8" s="1">
        <v>546</v>
      </c>
      <c r="F8" s="1">
        <v>433</v>
      </c>
    </row>
    <row r="9" spans="1:6" x14ac:dyDescent="0.45">
      <c r="A9" s="1">
        <v>6</v>
      </c>
      <c r="B9" s="1">
        <v>217</v>
      </c>
      <c r="C9" s="1" t="s">
        <v>156</v>
      </c>
      <c r="D9" s="1">
        <v>336</v>
      </c>
      <c r="E9" s="1">
        <v>545</v>
      </c>
      <c r="F9" s="1">
        <v>430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9"/>
  <sheetViews>
    <sheetView workbookViewId="0">
      <selection activeCell="B4" sqref="B4:G9"/>
    </sheetView>
  </sheetViews>
  <sheetFormatPr baseColWidth="10" defaultColWidth="8.7265625" defaultRowHeight="16.5" x14ac:dyDescent="0.45"/>
  <cols>
    <col min="1" max="7" width="20.7265625" style="1" customWidth="1"/>
  </cols>
  <sheetData>
    <row r="1" spans="1:7" x14ac:dyDescent="0.45">
      <c r="A1" s="2" t="s">
        <v>159</v>
      </c>
    </row>
    <row r="3" spans="1:7" x14ac:dyDescent="0.35">
      <c r="A3" s="2" t="s">
        <v>146</v>
      </c>
      <c r="B3" s="2" t="s">
        <v>65</v>
      </c>
      <c r="C3" s="2" t="s">
        <v>158</v>
      </c>
      <c r="D3" s="2" t="s">
        <v>69</v>
      </c>
      <c r="E3" s="2" t="s">
        <v>70</v>
      </c>
      <c r="F3" s="2" t="s">
        <v>72</v>
      </c>
      <c r="G3" s="2" t="s">
        <v>71</v>
      </c>
    </row>
    <row r="4" spans="1:7" x14ac:dyDescent="0.45">
      <c r="A4" s="1" t="s">
        <v>140</v>
      </c>
      <c r="B4" s="3">
        <v>-2.1059999999999999</v>
      </c>
      <c r="C4" s="3">
        <v>2.5830000000000002</v>
      </c>
      <c r="D4" s="3">
        <v>0.77100000000000002</v>
      </c>
      <c r="E4" s="3">
        <v>4.7709999999999999</v>
      </c>
      <c r="F4" s="3">
        <v>6.02</v>
      </c>
      <c r="G4" s="3">
        <v>8.125</v>
      </c>
    </row>
    <row r="5" spans="1:7" x14ac:dyDescent="0.45">
      <c r="A5" s="1" t="s">
        <v>141</v>
      </c>
      <c r="B5" s="3">
        <v>-1.7889999999999999</v>
      </c>
      <c r="C5" s="3">
        <v>1.7070000000000001</v>
      </c>
      <c r="D5" s="3">
        <v>0.59899999999999998</v>
      </c>
      <c r="E5" s="3">
        <v>3.4580000000000002</v>
      </c>
      <c r="F5" s="3">
        <v>3.9750000000000001</v>
      </c>
      <c r="G5" s="3">
        <v>5.7640000000000002</v>
      </c>
    </row>
    <row r="6" spans="1:7" x14ac:dyDescent="0.45">
      <c r="A6" s="1" t="s">
        <v>142</v>
      </c>
      <c r="B6" s="3">
        <v>-1.613</v>
      </c>
      <c r="C6" s="3">
        <v>1.37</v>
      </c>
      <c r="D6" s="3">
        <v>0.58499999999999996</v>
      </c>
      <c r="E6" s="3">
        <v>2.8130000000000002</v>
      </c>
      <c r="F6" s="3">
        <v>3.1539999999999999</v>
      </c>
      <c r="G6" s="3">
        <v>4.7679999999999998</v>
      </c>
    </row>
    <row r="7" spans="1:7" x14ac:dyDescent="0.45">
      <c r="A7" s="1" t="s">
        <v>143</v>
      </c>
      <c r="B7" s="3">
        <v>-1.4890000000000001</v>
      </c>
      <c r="C7" s="3">
        <v>1.2729999999999999</v>
      </c>
      <c r="D7" s="3">
        <v>0.57799999999999996</v>
      </c>
      <c r="E7" s="3">
        <v>2.2570000000000001</v>
      </c>
      <c r="F7" s="3">
        <v>2.62</v>
      </c>
      <c r="G7" s="3">
        <v>4.1079999999999997</v>
      </c>
    </row>
    <row r="8" spans="1:7" x14ac:dyDescent="0.45">
      <c r="A8" s="1" t="s">
        <v>144</v>
      </c>
      <c r="B8" s="3">
        <v>-1.238</v>
      </c>
      <c r="C8" s="3">
        <v>1.49</v>
      </c>
      <c r="D8" s="3">
        <v>0.64400000000000002</v>
      </c>
      <c r="E8" s="3">
        <v>1.6559999999999999</v>
      </c>
      <c r="F8" s="3">
        <v>2.552</v>
      </c>
      <c r="G8" s="3">
        <v>3.79</v>
      </c>
    </row>
    <row r="9" spans="1:7" x14ac:dyDescent="0.45">
      <c r="A9" s="1" t="s">
        <v>145</v>
      </c>
      <c r="B9" s="3">
        <v>-1.048</v>
      </c>
      <c r="C9" s="3">
        <v>1.8620000000000001</v>
      </c>
      <c r="D9" s="3">
        <v>0.66</v>
      </c>
      <c r="E9" s="3">
        <v>1.2050000000000001</v>
      </c>
      <c r="F9" s="3">
        <v>2.68</v>
      </c>
      <c r="G9" s="3">
        <v>3.7280000000000002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9"/>
  <sheetViews>
    <sheetView workbookViewId="0">
      <selection activeCell="B4" sqref="B4:F9"/>
    </sheetView>
  </sheetViews>
  <sheetFormatPr baseColWidth="10" defaultColWidth="8.7265625" defaultRowHeight="16.5" x14ac:dyDescent="0.45"/>
  <cols>
    <col min="1" max="6" width="20.7265625" style="1" customWidth="1"/>
  </cols>
  <sheetData>
    <row r="1" spans="1:6" x14ac:dyDescent="0.45">
      <c r="A1" s="2" t="s">
        <v>160</v>
      </c>
    </row>
    <row r="3" spans="1:6" x14ac:dyDescent="0.35">
      <c r="A3" s="2" t="s">
        <v>146</v>
      </c>
      <c r="B3" s="2" t="s">
        <v>90</v>
      </c>
      <c r="C3" s="2" t="s">
        <v>91</v>
      </c>
      <c r="D3" s="2" t="s">
        <v>92</v>
      </c>
      <c r="E3" s="2" t="s">
        <v>93</v>
      </c>
      <c r="F3" s="2" t="s">
        <v>94</v>
      </c>
    </row>
    <row r="4" spans="1:6" x14ac:dyDescent="0.45">
      <c r="A4" s="1">
        <v>1</v>
      </c>
      <c r="B4" s="3">
        <v>-0.46</v>
      </c>
      <c r="C4" s="3">
        <v>17.571000000000002</v>
      </c>
      <c r="D4" s="3">
        <v>9.4E-2</v>
      </c>
      <c r="E4" s="3">
        <v>6.8579999999999997</v>
      </c>
      <c r="F4" s="3">
        <v>2.9060000000000001</v>
      </c>
    </row>
    <row r="5" spans="1:6" x14ac:dyDescent="0.45">
      <c r="A5" s="1">
        <v>2</v>
      </c>
      <c r="B5" s="3">
        <v>-0.443</v>
      </c>
      <c r="C5" s="3">
        <v>11.474</v>
      </c>
      <c r="D5" s="3">
        <v>0.19600000000000001</v>
      </c>
      <c r="E5" s="3">
        <v>4.9989999999999997</v>
      </c>
      <c r="F5" s="3">
        <v>2.3029999999999999</v>
      </c>
    </row>
    <row r="6" spans="1:6" x14ac:dyDescent="0.45">
      <c r="A6" s="1">
        <v>3</v>
      </c>
      <c r="B6" s="3">
        <v>-0.53700000000000003</v>
      </c>
      <c r="C6" s="3">
        <v>9.3059999999999992</v>
      </c>
      <c r="D6" s="3">
        <v>0.19900000000000001</v>
      </c>
      <c r="E6" s="3">
        <v>4.1310000000000002</v>
      </c>
      <c r="F6" s="3">
        <v>1.9339999999999999</v>
      </c>
    </row>
    <row r="7" spans="1:6" x14ac:dyDescent="0.45">
      <c r="A7" s="1">
        <v>4</v>
      </c>
      <c r="B7" s="3">
        <v>-0.70799999999999996</v>
      </c>
      <c r="C7" s="3">
        <v>8.08</v>
      </c>
      <c r="D7" s="3">
        <v>0.16500000000000001</v>
      </c>
      <c r="E7" s="3">
        <v>3.536</v>
      </c>
      <c r="F7" s="3">
        <v>1.5860000000000001</v>
      </c>
    </row>
    <row r="8" spans="1:6" x14ac:dyDescent="0.45">
      <c r="A8" s="1">
        <v>5</v>
      </c>
      <c r="B8" s="3">
        <v>-0.82699999999999996</v>
      </c>
      <c r="C8" s="3">
        <v>7.6349999999999998</v>
      </c>
      <c r="D8" s="3">
        <v>0.123</v>
      </c>
      <c r="E8" s="3">
        <v>3.1760000000000002</v>
      </c>
      <c r="F8" s="3">
        <v>1.397</v>
      </c>
    </row>
    <row r="9" spans="1:6" x14ac:dyDescent="0.45">
      <c r="A9" s="1">
        <v>6</v>
      </c>
      <c r="B9" s="3">
        <v>-0.84199999999999997</v>
      </c>
      <c r="C9" s="3">
        <v>6.9059999999999997</v>
      </c>
      <c r="D9" s="3">
        <v>8.8999999999999996E-2</v>
      </c>
      <c r="E9" s="3">
        <v>2.778</v>
      </c>
      <c r="F9" s="3">
        <v>1.2070000000000001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3"/>
  <sheetViews>
    <sheetView workbookViewId="0">
      <selection activeCell="B4" sqref="B4:H13"/>
    </sheetView>
  </sheetViews>
  <sheetFormatPr baseColWidth="10" defaultColWidth="8.7265625" defaultRowHeight="16.5" x14ac:dyDescent="0.45"/>
  <cols>
    <col min="1" max="8" width="20.7265625" style="1" customWidth="1"/>
  </cols>
  <sheetData>
    <row r="1" spans="1:8" x14ac:dyDescent="0.45">
      <c r="A1" s="2" t="s">
        <v>34</v>
      </c>
    </row>
    <row r="3" spans="1:8" x14ac:dyDescent="0.35">
      <c r="A3" s="2" t="s">
        <v>33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  <c r="H3" s="2" t="s">
        <v>31</v>
      </c>
    </row>
    <row r="4" spans="1:8" x14ac:dyDescent="0.45">
      <c r="A4" s="1">
        <v>1</v>
      </c>
      <c r="B4" s="6">
        <v>30.3</v>
      </c>
      <c r="C4" s="6">
        <v>6.8</v>
      </c>
      <c r="D4" s="6">
        <v>24.6</v>
      </c>
      <c r="E4" s="6">
        <v>71</v>
      </c>
      <c r="F4" s="6">
        <v>132.69999999999999</v>
      </c>
      <c r="G4" s="6">
        <v>-130</v>
      </c>
      <c r="H4" s="6">
        <v>2.7</v>
      </c>
    </row>
    <row r="5" spans="1:8" x14ac:dyDescent="0.45">
      <c r="A5" s="1">
        <v>2</v>
      </c>
      <c r="B5" s="6">
        <v>5.4</v>
      </c>
      <c r="C5" s="6">
        <v>4.7</v>
      </c>
      <c r="D5" s="6">
        <v>50.3</v>
      </c>
      <c r="E5" s="6">
        <v>52.2</v>
      </c>
      <c r="F5" s="6">
        <v>112.6</v>
      </c>
      <c r="G5" s="6">
        <v>-37.5</v>
      </c>
      <c r="H5" s="6">
        <v>75</v>
      </c>
    </row>
    <row r="6" spans="1:8" x14ac:dyDescent="0.45">
      <c r="A6" s="1">
        <v>3</v>
      </c>
      <c r="B6" s="6">
        <v>4.4000000000000004</v>
      </c>
      <c r="C6" s="6">
        <v>9.8000000000000007</v>
      </c>
      <c r="D6" s="6">
        <v>96.2</v>
      </c>
      <c r="E6" s="6">
        <v>83.1</v>
      </c>
      <c r="F6" s="6">
        <v>193.5</v>
      </c>
      <c r="G6" s="6">
        <v>-41.7</v>
      </c>
      <c r="H6" s="6">
        <v>151.69999999999999</v>
      </c>
    </row>
    <row r="7" spans="1:8" x14ac:dyDescent="0.45">
      <c r="A7" s="1">
        <v>4</v>
      </c>
      <c r="B7" s="6">
        <v>3.3</v>
      </c>
      <c r="C7" s="6">
        <v>9.1</v>
      </c>
      <c r="D7" s="6">
        <v>125.3</v>
      </c>
      <c r="E7" s="6">
        <v>90.4</v>
      </c>
      <c r="F7" s="6">
        <v>228.1</v>
      </c>
      <c r="G7" s="6">
        <v>-39.6</v>
      </c>
      <c r="H7" s="6">
        <v>188.5</v>
      </c>
    </row>
    <row r="8" spans="1:8" x14ac:dyDescent="0.45">
      <c r="A8" s="1">
        <v>5</v>
      </c>
      <c r="B8" s="6">
        <v>2.9</v>
      </c>
      <c r="C8" s="6">
        <v>7.9</v>
      </c>
      <c r="D8" s="6">
        <v>135.6</v>
      </c>
      <c r="E8" s="6">
        <v>104.1</v>
      </c>
      <c r="F8" s="6">
        <v>250.5</v>
      </c>
      <c r="G8" s="6">
        <v>-41.8</v>
      </c>
      <c r="H8" s="6">
        <v>208.8</v>
      </c>
    </row>
    <row r="9" spans="1:8" x14ac:dyDescent="0.45">
      <c r="A9" s="1">
        <v>6</v>
      </c>
      <c r="B9" s="6">
        <v>2.5</v>
      </c>
      <c r="C9" s="6">
        <v>7</v>
      </c>
      <c r="D9" s="6">
        <v>152.1</v>
      </c>
      <c r="E9" s="6">
        <v>105.3</v>
      </c>
      <c r="F9" s="6">
        <v>266.89999999999998</v>
      </c>
      <c r="G9" s="6">
        <v>-43.6</v>
      </c>
      <c r="H9" s="6">
        <v>223.3</v>
      </c>
    </row>
    <row r="10" spans="1:8" x14ac:dyDescent="0.45">
      <c r="A10" s="1">
        <v>7</v>
      </c>
      <c r="B10" s="6">
        <v>2.7</v>
      </c>
      <c r="C10" s="6">
        <v>4.5999999999999996</v>
      </c>
      <c r="D10" s="6">
        <v>177.2</v>
      </c>
      <c r="E10" s="6">
        <v>81.5</v>
      </c>
      <c r="F10" s="6">
        <v>266</v>
      </c>
      <c r="G10" s="6">
        <v>-33.5</v>
      </c>
      <c r="H10" s="6">
        <v>232.5</v>
      </c>
    </row>
    <row r="11" spans="1:8" x14ac:dyDescent="0.45">
      <c r="A11" s="1">
        <v>8</v>
      </c>
      <c r="B11" s="6">
        <v>3.1</v>
      </c>
      <c r="C11" s="6">
        <v>5.3</v>
      </c>
      <c r="D11" s="6">
        <v>167.6</v>
      </c>
      <c r="E11" s="6">
        <v>104.6</v>
      </c>
      <c r="F11" s="6">
        <v>280.60000000000002</v>
      </c>
      <c r="G11" s="6">
        <v>-40</v>
      </c>
      <c r="H11" s="6">
        <v>240.6</v>
      </c>
    </row>
    <row r="12" spans="1:8" x14ac:dyDescent="0.45">
      <c r="A12" s="1">
        <v>9</v>
      </c>
      <c r="B12" s="6">
        <v>3.1</v>
      </c>
      <c r="C12" s="6">
        <v>6.1</v>
      </c>
      <c r="D12" s="6">
        <v>175.3</v>
      </c>
      <c r="E12" s="6">
        <v>106.4</v>
      </c>
      <c r="F12" s="6">
        <v>290.89999999999998</v>
      </c>
      <c r="G12" s="6">
        <v>-42.4</v>
      </c>
      <c r="H12" s="6">
        <v>248.5</v>
      </c>
    </row>
    <row r="13" spans="1:8" x14ac:dyDescent="0.45">
      <c r="A13" s="1">
        <v>10</v>
      </c>
      <c r="B13" s="6">
        <v>3</v>
      </c>
      <c r="C13" s="6">
        <v>5.4</v>
      </c>
      <c r="D13" s="6">
        <v>184.5</v>
      </c>
      <c r="E13" s="6">
        <v>110</v>
      </c>
      <c r="F13" s="6">
        <v>302.89999999999998</v>
      </c>
      <c r="G13" s="6">
        <v>-47.1</v>
      </c>
      <c r="H13" s="6">
        <v>255.8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3"/>
  <sheetViews>
    <sheetView workbookViewId="0">
      <selection activeCell="B4" sqref="B4:H13"/>
    </sheetView>
  </sheetViews>
  <sheetFormatPr baseColWidth="10" defaultColWidth="8.7265625" defaultRowHeight="16.5" x14ac:dyDescent="0.45"/>
  <cols>
    <col min="1" max="8" width="20.7265625" style="1" customWidth="1"/>
  </cols>
  <sheetData>
    <row r="1" spans="1:8" x14ac:dyDescent="0.45">
      <c r="A1" s="2" t="s">
        <v>35</v>
      </c>
    </row>
    <row r="3" spans="1:8" x14ac:dyDescent="0.35">
      <c r="A3" s="2" t="s">
        <v>33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  <c r="H3" s="2" t="s">
        <v>31</v>
      </c>
    </row>
    <row r="4" spans="1:8" x14ac:dyDescent="0.45">
      <c r="A4" s="1">
        <v>91</v>
      </c>
      <c r="B4" s="7">
        <v>46</v>
      </c>
      <c r="C4" s="7">
        <v>57</v>
      </c>
      <c r="D4" s="7">
        <v>104</v>
      </c>
      <c r="E4" s="7">
        <v>855</v>
      </c>
      <c r="F4" s="7">
        <v>1062</v>
      </c>
      <c r="G4" s="7">
        <v>-326</v>
      </c>
      <c r="H4" s="7">
        <v>736</v>
      </c>
    </row>
    <row r="5" spans="1:8" x14ac:dyDescent="0.45">
      <c r="A5" s="1">
        <v>92</v>
      </c>
      <c r="B5" s="7">
        <v>51</v>
      </c>
      <c r="C5" s="7">
        <v>62</v>
      </c>
      <c r="D5" s="7">
        <v>101</v>
      </c>
      <c r="E5" s="7">
        <v>883</v>
      </c>
      <c r="F5" s="7">
        <v>1097</v>
      </c>
      <c r="G5" s="7">
        <v>-341</v>
      </c>
      <c r="H5" s="7">
        <v>757</v>
      </c>
    </row>
    <row r="6" spans="1:8" x14ac:dyDescent="0.45">
      <c r="A6" s="1">
        <v>93</v>
      </c>
      <c r="B6" s="7">
        <v>59</v>
      </c>
      <c r="C6" s="7">
        <v>68</v>
      </c>
      <c r="D6" s="7">
        <v>102</v>
      </c>
      <c r="E6" s="7">
        <v>912</v>
      </c>
      <c r="F6" s="7">
        <v>1141</v>
      </c>
      <c r="G6" s="7">
        <v>-360</v>
      </c>
      <c r="H6" s="7">
        <v>781</v>
      </c>
    </row>
    <row r="7" spans="1:8" x14ac:dyDescent="0.45">
      <c r="A7" s="1">
        <v>94</v>
      </c>
      <c r="B7" s="7">
        <v>67</v>
      </c>
      <c r="C7" s="7">
        <v>81</v>
      </c>
      <c r="D7" s="7">
        <v>105</v>
      </c>
      <c r="E7" s="7">
        <v>938</v>
      </c>
      <c r="F7" s="7">
        <v>1191</v>
      </c>
      <c r="G7" s="7">
        <v>-382</v>
      </c>
      <c r="H7" s="7">
        <v>809</v>
      </c>
    </row>
    <row r="8" spans="1:8" x14ac:dyDescent="0.45">
      <c r="A8" s="1">
        <v>95</v>
      </c>
      <c r="B8" s="7">
        <v>80</v>
      </c>
      <c r="C8" s="7">
        <v>88</v>
      </c>
      <c r="D8" s="7">
        <v>107</v>
      </c>
      <c r="E8" s="7">
        <v>977</v>
      </c>
      <c r="F8" s="7">
        <v>1252</v>
      </c>
      <c r="G8" s="7">
        <v>-408</v>
      </c>
      <c r="H8" s="7">
        <v>844</v>
      </c>
    </row>
    <row r="9" spans="1:8" x14ac:dyDescent="0.45">
      <c r="A9" s="1">
        <v>96</v>
      </c>
      <c r="B9" s="7">
        <v>98</v>
      </c>
      <c r="C9" s="7">
        <v>104</v>
      </c>
      <c r="D9" s="7">
        <v>106</v>
      </c>
      <c r="E9" s="7">
        <v>1023</v>
      </c>
      <c r="F9" s="7">
        <v>1331</v>
      </c>
      <c r="G9" s="7">
        <v>-443</v>
      </c>
      <c r="H9" s="7">
        <v>888</v>
      </c>
    </row>
    <row r="10" spans="1:8" x14ac:dyDescent="0.45">
      <c r="A10" s="1">
        <v>97</v>
      </c>
      <c r="B10" s="7">
        <v>129</v>
      </c>
      <c r="C10" s="7">
        <v>129</v>
      </c>
      <c r="D10" s="7">
        <v>109</v>
      </c>
      <c r="E10" s="7">
        <v>1076</v>
      </c>
      <c r="F10" s="7">
        <v>1443</v>
      </c>
      <c r="G10" s="7">
        <v>-493</v>
      </c>
      <c r="H10" s="7">
        <v>949</v>
      </c>
    </row>
    <row r="11" spans="1:8" x14ac:dyDescent="0.45">
      <c r="A11" s="1">
        <v>98</v>
      </c>
      <c r="B11" s="7">
        <v>193</v>
      </c>
      <c r="C11" s="7">
        <v>156</v>
      </c>
      <c r="D11" s="7">
        <v>114</v>
      </c>
      <c r="E11" s="7">
        <v>1148</v>
      </c>
      <c r="F11" s="7">
        <v>1611</v>
      </c>
      <c r="G11" s="7">
        <v>-566</v>
      </c>
      <c r="H11" s="7">
        <v>1045</v>
      </c>
    </row>
    <row r="12" spans="1:8" x14ac:dyDescent="0.45">
      <c r="A12" s="1">
        <v>99</v>
      </c>
      <c r="B12" s="7">
        <v>333</v>
      </c>
      <c r="C12" s="7">
        <v>211</v>
      </c>
      <c r="D12" s="7">
        <v>120</v>
      </c>
      <c r="E12" s="7">
        <v>1270</v>
      </c>
      <c r="F12" s="7">
        <v>1934</v>
      </c>
      <c r="G12" s="7">
        <v>-704</v>
      </c>
      <c r="H12" s="7">
        <v>1230</v>
      </c>
    </row>
    <row r="13" spans="1:8" x14ac:dyDescent="0.45">
      <c r="A13" s="1">
        <v>100</v>
      </c>
      <c r="B13" s="7">
        <v>1867</v>
      </c>
      <c r="C13" s="7">
        <v>530</v>
      </c>
      <c r="D13" s="7">
        <v>134</v>
      </c>
      <c r="E13" s="7">
        <v>1624</v>
      </c>
      <c r="F13" s="7">
        <v>4155</v>
      </c>
      <c r="G13" s="7">
        <v>-1608</v>
      </c>
      <c r="H13" s="7">
        <v>2547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2"/>
  <sheetViews>
    <sheetView workbookViewId="0">
      <selection activeCell="B4" sqref="B4:D22"/>
    </sheetView>
  </sheetViews>
  <sheetFormatPr baseColWidth="10" defaultColWidth="8.7265625" defaultRowHeight="16.5" x14ac:dyDescent="0.45"/>
  <cols>
    <col min="1" max="4" width="20.7265625" style="1" customWidth="1"/>
  </cols>
  <sheetData>
    <row r="1" spans="1:4" x14ac:dyDescent="0.45">
      <c r="A1" s="2" t="s">
        <v>40</v>
      </c>
    </row>
    <row r="3" spans="1:4" x14ac:dyDescent="0.35">
      <c r="A3" s="2" t="s">
        <v>36</v>
      </c>
      <c r="B3" s="2" t="s">
        <v>37</v>
      </c>
      <c r="C3" s="2" t="s">
        <v>38</v>
      </c>
      <c r="D3" s="2" t="s">
        <v>39</v>
      </c>
    </row>
    <row r="4" spans="1:4" x14ac:dyDescent="0.45">
      <c r="A4" s="1">
        <v>2004</v>
      </c>
      <c r="B4" s="6">
        <v>100</v>
      </c>
      <c r="C4" s="6">
        <v>100</v>
      </c>
      <c r="D4" s="6">
        <v>100</v>
      </c>
    </row>
    <row r="5" spans="1:4" x14ac:dyDescent="0.45">
      <c r="A5" s="1">
        <v>2005</v>
      </c>
      <c r="B5" s="6">
        <v>102.7</v>
      </c>
      <c r="C5" s="6">
        <v>103.7</v>
      </c>
      <c r="D5" s="6">
        <v>106.7</v>
      </c>
    </row>
    <row r="6" spans="1:4" x14ac:dyDescent="0.45">
      <c r="A6" s="1">
        <v>2006</v>
      </c>
      <c r="B6" s="6">
        <v>104.7</v>
      </c>
      <c r="C6" s="6">
        <v>106.3</v>
      </c>
      <c r="D6" s="6">
        <v>106.5</v>
      </c>
    </row>
    <row r="7" spans="1:4" x14ac:dyDescent="0.45">
      <c r="A7" s="1">
        <v>2007</v>
      </c>
      <c r="B7" s="6">
        <v>112</v>
      </c>
      <c r="C7" s="6">
        <v>114.3</v>
      </c>
      <c r="D7" s="6">
        <v>115.8</v>
      </c>
    </row>
    <row r="8" spans="1:4" x14ac:dyDescent="0.45">
      <c r="A8" s="1">
        <v>2008</v>
      </c>
      <c r="B8" s="6">
        <v>115.8</v>
      </c>
      <c r="C8" s="6">
        <v>118.8</v>
      </c>
      <c r="D8" s="6">
        <v>119.9</v>
      </c>
    </row>
    <row r="9" spans="1:4" x14ac:dyDescent="0.45">
      <c r="A9" s="1">
        <v>2009</v>
      </c>
      <c r="B9" s="6">
        <v>116.8</v>
      </c>
      <c r="C9" s="6">
        <v>117.8</v>
      </c>
      <c r="D9" s="6">
        <v>117.9</v>
      </c>
    </row>
    <row r="10" spans="1:4" x14ac:dyDescent="0.45">
      <c r="A10" s="1">
        <v>2010</v>
      </c>
      <c r="B10" s="6">
        <v>117.9</v>
      </c>
      <c r="C10" s="6">
        <v>118.6</v>
      </c>
      <c r="D10" s="6">
        <v>119.3</v>
      </c>
    </row>
    <row r="11" spans="1:4" x14ac:dyDescent="0.45">
      <c r="A11" s="1">
        <v>2011</v>
      </c>
      <c r="B11" s="6">
        <v>120.9</v>
      </c>
      <c r="C11" s="6">
        <v>122.5</v>
      </c>
      <c r="D11" s="6">
        <v>123.8</v>
      </c>
    </row>
    <row r="12" spans="1:4" x14ac:dyDescent="0.45">
      <c r="A12" s="1">
        <v>2012</v>
      </c>
      <c r="B12" s="6">
        <v>123.6</v>
      </c>
      <c r="C12" s="6">
        <v>126.8</v>
      </c>
      <c r="D12" s="6">
        <v>129.1</v>
      </c>
    </row>
    <row r="13" spans="1:4" x14ac:dyDescent="0.45">
      <c r="A13" s="1">
        <v>2013</v>
      </c>
      <c r="B13" s="6">
        <v>124.4</v>
      </c>
      <c r="C13" s="6">
        <v>128.80000000000001</v>
      </c>
      <c r="D13" s="6">
        <v>132</v>
      </c>
    </row>
    <row r="14" spans="1:4" x14ac:dyDescent="0.45">
      <c r="A14" s="1">
        <v>2014</v>
      </c>
      <c r="B14" s="6">
        <v>124.9</v>
      </c>
      <c r="C14" s="6">
        <v>130.4</v>
      </c>
      <c r="D14" s="6">
        <v>134.6</v>
      </c>
    </row>
    <row r="15" spans="1:4" x14ac:dyDescent="0.45">
      <c r="A15" s="1">
        <v>2015</v>
      </c>
      <c r="B15" s="6">
        <v>124.6</v>
      </c>
      <c r="C15" s="6">
        <v>130.5</v>
      </c>
      <c r="D15" s="6">
        <v>135.69999999999999</v>
      </c>
    </row>
    <row r="16" spans="1:4" x14ac:dyDescent="0.45">
      <c r="A16" s="1">
        <v>2016</v>
      </c>
      <c r="B16" s="6">
        <v>121.8</v>
      </c>
      <c r="C16" s="6">
        <v>128</v>
      </c>
      <c r="D16" s="6">
        <v>132.1</v>
      </c>
    </row>
    <row r="17" spans="1:4" x14ac:dyDescent="0.45">
      <c r="A17" s="1">
        <v>2017</v>
      </c>
      <c r="B17" s="6">
        <v>122.3</v>
      </c>
      <c r="C17" s="6">
        <v>129.19999999999999</v>
      </c>
      <c r="D17" s="6">
        <v>133.5</v>
      </c>
    </row>
    <row r="18" spans="1:4" x14ac:dyDescent="0.45">
      <c r="A18" s="1">
        <v>2018</v>
      </c>
      <c r="B18" s="6">
        <v>122.9</v>
      </c>
      <c r="C18" s="6">
        <v>129.80000000000001</v>
      </c>
      <c r="D18" s="6">
        <v>134.30000000000001</v>
      </c>
    </row>
    <row r="19" spans="1:4" x14ac:dyDescent="0.45">
      <c r="A19" s="1">
        <v>2019</v>
      </c>
      <c r="B19" s="6">
        <v>125.3</v>
      </c>
      <c r="C19" s="6">
        <v>132.1</v>
      </c>
      <c r="D19" s="6">
        <v>136.5</v>
      </c>
    </row>
    <row r="20" spans="1:4" x14ac:dyDescent="0.45">
      <c r="A20" s="1">
        <v>2020</v>
      </c>
      <c r="B20" s="6">
        <v>126.3</v>
      </c>
      <c r="C20" s="6">
        <v>132.69999999999999</v>
      </c>
      <c r="D20" s="6">
        <v>137.5</v>
      </c>
    </row>
    <row r="21" spans="1:4" x14ac:dyDescent="0.45">
      <c r="A21" s="1">
        <v>2021</v>
      </c>
      <c r="B21" s="6">
        <v>128.5</v>
      </c>
      <c r="C21" s="6">
        <v>133.6</v>
      </c>
      <c r="D21" s="6">
        <v>141.1</v>
      </c>
    </row>
    <row r="22" spans="1:4" x14ac:dyDescent="0.45">
      <c r="A22" s="1">
        <v>2022</v>
      </c>
      <c r="B22" s="6">
        <v>127.2</v>
      </c>
      <c r="C22" s="6">
        <v>132.80000000000001</v>
      </c>
      <c r="D22" s="6">
        <v>137.6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4"/>
  <sheetViews>
    <sheetView workbookViewId="0">
      <selection activeCell="B4" sqref="B4:C34"/>
    </sheetView>
  </sheetViews>
  <sheetFormatPr baseColWidth="10" defaultColWidth="8.7265625" defaultRowHeight="16.5" x14ac:dyDescent="0.45"/>
  <cols>
    <col min="1" max="3" width="20.7265625" style="1" customWidth="1"/>
  </cols>
  <sheetData>
    <row r="1" spans="1:3" x14ac:dyDescent="0.45">
      <c r="A1" s="2" t="s">
        <v>43</v>
      </c>
    </row>
    <row r="3" spans="1:3" x14ac:dyDescent="0.35">
      <c r="A3" s="2" t="s">
        <v>36</v>
      </c>
      <c r="B3" s="2" t="s">
        <v>41</v>
      </c>
      <c r="C3" s="2" t="s">
        <v>42</v>
      </c>
    </row>
    <row r="4" spans="1:3" x14ac:dyDescent="0.45">
      <c r="A4" s="1">
        <v>1992</v>
      </c>
      <c r="B4" s="6">
        <v>21.9</v>
      </c>
      <c r="C4" s="6">
        <v>2.59</v>
      </c>
    </row>
    <row r="5" spans="1:3" x14ac:dyDescent="0.45">
      <c r="A5" s="1">
        <v>1993</v>
      </c>
      <c r="B5" s="6">
        <v>22.6</v>
      </c>
      <c r="C5" s="6">
        <v>2.61</v>
      </c>
    </row>
    <row r="6" spans="1:3" x14ac:dyDescent="0.45">
      <c r="A6" s="1">
        <v>1994</v>
      </c>
      <c r="B6" s="6">
        <v>23.5</v>
      </c>
      <c r="C6" s="6">
        <v>2.69</v>
      </c>
    </row>
    <row r="7" spans="1:3" x14ac:dyDescent="0.45">
      <c r="A7" s="1">
        <v>1995</v>
      </c>
      <c r="B7" s="6">
        <v>23.1</v>
      </c>
      <c r="C7" s="6">
        <v>2.63</v>
      </c>
    </row>
    <row r="8" spans="1:3" x14ac:dyDescent="0.45">
      <c r="A8" s="1">
        <v>1996</v>
      </c>
      <c r="B8" s="6">
        <v>24</v>
      </c>
      <c r="C8" s="6">
        <v>2.63</v>
      </c>
    </row>
    <row r="9" spans="1:3" x14ac:dyDescent="0.45">
      <c r="A9" s="1">
        <v>1997</v>
      </c>
      <c r="B9" s="6">
        <v>24.3</v>
      </c>
      <c r="C9" s="6">
        <v>2.64</v>
      </c>
    </row>
    <row r="10" spans="1:3" x14ac:dyDescent="0.45">
      <c r="A10" s="1">
        <v>1998</v>
      </c>
      <c r="B10" s="6">
        <v>23.3</v>
      </c>
      <c r="C10" s="6">
        <v>2.6</v>
      </c>
    </row>
    <row r="11" spans="1:3" x14ac:dyDescent="0.45">
      <c r="A11" s="1">
        <v>1999</v>
      </c>
      <c r="B11" s="6">
        <v>23.6</v>
      </c>
      <c r="C11" s="6">
        <v>2.61</v>
      </c>
    </row>
    <row r="12" spans="1:3" x14ac:dyDescent="0.45">
      <c r="A12" s="1">
        <v>2000</v>
      </c>
      <c r="B12" s="6">
        <v>25.7</v>
      </c>
      <c r="C12" s="6">
        <v>2.6</v>
      </c>
    </row>
    <row r="13" spans="1:3" x14ac:dyDescent="0.45">
      <c r="A13" s="1">
        <v>2001</v>
      </c>
      <c r="B13" s="6">
        <v>22.3</v>
      </c>
      <c r="C13" s="6">
        <v>2.54</v>
      </c>
    </row>
    <row r="14" spans="1:3" x14ac:dyDescent="0.45">
      <c r="A14" s="1">
        <v>2002</v>
      </c>
      <c r="B14" s="6">
        <v>25.8</v>
      </c>
      <c r="C14" s="6">
        <v>2.63</v>
      </c>
    </row>
    <row r="15" spans="1:3" x14ac:dyDescent="0.45">
      <c r="A15" s="1">
        <v>2003</v>
      </c>
      <c r="B15" s="6">
        <v>26.7</v>
      </c>
      <c r="C15" s="6">
        <v>2.65</v>
      </c>
    </row>
    <row r="16" spans="1:3" x14ac:dyDescent="0.45">
      <c r="A16" s="1">
        <v>2004</v>
      </c>
      <c r="B16" s="6">
        <v>27.6</v>
      </c>
      <c r="C16" s="6">
        <v>2.59</v>
      </c>
    </row>
    <row r="17" spans="1:3" x14ac:dyDescent="0.45">
      <c r="A17" s="1">
        <v>2005</v>
      </c>
      <c r="B17" s="6">
        <v>31.9</v>
      </c>
      <c r="C17" s="6">
        <v>2.69</v>
      </c>
    </row>
    <row r="18" spans="1:3" x14ac:dyDescent="0.45">
      <c r="A18" s="1">
        <v>2006</v>
      </c>
      <c r="B18" s="6">
        <v>23.5</v>
      </c>
      <c r="C18" s="6">
        <v>2.64</v>
      </c>
    </row>
    <row r="19" spans="1:3" x14ac:dyDescent="0.45">
      <c r="A19" s="1">
        <v>2007</v>
      </c>
      <c r="B19" s="6">
        <v>24.4</v>
      </c>
      <c r="C19" s="6">
        <v>2.68</v>
      </c>
    </row>
    <row r="20" spans="1:3" x14ac:dyDescent="0.45">
      <c r="A20" s="1">
        <v>2008</v>
      </c>
      <c r="B20" s="6">
        <v>24</v>
      </c>
      <c r="C20" s="6">
        <v>2.69</v>
      </c>
    </row>
    <row r="21" spans="1:3" x14ac:dyDescent="0.45">
      <c r="A21" s="1">
        <v>2009</v>
      </c>
      <c r="B21" s="6">
        <v>23.1</v>
      </c>
      <c r="C21" s="6">
        <v>2.62</v>
      </c>
    </row>
    <row r="22" spans="1:3" x14ac:dyDescent="0.45">
      <c r="A22" s="1">
        <v>2010</v>
      </c>
      <c r="B22" s="6">
        <v>23.6</v>
      </c>
      <c r="C22" s="6">
        <v>2.62</v>
      </c>
    </row>
    <row r="23" spans="1:3" x14ac:dyDescent="0.45">
      <c r="A23" s="1">
        <v>2011</v>
      </c>
      <c r="B23" s="6">
        <v>23.7</v>
      </c>
      <c r="C23" s="6">
        <v>2.66</v>
      </c>
    </row>
    <row r="24" spans="1:3" x14ac:dyDescent="0.45">
      <c r="A24" s="1">
        <v>2012</v>
      </c>
      <c r="B24" s="6">
        <v>23.9</v>
      </c>
      <c r="C24" s="6">
        <v>2.71</v>
      </c>
    </row>
    <row r="25" spans="1:3" x14ac:dyDescent="0.45">
      <c r="A25" s="1">
        <v>2013</v>
      </c>
      <c r="B25" s="6">
        <v>24.1</v>
      </c>
      <c r="C25" s="6">
        <v>2.75</v>
      </c>
    </row>
    <row r="26" spans="1:3" x14ac:dyDescent="0.45">
      <c r="A26" s="1">
        <v>2014</v>
      </c>
      <c r="B26" s="6">
        <v>24.7</v>
      </c>
      <c r="C26" s="6">
        <v>2.79</v>
      </c>
    </row>
    <row r="27" spans="1:3" x14ac:dyDescent="0.45">
      <c r="A27" s="1">
        <v>2015</v>
      </c>
      <c r="B27" s="6">
        <v>26.3</v>
      </c>
      <c r="C27" s="6">
        <v>2.82</v>
      </c>
    </row>
    <row r="28" spans="1:3" x14ac:dyDescent="0.45">
      <c r="A28" s="1">
        <v>2016</v>
      </c>
      <c r="B28" s="6">
        <v>25.2</v>
      </c>
      <c r="C28" s="6">
        <v>2.81</v>
      </c>
    </row>
    <row r="29" spans="1:3" x14ac:dyDescent="0.45">
      <c r="A29" s="1">
        <v>2017</v>
      </c>
      <c r="B29" s="6">
        <v>25.2</v>
      </c>
      <c r="C29" s="6">
        <v>2.83</v>
      </c>
    </row>
    <row r="30" spans="1:3" x14ac:dyDescent="0.45">
      <c r="A30" s="1">
        <v>2018</v>
      </c>
      <c r="B30" s="6">
        <v>25.1</v>
      </c>
      <c r="C30" s="6">
        <v>2.83</v>
      </c>
    </row>
    <row r="31" spans="1:3" x14ac:dyDescent="0.45">
      <c r="A31" s="1">
        <v>2019</v>
      </c>
      <c r="B31" s="6">
        <v>25</v>
      </c>
      <c r="C31" s="6">
        <v>2.83</v>
      </c>
    </row>
    <row r="32" spans="1:3" x14ac:dyDescent="0.45">
      <c r="A32" s="1">
        <v>2020</v>
      </c>
      <c r="B32" s="6">
        <v>25.2</v>
      </c>
      <c r="C32" s="6">
        <v>2.82</v>
      </c>
    </row>
    <row r="33" spans="1:3" x14ac:dyDescent="0.45">
      <c r="A33" s="1">
        <v>2021</v>
      </c>
      <c r="B33" s="6">
        <v>27.9</v>
      </c>
      <c r="C33" s="6">
        <v>2.85</v>
      </c>
    </row>
    <row r="34" spans="1:3" x14ac:dyDescent="0.45">
      <c r="A34" s="1">
        <v>2022</v>
      </c>
      <c r="B34" s="6">
        <v>25.3</v>
      </c>
      <c r="C34" s="6">
        <v>2.8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5"/>
  <sheetViews>
    <sheetView workbookViewId="0">
      <selection activeCell="B4" sqref="B4:C25"/>
    </sheetView>
  </sheetViews>
  <sheetFormatPr baseColWidth="10" defaultColWidth="8.7265625" defaultRowHeight="16.5" x14ac:dyDescent="0.45"/>
  <cols>
    <col min="1" max="3" width="20.7265625" style="1" customWidth="1"/>
  </cols>
  <sheetData>
    <row r="1" spans="1:3" x14ac:dyDescent="0.45">
      <c r="A1" s="2" t="s">
        <v>46</v>
      </c>
    </row>
    <row r="3" spans="1:3" x14ac:dyDescent="0.35">
      <c r="A3" s="2" t="s">
        <v>36</v>
      </c>
      <c r="B3" s="2" t="s">
        <v>44</v>
      </c>
      <c r="C3" s="2" t="s">
        <v>45</v>
      </c>
    </row>
    <row r="4" spans="1:3" x14ac:dyDescent="0.45">
      <c r="A4" s="1">
        <v>2001</v>
      </c>
      <c r="B4" s="6">
        <v>22.3</v>
      </c>
      <c r="C4" s="6">
        <v>25.7</v>
      </c>
    </row>
    <row r="5" spans="1:3" x14ac:dyDescent="0.45">
      <c r="A5" s="1">
        <v>2002</v>
      </c>
      <c r="B5" s="6">
        <v>25.8</v>
      </c>
      <c r="C5" s="6">
        <v>24.9</v>
      </c>
    </row>
    <row r="6" spans="1:3" x14ac:dyDescent="0.45">
      <c r="A6" s="1">
        <v>2003</v>
      </c>
      <c r="B6" s="6">
        <v>26.7</v>
      </c>
      <c r="C6" s="6">
        <v>25.6</v>
      </c>
    </row>
    <row r="7" spans="1:3" x14ac:dyDescent="0.45">
      <c r="A7" s="1">
        <v>2004</v>
      </c>
      <c r="B7" s="6">
        <v>27.6</v>
      </c>
      <c r="C7" s="6">
        <v>30.2</v>
      </c>
    </row>
    <row r="8" spans="1:3" x14ac:dyDescent="0.45">
      <c r="A8" s="1">
        <v>2005</v>
      </c>
      <c r="B8" s="6">
        <v>31.9</v>
      </c>
      <c r="C8" s="6">
        <v>31.7</v>
      </c>
    </row>
    <row r="9" spans="1:3" x14ac:dyDescent="0.45">
      <c r="A9" s="1">
        <v>2006</v>
      </c>
      <c r="B9" s="6">
        <v>23.5</v>
      </c>
      <c r="C9" s="6">
        <v>34.799999999999997</v>
      </c>
    </row>
    <row r="10" spans="1:3" x14ac:dyDescent="0.45">
      <c r="A10" s="1">
        <v>2007</v>
      </c>
      <c r="B10" s="6">
        <v>24.4</v>
      </c>
      <c r="C10" s="6">
        <v>35.1</v>
      </c>
    </row>
    <row r="11" spans="1:3" x14ac:dyDescent="0.45">
      <c r="A11" s="1">
        <v>2008</v>
      </c>
      <c r="B11" s="6">
        <v>24</v>
      </c>
      <c r="C11" s="6">
        <v>28.3</v>
      </c>
    </row>
    <row r="12" spans="1:3" x14ac:dyDescent="0.45">
      <c r="A12" s="1">
        <v>2009</v>
      </c>
      <c r="B12" s="6">
        <v>23.1</v>
      </c>
      <c r="C12" s="6">
        <v>29</v>
      </c>
    </row>
    <row r="13" spans="1:3" x14ac:dyDescent="0.45">
      <c r="A13" s="1">
        <v>2010</v>
      </c>
      <c r="B13" s="6">
        <v>23.6</v>
      </c>
      <c r="C13" s="6">
        <v>29.4</v>
      </c>
    </row>
    <row r="14" spans="1:3" x14ac:dyDescent="0.45">
      <c r="A14" s="1">
        <v>2011</v>
      </c>
      <c r="B14" s="6">
        <v>23.7</v>
      </c>
      <c r="C14" s="6">
        <v>28.8</v>
      </c>
    </row>
    <row r="15" spans="1:3" x14ac:dyDescent="0.45">
      <c r="A15" s="1">
        <v>2012</v>
      </c>
      <c r="B15" s="6">
        <v>23.9</v>
      </c>
      <c r="C15" s="6">
        <v>30.2</v>
      </c>
    </row>
    <row r="16" spans="1:3" x14ac:dyDescent="0.45">
      <c r="A16" s="1">
        <v>2013</v>
      </c>
      <c r="B16" s="6">
        <v>24.1</v>
      </c>
      <c r="C16" s="6">
        <v>30</v>
      </c>
    </row>
    <row r="17" spans="1:3" x14ac:dyDescent="0.45">
      <c r="A17" s="1">
        <v>2014</v>
      </c>
      <c r="B17" s="6">
        <v>24.7</v>
      </c>
      <c r="C17" s="6">
        <v>31</v>
      </c>
    </row>
    <row r="18" spans="1:3" x14ac:dyDescent="0.45">
      <c r="A18" s="1">
        <v>2015</v>
      </c>
      <c r="B18" s="6">
        <v>26.3</v>
      </c>
      <c r="C18" s="6">
        <v>31.5</v>
      </c>
    </row>
    <row r="19" spans="1:3" x14ac:dyDescent="0.45">
      <c r="A19" s="1">
        <v>2016</v>
      </c>
      <c r="B19" s="6">
        <v>25.2</v>
      </c>
      <c r="C19" s="6">
        <v>32.799999999999997</v>
      </c>
    </row>
    <row r="20" spans="1:3" x14ac:dyDescent="0.45">
      <c r="A20" s="1">
        <v>2017</v>
      </c>
      <c r="B20" s="6">
        <v>25.2</v>
      </c>
      <c r="C20" s="6">
        <v>33</v>
      </c>
    </row>
    <row r="21" spans="1:3" x14ac:dyDescent="0.45">
      <c r="A21" s="1">
        <v>2018</v>
      </c>
      <c r="B21" s="6">
        <v>25.1</v>
      </c>
      <c r="C21" s="6">
        <v>31.5</v>
      </c>
    </row>
    <row r="22" spans="1:3" x14ac:dyDescent="0.45">
      <c r="A22" s="1">
        <v>2019</v>
      </c>
      <c r="B22" s="6">
        <v>25</v>
      </c>
      <c r="C22" s="6">
        <v>32.5</v>
      </c>
    </row>
    <row r="23" spans="1:3" x14ac:dyDescent="0.45">
      <c r="A23" s="1">
        <v>2020</v>
      </c>
      <c r="B23" s="6">
        <v>25.2</v>
      </c>
      <c r="C23" s="6">
        <v>33.6</v>
      </c>
    </row>
    <row r="24" spans="1:3" x14ac:dyDescent="0.45">
      <c r="A24" s="1">
        <v>2021</v>
      </c>
      <c r="B24" s="6">
        <v>27.9</v>
      </c>
      <c r="C24" s="6">
        <v>37.700000000000003</v>
      </c>
    </row>
    <row r="25" spans="1:3" x14ac:dyDescent="0.45">
      <c r="A25" s="1">
        <v>2022</v>
      </c>
      <c r="B25" s="6">
        <v>25.3</v>
      </c>
      <c r="C25" s="6">
        <v>33.1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3"/>
  <sheetViews>
    <sheetView workbookViewId="0">
      <selection activeCell="B4" sqref="B4:E13"/>
    </sheetView>
  </sheetViews>
  <sheetFormatPr baseColWidth="10" defaultColWidth="8.7265625" defaultRowHeight="16.5" x14ac:dyDescent="0.45"/>
  <cols>
    <col min="1" max="5" width="20.7265625" style="1" customWidth="1"/>
  </cols>
  <sheetData>
    <row r="1" spans="1:5" x14ac:dyDescent="0.45">
      <c r="A1" s="2" t="s">
        <v>62</v>
      </c>
    </row>
    <row r="3" spans="1:5" x14ac:dyDescent="0.35">
      <c r="A3" s="2" t="s">
        <v>57</v>
      </c>
      <c r="B3" s="2" t="s">
        <v>58</v>
      </c>
      <c r="C3" s="2" t="s">
        <v>59</v>
      </c>
      <c r="D3" s="2" t="s">
        <v>60</v>
      </c>
      <c r="E3" s="2" t="s">
        <v>61</v>
      </c>
    </row>
    <row r="4" spans="1:5" x14ac:dyDescent="0.45">
      <c r="A4" s="1" t="s">
        <v>47</v>
      </c>
      <c r="B4" s="5">
        <v>0.73</v>
      </c>
      <c r="C4" s="5">
        <v>1.61</v>
      </c>
      <c r="D4" s="5">
        <v>0.78</v>
      </c>
      <c r="E4" s="5">
        <v>1.57</v>
      </c>
    </row>
    <row r="5" spans="1:5" x14ac:dyDescent="0.45">
      <c r="A5" s="1" t="s">
        <v>48</v>
      </c>
      <c r="B5" s="5">
        <v>0.71</v>
      </c>
      <c r="C5" s="5">
        <v>1.65</v>
      </c>
      <c r="D5" s="5">
        <v>0.76</v>
      </c>
      <c r="E5" s="5">
        <v>1.58</v>
      </c>
    </row>
    <row r="6" spans="1:5" x14ac:dyDescent="0.45">
      <c r="A6" s="1" t="s">
        <v>49</v>
      </c>
      <c r="B6" s="5">
        <v>0.68</v>
      </c>
      <c r="C6" s="5">
        <v>1.74</v>
      </c>
      <c r="D6" s="5">
        <v>0.7</v>
      </c>
      <c r="E6" s="5">
        <v>1.71</v>
      </c>
    </row>
    <row r="7" spans="1:5" x14ac:dyDescent="0.45">
      <c r="A7" s="1" t="s">
        <v>50</v>
      </c>
      <c r="B7" s="5">
        <v>0.67</v>
      </c>
      <c r="C7" s="5">
        <v>1.74</v>
      </c>
      <c r="D7" s="5">
        <v>0.71</v>
      </c>
      <c r="E7" s="5">
        <v>1.68</v>
      </c>
    </row>
    <row r="8" spans="1:5" x14ac:dyDescent="0.45">
      <c r="A8" s="1" t="s">
        <v>51</v>
      </c>
      <c r="B8" s="5">
        <v>0.57999999999999996</v>
      </c>
      <c r="C8" s="5">
        <v>1.74</v>
      </c>
      <c r="D8" s="5">
        <v>0.56999999999999995</v>
      </c>
      <c r="E8" s="5">
        <v>1.73</v>
      </c>
    </row>
    <row r="9" spans="1:5" x14ac:dyDescent="0.45">
      <c r="A9" s="1" t="s">
        <v>52</v>
      </c>
      <c r="B9" s="5">
        <v>0.62</v>
      </c>
      <c r="C9" s="5">
        <v>1.89</v>
      </c>
      <c r="D9" s="5">
        <v>0.55000000000000004</v>
      </c>
      <c r="E9" s="5">
        <v>1.95</v>
      </c>
    </row>
    <row r="10" spans="1:5" x14ac:dyDescent="0.45">
      <c r="A10" s="1" t="s">
        <v>53</v>
      </c>
      <c r="B10" s="5">
        <v>0.69</v>
      </c>
      <c r="C10" s="5">
        <v>1.94</v>
      </c>
      <c r="D10" s="5">
        <v>0.68</v>
      </c>
      <c r="E10" s="5">
        <v>1.98</v>
      </c>
    </row>
    <row r="11" spans="1:5" x14ac:dyDescent="0.45">
      <c r="A11" s="1" t="s">
        <v>54</v>
      </c>
      <c r="B11" s="5">
        <v>0.6</v>
      </c>
      <c r="C11" s="5">
        <v>2</v>
      </c>
      <c r="D11" s="5">
        <v>0.56999999999999995</v>
      </c>
      <c r="E11" s="5">
        <v>2</v>
      </c>
    </row>
    <row r="12" spans="1:5" x14ac:dyDescent="0.45">
      <c r="A12" s="1" t="s">
        <v>55</v>
      </c>
      <c r="B12" s="5">
        <v>0.61</v>
      </c>
      <c r="C12" s="5">
        <v>2.04</v>
      </c>
      <c r="D12" s="5">
        <v>0.59</v>
      </c>
      <c r="E12" s="5">
        <v>2.0499999999999998</v>
      </c>
    </row>
    <row r="13" spans="1:5" x14ac:dyDescent="0.45">
      <c r="A13" s="1" t="s">
        <v>56</v>
      </c>
      <c r="B13" s="5">
        <v>0.52</v>
      </c>
      <c r="C13" s="5">
        <v>2.41</v>
      </c>
      <c r="D13" s="5">
        <v>0.49</v>
      </c>
      <c r="E13" s="5">
        <v>2.2599999999999998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0"/>
  <sheetViews>
    <sheetView workbookViewId="0">
      <selection activeCell="B3" sqref="B3"/>
    </sheetView>
  </sheetViews>
  <sheetFormatPr baseColWidth="10" defaultColWidth="8.7265625" defaultRowHeight="16.5" x14ac:dyDescent="0.45"/>
  <cols>
    <col min="1" max="3" width="20.7265625" style="1" customWidth="1"/>
  </cols>
  <sheetData>
    <row r="1" spans="1:3" x14ac:dyDescent="0.45">
      <c r="A1" s="2" t="s">
        <v>64</v>
      </c>
    </row>
    <row r="3" spans="1:3" x14ac:dyDescent="0.35">
      <c r="A3" s="2" t="s">
        <v>36</v>
      </c>
      <c r="B3" s="2" t="s">
        <v>42</v>
      </c>
      <c r="C3" s="2" t="s">
        <v>63</v>
      </c>
    </row>
    <row r="4" spans="1:3" x14ac:dyDescent="0.45">
      <c r="A4" s="1">
        <v>1997</v>
      </c>
      <c r="B4" s="5">
        <v>1.94</v>
      </c>
      <c r="C4" s="5">
        <v>16.5</v>
      </c>
    </row>
    <row r="5" spans="1:3" x14ac:dyDescent="0.45">
      <c r="A5" s="1">
        <v>1998</v>
      </c>
      <c r="B5" s="5">
        <v>1.95</v>
      </c>
      <c r="C5" s="5">
        <v>16.3</v>
      </c>
    </row>
    <row r="6" spans="1:3" x14ac:dyDescent="0.45">
      <c r="A6" s="1">
        <v>1999</v>
      </c>
      <c r="B6" s="5">
        <v>1.97</v>
      </c>
      <c r="C6" s="5">
        <v>16.5</v>
      </c>
    </row>
    <row r="7" spans="1:3" x14ac:dyDescent="0.45">
      <c r="A7" s="1">
        <v>2000</v>
      </c>
      <c r="B7" s="5">
        <v>2</v>
      </c>
      <c r="C7" s="5">
        <v>16.899999999999999</v>
      </c>
    </row>
    <row r="8" spans="1:3" x14ac:dyDescent="0.45">
      <c r="A8" s="1">
        <v>2001</v>
      </c>
      <c r="B8" s="5">
        <v>2.04</v>
      </c>
      <c r="C8" s="5">
        <v>17.600000000000001</v>
      </c>
    </row>
    <row r="9" spans="1:3" x14ac:dyDescent="0.45">
      <c r="A9" s="1">
        <v>2002</v>
      </c>
      <c r="B9" s="5">
        <v>2.04</v>
      </c>
      <c r="C9" s="5">
        <v>17.899999999999999</v>
      </c>
    </row>
    <row r="10" spans="1:3" x14ac:dyDescent="0.45">
      <c r="A10" s="1">
        <v>2003</v>
      </c>
      <c r="B10" s="5">
        <v>2.0699999999999998</v>
      </c>
      <c r="C10" s="5">
        <v>18</v>
      </c>
    </row>
    <row r="11" spans="1:3" x14ac:dyDescent="0.45">
      <c r="A11" s="1">
        <v>2004</v>
      </c>
      <c r="B11" s="5">
        <v>2.0499999999999998</v>
      </c>
      <c r="C11" s="5">
        <v>18</v>
      </c>
    </row>
    <row r="12" spans="1:3" x14ac:dyDescent="0.45">
      <c r="A12" s="1">
        <v>2005</v>
      </c>
      <c r="B12" s="5">
        <v>2.0699999999999998</v>
      </c>
      <c r="C12" s="5">
        <v>18.2</v>
      </c>
    </row>
    <row r="13" spans="1:3" x14ac:dyDescent="0.45">
      <c r="A13" s="1">
        <v>2006</v>
      </c>
      <c r="B13" s="5">
        <v>2.09</v>
      </c>
      <c r="C13" s="5">
        <v>18.600000000000001</v>
      </c>
    </row>
    <row r="14" spans="1:3" x14ac:dyDescent="0.45">
      <c r="A14" s="1">
        <v>2007</v>
      </c>
      <c r="B14" s="5">
        <v>2.16</v>
      </c>
      <c r="C14" s="5">
        <v>19.100000000000001</v>
      </c>
    </row>
    <row r="15" spans="1:3" x14ac:dyDescent="0.45">
      <c r="A15" s="1">
        <v>2008</v>
      </c>
      <c r="B15" s="5">
        <v>2.1800000000000002</v>
      </c>
      <c r="C15" s="5">
        <v>19.3</v>
      </c>
    </row>
    <row r="16" spans="1:3" x14ac:dyDescent="0.45">
      <c r="A16" s="1">
        <v>2009</v>
      </c>
      <c r="B16" s="5">
        <v>2.2000000000000002</v>
      </c>
      <c r="C16" s="5">
        <v>19.399999999999999</v>
      </c>
    </row>
    <row r="17" spans="1:3" x14ac:dyDescent="0.45">
      <c r="A17" s="1">
        <v>2010</v>
      </c>
      <c r="B17" s="5">
        <v>2.21</v>
      </c>
      <c r="C17" s="5">
        <v>19.5</v>
      </c>
    </row>
    <row r="18" spans="1:3" x14ac:dyDescent="0.45">
      <c r="A18" s="1">
        <v>2011</v>
      </c>
      <c r="B18" s="5">
        <v>2.2400000000000002</v>
      </c>
      <c r="C18" s="5">
        <v>19.8</v>
      </c>
    </row>
    <row r="19" spans="1:3" x14ac:dyDescent="0.45">
      <c r="A19" s="1">
        <v>2012</v>
      </c>
      <c r="B19" s="5">
        <v>2.2599999999999998</v>
      </c>
      <c r="C19" s="5">
        <v>19.8</v>
      </c>
    </row>
    <row r="20" spans="1:3" x14ac:dyDescent="0.45">
      <c r="A20" s="1">
        <v>2013</v>
      </c>
      <c r="B20" s="5">
        <v>2.29</v>
      </c>
      <c r="C20" s="5">
        <v>20.100000000000001</v>
      </c>
    </row>
    <row r="21" spans="1:3" x14ac:dyDescent="0.45">
      <c r="A21" s="1">
        <v>2014</v>
      </c>
      <c r="B21" s="5">
        <v>2.31</v>
      </c>
      <c r="C21" s="5">
        <v>20.100000000000001</v>
      </c>
    </row>
    <row r="22" spans="1:3" x14ac:dyDescent="0.45">
      <c r="A22" s="1">
        <v>2015</v>
      </c>
      <c r="B22" s="5">
        <v>2.33</v>
      </c>
      <c r="C22" s="5">
        <v>20.7</v>
      </c>
    </row>
    <row r="23" spans="1:3" x14ac:dyDescent="0.45">
      <c r="A23" s="1">
        <v>2016</v>
      </c>
      <c r="B23" s="5">
        <v>2.2999999999999998</v>
      </c>
      <c r="C23" s="5">
        <v>20.5</v>
      </c>
    </row>
    <row r="24" spans="1:3" x14ac:dyDescent="0.45">
      <c r="A24" s="1">
        <v>2017</v>
      </c>
      <c r="B24" s="5">
        <v>2.2999999999999998</v>
      </c>
      <c r="C24" s="5">
        <v>20.399999999999999</v>
      </c>
    </row>
    <row r="25" spans="1:3" x14ac:dyDescent="0.45">
      <c r="A25" s="1">
        <v>2018</v>
      </c>
      <c r="B25" s="5">
        <v>2.31</v>
      </c>
      <c r="C25" s="5">
        <v>20.6</v>
      </c>
    </row>
    <row r="26" spans="1:3" x14ac:dyDescent="0.45">
      <c r="A26" s="1">
        <v>2019</v>
      </c>
      <c r="B26" s="5">
        <v>2.33</v>
      </c>
      <c r="C26" s="5">
        <v>20.6</v>
      </c>
    </row>
    <row r="27" spans="1:3" x14ac:dyDescent="0.45">
      <c r="A27" s="1">
        <v>2020</v>
      </c>
      <c r="B27" s="5">
        <v>2.33</v>
      </c>
      <c r="C27" s="5">
        <v>20.6</v>
      </c>
    </row>
    <row r="28" spans="1:3" x14ac:dyDescent="0.45">
      <c r="A28" s="1">
        <v>2021</v>
      </c>
      <c r="B28" s="5">
        <v>2.34</v>
      </c>
      <c r="C28" s="5">
        <v>20.9</v>
      </c>
    </row>
    <row r="29" spans="1:3" x14ac:dyDescent="0.45">
      <c r="A29" s="1">
        <v>2022</v>
      </c>
      <c r="B29" s="5">
        <v>2.36</v>
      </c>
      <c r="C29" s="5">
        <v>21.1</v>
      </c>
    </row>
    <row r="30" spans="1:3" x14ac:dyDescent="0.45">
      <c r="A30" s="1">
        <v>2023</v>
      </c>
      <c r="B30" s="5">
        <v>2.34</v>
      </c>
      <c r="C30" s="5">
        <v>20.8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kstdokument" ma:contentTypeID="0x01010027399BDA455B493DBFDF30E876AC73C3005A153D680AA72C488BD48F7C2E55A967" ma:contentTypeVersion="7" ma:contentTypeDescription="Opprett et nytt dokument." ma:contentTypeScope="" ma:versionID="9caf64b1e9ae3e08110bf9840dc36a29">
  <xsd:schema xmlns:xsd="http://www.w3.org/2001/XMLSchema" xmlns:xs="http://www.w3.org/2001/XMLSchema" xmlns:p="http://schemas.microsoft.com/office/2006/metadata/properties" xmlns:ns1="http://schemas.microsoft.com/sharepoint/v3" xmlns:ns2="53a41531-c52f-4666-9dc9-85b04ba3dc1e" xmlns:ns3="c76c20a7-bb09-404c-a5e4-6212ccc9d1b7" targetNamespace="http://schemas.microsoft.com/office/2006/metadata/properties" ma:root="true" ma:fieldsID="3a05a9c2ea39119476b3217d37f1fa7f" ns1:_="" ns2:_="" ns3:_="">
    <xsd:import namespace="http://schemas.microsoft.com/sharepoint/v3"/>
    <xsd:import namespace="53a41531-c52f-4666-9dc9-85b04ba3dc1e"/>
    <xsd:import namespace="c76c20a7-bb09-404c-a5e4-6212ccc9d1b7"/>
    <xsd:element name="properties">
      <xsd:complexType>
        <xsd:sequence>
          <xsd:element name="documentManagement">
            <xsd:complexType>
              <xsd:all>
                <xsd:element ref="ns1:AssignedTo" minOccurs="0"/>
                <xsd:element ref="ns2:SnoDokumenttype" minOccurs="0"/>
                <xsd:element ref="ns2:SnoArkivpliktig" minOccurs="0"/>
                <xsd:element ref="ns2:SharedWithUsers" minOccurs="0"/>
                <xsd:element ref="ns3:Dokumentstatu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2" nillable="true" ma:displayName="Tilordnet til" ma:list="UserInfo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a41531-c52f-4666-9dc9-85b04ba3dc1e" elementFormDefault="qualified">
    <xsd:import namespace="http://schemas.microsoft.com/office/2006/documentManagement/types"/>
    <xsd:import namespace="http://schemas.microsoft.com/office/infopath/2007/PartnerControls"/>
    <xsd:element name="SnoDokumenttype" ma:index="3" nillable="true" ma:displayName="Dokumenttype" ma:format="Dropdown" ma:internalName="SnoDokumenttype">
      <xsd:simpleType>
        <xsd:restriction base="dms:Choice">
          <xsd:enumeration value="Angi valg nr. 1"/>
          <xsd:enumeration value="Angi valg nr. 2"/>
          <xsd:enumeration value="Angi valg nr. 3"/>
        </xsd:restriction>
      </xsd:simpleType>
    </xsd:element>
    <xsd:element name="SnoArkivpliktig" ma:index="4" nillable="true" ma:displayName="Arkivpliktig" ma:default="?" ma:format="Dropdown" ma:internalName="SnoArkivpliktig">
      <xsd:simpleType>
        <xsd:restriction base="dms:Choice">
          <xsd:enumeration value="?"/>
          <xsd:enumeration value="Ja"/>
          <xsd:enumeration value="Nei"/>
        </xsd:restriction>
      </xsd:simpleType>
    </xsd:element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6c20a7-bb09-404c-a5e4-6212ccc9d1b7" elementFormDefault="qualified">
    <xsd:import namespace="http://schemas.microsoft.com/office/2006/documentManagement/types"/>
    <xsd:import namespace="http://schemas.microsoft.com/office/infopath/2007/PartnerControls"/>
    <xsd:element name="Dokumentstatus" ma:index="12" nillable="true" ma:displayName="Dokumentstatus" ma:format="Dropdown" ma:internalName="Dokumentstatus">
      <xsd:simpleType>
        <xsd:restriction base="dms:Choice">
          <xsd:enumeration value="Under arbeid POL"/>
          <xsd:enumeration value="Til sjekk i avdeling"/>
          <xsd:enumeration value="Godkjent av POL"/>
          <xsd:enumeration value="Godkjent avdeling"/>
          <xsd:enumeration value="Godkjent SMK"/>
          <xsd:enumeration value="Ferdig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kumentstatus xmlns="c76c20a7-bb09-404c-a5e4-6212ccc9d1b7" xsi:nil="true"/>
    <AssignedTo xmlns="http://schemas.microsoft.com/sharepoint/v3">
      <UserInfo>
        <DisplayName/>
        <AccountId xsi:nil="true"/>
        <AccountType/>
      </UserInfo>
    </AssignedTo>
    <SnoArkivpliktig xmlns="53a41531-c52f-4666-9dc9-85b04ba3dc1e">?</SnoArkivpliktig>
    <SnoDokumenttype xmlns="53a41531-c52f-4666-9dc9-85b04ba3dc1e" xsi:nil="true"/>
  </documentManagement>
</p:properties>
</file>

<file path=customXml/itemProps1.xml><?xml version="1.0" encoding="utf-8"?>
<ds:datastoreItem xmlns:ds="http://schemas.openxmlformats.org/officeDocument/2006/customXml" ds:itemID="{84C473EF-A54A-4852-833E-3BC0AA2E9A28}"/>
</file>

<file path=customXml/itemProps2.xml><?xml version="1.0" encoding="utf-8"?>
<ds:datastoreItem xmlns:ds="http://schemas.openxmlformats.org/officeDocument/2006/customXml" ds:itemID="{0198D9A5-9A6C-4879-BE54-D74923DDA8D2}"/>
</file>

<file path=customXml/itemProps3.xml><?xml version="1.0" encoding="utf-8"?>
<ds:datastoreItem xmlns:ds="http://schemas.openxmlformats.org/officeDocument/2006/customXml" ds:itemID="{8A68005E-95FF-4B72-81E2-5F8345AD8F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25</vt:i4>
      </vt:variant>
    </vt:vector>
  </HeadingPairs>
  <TitlesOfParts>
    <vt:vector size="25" baseType="lpstr">
      <vt:lpstr>Innhold</vt:lpstr>
      <vt:lpstr>Fig6-1</vt:lpstr>
      <vt:lpstr>Fig6-2</vt:lpstr>
      <vt:lpstr>Fig6-3</vt:lpstr>
      <vt:lpstr>Fig6-4</vt:lpstr>
      <vt:lpstr>Fig6-5</vt:lpstr>
      <vt:lpstr>Fig6-6</vt:lpstr>
      <vt:lpstr>Fig6-7</vt:lpstr>
      <vt:lpstr>Fig6-8</vt:lpstr>
      <vt:lpstr>Fig6-9</vt:lpstr>
      <vt:lpstr>Fig6-10</vt:lpstr>
      <vt:lpstr>Fig6-11</vt:lpstr>
      <vt:lpstr>Fig6-12</vt:lpstr>
      <vt:lpstr>Fig6-13</vt:lpstr>
      <vt:lpstr>Fig6-14</vt:lpstr>
      <vt:lpstr>Fig6-15</vt:lpstr>
      <vt:lpstr>Fig6-16</vt:lpstr>
      <vt:lpstr>Fig6-17</vt:lpstr>
      <vt:lpstr>Fig6-18</vt:lpstr>
      <vt:lpstr>Fig6-19</vt:lpstr>
      <vt:lpstr>Fig6-20</vt:lpstr>
      <vt:lpstr>Fig6-21</vt:lpstr>
      <vt:lpstr>Fig6-22</vt:lpstr>
      <vt:lpstr>Fig6-23</vt:lpstr>
      <vt:lpstr>Fig6-24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>Ingrid Dørum Haug</cp:lastModifiedBy>
  <dcterms:created xsi:type="dcterms:W3CDTF">2024-10-03T08:15:58Z</dcterms:created>
  <dcterms:modified xsi:type="dcterms:W3CDTF">2024-10-03T08:54:45Z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0x01010027399BDA455B493DBFDF30E876AC73C3005A153D680AA72C488BD48F7C2E55A967</vt:lpwstr>
  </property>
</Properties>
</file>