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nhold" sheetId="1" r:id="rId1"/>
    <sheet name="Fig3-1" sheetId="2" r:id="rId2"/>
    <sheet name="Fig3-2" sheetId="3" r:id="rId3"/>
    <sheet name="Fig3-3" sheetId="4" r:id="rId4"/>
    <sheet name="Fig3-4" sheetId="5" r:id="rId5"/>
    <sheet name="Fig3-5" sheetId="6" r:id="rId6"/>
    <sheet name="Fig3-6" sheetId="7" r:id="rId7"/>
    <sheet name="Fig3-7" sheetId="8" r:id="rId8"/>
    <sheet name="Fig3-8" sheetId="9" r:id="rId9"/>
    <sheet name="Fig3-9" sheetId="10" r:id="rId10"/>
    <sheet name="Fig3-10" sheetId="11" r:id="rId11"/>
    <sheet name="Fig3-11" sheetId="12" r:id="rId12"/>
    <sheet name="Fig3-12" sheetId="13" r:id="rId13"/>
    <sheet name="Fig3-13" sheetId="14" r:id="rId14"/>
    <sheet name="Fig3-14" sheetId="15" r:id="rId15"/>
    <sheet name="Fig3-15" sheetId="16" r:id="rId16"/>
    <sheet name="Fig3-16" sheetId="17" r:id="rId17"/>
    <sheet name="Fig3-17" sheetId="18" r:id="rId18"/>
    <sheet name="Fig3-18" sheetId="19" r:id="rId19"/>
    <sheet name="Fig3-19" sheetId="20" r:id="rId20"/>
    <sheet name="Fig3-20" sheetId="21" r:id="rId21"/>
    <sheet name="Fig3-21" sheetId="22" r:id="rId22"/>
    <sheet name="Fig3-22" sheetId="23" r:id="rId23"/>
    <sheet name="Fig3-23" sheetId="24" r:id="rId24"/>
    <sheet name="Fig3-24" sheetId="25" r:id="rId25"/>
    <sheet name="Fig3-25" sheetId="26" r:id="rId26"/>
    <sheet name="Fig3-26" sheetId="27" r:id="rId27"/>
    <sheet name="Fig3-28" sheetId="28" r:id="rId28"/>
    <sheet name="Fig3-29" sheetId="29" r:id="rId29"/>
    <sheet name="Fig3-30" sheetId="30" r:id="rId30"/>
    <sheet name="Fig3-31" sheetId="31" r:id="rId31"/>
    <sheet name="Fig3-32" sheetId="32" r:id="rId32"/>
    <sheet name="Fig3-33" sheetId="33" r:id="rId33"/>
    <sheet name="Fig3-34" sheetId="34" r:id="rId34"/>
    <sheet name="Fig3-35" sheetId="35" r:id="rId35"/>
    <sheet name="Fig3-36" sheetId="36" r:id="rId36"/>
    <sheet name="Fig3-37" sheetId="37" r:id="rId37"/>
    <sheet name="Fig3-38" sheetId="38" r:id="rId38"/>
    <sheet name="Fig3-39" sheetId="39" r:id="rId39"/>
    <sheet name="Fig3-40" sheetId="40" r:id="rId40"/>
    <sheet name="Fig3-41" sheetId="41" r:id="rId41"/>
    <sheet name="Fig3-42" sheetId="42" r:id="rId42"/>
    <sheet name="Fig3-43" sheetId="43" r:id="rId43"/>
    <sheet name="Fig3-44" sheetId="44" r:id="rId44"/>
    <sheet name="Fig3-45" sheetId="45" r:id="rId45"/>
    <sheet name="Fig3-46" sheetId="46" r:id="rId46"/>
    <sheet name="Fig3-47" sheetId="47" r:id="rId47"/>
    <sheet name="Fig3-48" sheetId="48" r:id="rId48"/>
    <sheet name="Fig3-49" sheetId="49" r:id="rId49"/>
    <sheet name="Fig3-50" sheetId="50" r:id="rId50"/>
    <sheet name="Fig3-51" sheetId="51" r:id="rId51"/>
    <sheet name="Fig3-52" sheetId="52" r:id="rId52"/>
    <sheet name="Fig3-53" sheetId="53" r:id="rId53"/>
    <sheet name="Fig3-54" sheetId="54" r:id="rId54"/>
    <sheet name="Fig3-55" sheetId="55" r:id="rId55"/>
    <sheet name="Fig3-56" sheetId="56" r:id="rId56"/>
    <sheet name="Fig3-57" sheetId="57" r:id="rId57"/>
    <sheet name="Fig3-58" sheetId="58" r:id="rId58"/>
    <sheet name="Fig3-59" sheetId="59" r:id="rId59"/>
    <sheet name="Fig3-60" sheetId="60" r:id="rId60"/>
  </sheets>
  <calcPr calcId="124519" fullCalcOnLoad="1"/>
</workbook>
</file>

<file path=xl/sharedStrings.xml><?xml version="1.0" encoding="utf-8"?>
<sst xmlns="http://schemas.openxmlformats.org/spreadsheetml/2006/main" count="1909" uniqueCount="794">
  <si>
    <t xml:space="preserve"> Strukturelt oljekorrigert budsjettunderskudd. Prosent av trend-BNP for Fastlands-Norge</t>
  </si>
  <si>
    <t xml:space="preserve"> Budsjettimpuls. Endring i strukturelt oljekorrigert budsjettunderskudd fra året før. Prosentenheter</t>
  </si>
  <si>
    <t xml:space="preserve"> Strukturelt oljekorrigert budsjettunderskudd. Prosent av SPU</t>
  </si>
  <si>
    <t xml:space="preserve"> Samlet overskudd i statsbudsjettet og Statens pensjonsfond. Prosent av trend-BNP for Fastlands-Norge</t>
  </si>
  <si>
    <t xml:space="preserve"> Markedsverdien av SPU. Mrd. kroner</t>
  </si>
  <si>
    <t xml:space="preserve"> Bruken av fondsmidler som andel av utgifter i statsbudsjettet</t>
  </si>
  <si>
    <t xml:space="preserve"> Statsbudsjettets reelle underliggende utgiftsvekst. Prosentvis endring fra året før</t>
  </si>
  <si>
    <t xml:space="preserve"> Utgifter og skatteinntekter i offentlig forvaltning. Prosent av BNP for Fastlands-Norge</t>
  </si>
  <si>
    <t xml:space="preserve"> Inndekningsbehov i finanspolitikken. Offentlige utgifter og inntekter frem mot 2060. Andel av BNP for Fastlands-Norge. Prosentenheter</t>
  </si>
  <si>
    <t xml:space="preserve"> Bruken av fondsmidler. Andel av BNP for Fastlands-Norge. Prosent</t>
  </si>
  <si>
    <t xml:space="preserve"> Markedsverdien av Statens pensjonsfond utland og beregnet markedsverdi hvis avkastningen hadde fulgt forventet realavkastning. Mrd. kroner</t>
  </si>
  <si>
    <t xml:space="preserve"> Merinntekter og mindreutgifter i kommuneopplegget. Avvik mellom anslag i saldert budsjett og oppdaterte tall. Mrd. 2024-kroner</t>
  </si>
  <si>
    <t xml:space="preserve"> Netto driftsresultat og disposisjonsfond i kommunesektoren som andel av brutto driftsinntekter. 2005-2023</t>
  </si>
  <si>
    <t xml:space="preserve"> Antall kommuner og andel av befolkningen i ROBEK. 2000-september 2024</t>
  </si>
  <si>
    <t xml:space="preserve"> Kommunesektorens bruttorealinvesteringer. Reell vekst i prosent og som andel av sektorens inntekter. 2005-2023</t>
  </si>
  <si>
    <t xml:space="preserve"> Nettofinansinvesteringer og nettogjeld i kommunesektoren. Prosent av inntekter. 2005 til 2023</t>
  </si>
  <si>
    <t xml:space="preserve"> Kommunesektorens samlede inntekter og aktivitet. Reell vekst i prosent. 2005 til 2023</t>
  </si>
  <si>
    <t xml:space="preserve"> Utviklingen i frie inntekter med korreksjoner. Mrd. 2025-kroner. 2015 til 2025</t>
  </si>
  <si>
    <t xml:space="preserve"> Offentlig forvaltnings nettofinansinvesteringer. Prosent av BNP</t>
  </si>
  <si>
    <t xml:space="preserve"> Offentlig forvaltnings nettofordringer. Prosent av BNP</t>
  </si>
  <si>
    <t xml:space="preserve"> Utgifter i offentlig forvaltning. Prosent av BNP</t>
  </si>
  <si>
    <t xml:space="preserve"> Offentlige skatte- og avgiftsinntekter. Prosent av BNP</t>
  </si>
  <si>
    <t xml:space="preserve"> Forenklet dekomponering av offentlige utgifter. Mrd. kroner</t>
  </si>
  <si>
    <t xml:space="preserve"> Offentlig konsum. Prosent av BNP</t>
  </si>
  <si>
    <t xml:space="preserve"> Offentlig forvaltnings bruttoinvesteringer i realkapital. Prosent av BNP</t>
  </si>
  <si>
    <t xml:space="preserve"> Offentlig utgifter på ulike områder, 2022. Prosent av BNP Fastlands-Norge</t>
  </si>
  <si>
    <t xml:space="preserve"> Strukturelt oljekorrigert budsjettunderskudd og ulike operasjonaliseringer av handlingsregelen. Mrd. kroner</t>
  </si>
  <si>
    <t xml:space="preserve"> Nåverdi av statens netto kontantstrøm fra petroleumsvirksomheten og verdien på Statens pensjonsfond utland på ulike tidspunkt. Mrd. 2024-kroner</t>
  </si>
  <si>
    <t xml:space="preserve"> Sannsynligheten for at bruken av fondsmidler overstiger forventet realavkastning. Prosent</t>
  </si>
  <si>
    <t xml:space="preserve"> Gjennomsnittlig innstramming i prosent av trend-BNP for Fastlands-Norge. Prosent</t>
  </si>
  <si>
    <t xml:space="preserve"> Spredningen i netto driftsresultat og disposisjonsfond  i 2023. Prosent av brutto driftsinntekter</t>
  </si>
  <si>
    <t xml:space="preserve"> Fordelingsvirkninger av omleggingen av inntektssystemet og disposisjonsfond for kommuner med negativt netto driftsresultat i 2023</t>
  </si>
  <si>
    <t xml:space="preserve"> Utgifter i offentlig forvaltning. Prosent av BNI</t>
  </si>
  <si>
    <t xml:space="preserve"> Offentlige utgifter fratrukket pensjoner. Prosent av BNI</t>
  </si>
  <si>
    <t xml:space="preserve"> Bruttoprodukt i offentlig forvaltning som andel av BNP</t>
  </si>
  <si>
    <t xml:space="preserve"> Sysselsatte i offentlig forvaltning. Prosent av total sysselsetting</t>
  </si>
  <si>
    <t xml:space="preserve"> Husholdningenes gjeldsbelastning, rentebelastning og gjeldsbetjeningsgrad</t>
  </si>
  <si>
    <t xml:space="preserve"> Boligpriser i forhold til disponibel inntekt</t>
  </si>
  <si>
    <t xml:space="preserve"> Arbeidsmarkedstiltak. Antall deltakere</t>
  </si>
  <si>
    <t xml:space="preserve"> Mottakere av helserelaterte ytelser. Antall (1 000) og prosent</t>
  </si>
  <si>
    <t xml:space="preserve"> Sykefravær. Antall tapte dagsverk målt som andel av alle avtalte dagsverk. Sesongjustert</t>
  </si>
  <si>
    <t xml:space="preserve"> Vekst i årslønn. Prosentvis endring fra foregående år</t>
  </si>
  <si>
    <t xml:space="preserve"> Legemeldt sykefravær etter alder. Antall sykefraværsdagsverk som andel av alle avtalte dagsverk. Prosent</t>
  </si>
  <si>
    <t xml:space="preserve"> Endring i antall legemeldte sykefraværsdagsverk etter ulike diagnosegrupper som andel av samlet endring i antall sykefraværsdagverk. Prosent </t>
  </si>
  <si>
    <t xml:space="preserve"> Utestående markedsgjeld</t>
  </si>
  <si>
    <t xml:space="preserve"> Andelen utslipp fra energibruk som har en pris på over 60 euro per CO2-ekvivalent (karbonprisscore)</t>
  </si>
  <si>
    <t xml:space="preserve"> Utslipp av klimagasser etter hovedkilder. Mill. tonn CO2-ekvivalenter</t>
  </si>
  <si>
    <t xml:space="preserve"> Utslipp fra veitrafikken1. Indeks. 1990=100 (venstre akse). Mill. tonn CO2-ekvivalenter (høyre akse)</t>
  </si>
  <si>
    <t xml:space="preserve"> Endringer i fremskrevne utslipp av klimagasser siden Nasjonalbudsjettet 2024. Mill. tonn CO2-ekvivalenter</t>
  </si>
  <si>
    <t xml:space="preserve"> Andel kjøretøy med elektrisk fremdrift. Prosent</t>
  </si>
  <si>
    <t xml:space="preserve"> Fremskrevne utslipp av klimagasser. Fastlands-Norge. Indeks. 2022=100 </t>
  </si>
  <si>
    <t xml:space="preserve"> Alternative utslippsforløp for økonomisk vekst. Mill. tonn CO2-ekvivalenter</t>
  </si>
  <si>
    <t xml:space="preserve"> Alternative utslippsforløp for teknologiutviklingen. Mill. tonn CO2-ekvivalenter </t>
  </si>
  <si>
    <t xml:space="preserve"> Utslipp av klimagasser. Forløp fra Perspektivmeldingen 2024. Mill. tonn CO2-ekvivalenter </t>
  </si>
  <si>
    <t xml:space="preserve"> Utslipp av NOX. 1 000 tonn</t>
  </si>
  <si>
    <t xml:space="preserve"> Utslipp av SO2. 1 000 onn </t>
  </si>
  <si>
    <t xml:space="preserve"> Utslipp av NMVOC. 1 000 tonn </t>
  </si>
  <si>
    <t xml:space="preserve"> Utslipp av NH3. 1 000 tonn </t>
  </si>
  <si>
    <t xml:space="preserve"> Utslipp av PM2,5. 1 000 tonn</t>
  </si>
  <si>
    <t>Innhold</t>
  </si>
  <si>
    <t>Figurtittel</t>
  </si>
  <si>
    <t>År</t>
  </si>
  <si>
    <t>Strukturelt underskudd</t>
  </si>
  <si>
    <t>Fig3-1</t>
  </si>
  <si>
    <t>Budsjettimpuls</t>
  </si>
  <si>
    <t>Gjennomsnitt 2002-2025</t>
  </si>
  <si>
    <t>Fig3-2</t>
  </si>
  <si>
    <t>Uttaksprosent</t>
  </si>
  <si>
    <t>Forventet realavkastning i SPU tom 2017</t>
  </si>
  <si>
    <t>Forventet realavkastning i SPU fom 2018</t>
  </si>
  <si>
    <t>Fig3-3</t>
  </si>
  <si>
    <t>Samlet overskudd i statsbudsjettet og Statens pensjonsfond. Pst. av trend-BNP for Fastlands-Norge</t>
  </si>
  <si>
    <t>Fig3-4</t>
  </si>
  <si>
    <t>Netto kontantstrøm</t>
  </si>
  <si>
    <t>Oljekorrigert underskudd mv.</t>
  </si>
  <si>
    <t>Nominell avkastning</t>
  </si>
  <si>
    <t>Kronekurs</t>
  </si>
  <si>
    <t>Fondsverdi</t>
  </si>
  <si>
    <t>Fig3-5</t>
  </si>
  <si>
    <t>SOBU som andel av utgifter statsbudsjettet ekskludert petroleum</t>
  </si>
  <si>
    <t>Fig3-6</t>
  </si>
  <si>
    <t>Utgiftsvekst (volum)</t>
  </si>
  <si>
    <t>Gjennomsnitt 2001-2019</t>
  </si>
  <si>
    <t>Fig3-7</t>
  </si>
  <si>
    <t>Utgifter</t>
  </si>
  <si>
    <t>Gjennomsnitt 2007-2019</t>
  </si>
  <si>
    <t>Skatte- og avgiftsinntekter</t>
  </si>
  <si>
    <t>Fig3-8</t>
  </si>
  <si>
    <t>Inntekter</t>
  </si>
  <si>
    <t>Fig3-9</t>
  </si>
  <si>
    <t>Historisk</t>
  </si>
  <si>
    <t>3-prosentbanen PM24</t>
  </si>
  <si>
    <t>Fig3-10</t>
  </si>
  <si>
    <t>Faktisk markedsverdi</t>
  </si>
  <si>
    <t>Forventet markedsverdi</t>
  </si>
  <si>
    <t>Fig3-11</t>
  </si>
  <si>
    <t>Avvik kostnader samme år</t>
  </si>
  <si>
    <t>Avvik kostnader året før</t>
  </si>
  <si>
    <t>Avvik skatteinntekter</t>
  </si>
  <si>
    <t>Endring i rammetilskudd</t>
  </si>
  <si>
    <t>Avvik demografikostnader</t>
  </si>
  <si>
    <t>Samlet</t>
  </si>
  <si>
    <t>Fig3-12</t>
  </si>
  <si>
    <t>Netto driftsresultat</t>
  </si>
  <si>
    <t>TBU-norm</t>
  </si>
  <si>
    <t>Disposisjonsfond</t>
  </si>
  <si>
    <t>Fig3-13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</si>
  <si>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</si>
  <si>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</si>
  <si>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</si>
  <si>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</si>
  <si>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</si>
  <si>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</si>
  <si>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</si>
  <si>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</si>
  <si>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</si>
  <si>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</si>
  <si>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</si>
  <si>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</si>
  <si>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</si>
  <si>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</si>
  <si>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</si>
  <si>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</si>
  <si>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</si>
  <si>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</si>
  <si>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</si>
  <si>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</si>
  <si>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</si>
  <si>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</si>
  <si>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</si>
  <si>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25. sep&lt;br&gt;2024</t>
  </si>
  <si>
    <t>Antall kommuner (v.a)</t>
  </si>
  <si>
    <t>Andel av befolkningen i pst.  (h.a)</t>
  </si>
  <si>
    <t>Fig3-14</t>
  </si>
  <si>
    <t>Bruttoinvesteringer, pst. volumendring</t>
  </si>
  <si>
    <t>Bruttoinvesteringer i pst. av inntekter</t>
  </si>
  <si>
    <t>Fig3-15</t>
  </si>
  <si>
    <t>Nettofinansinvesteringer</t>
  </si>
  <si>
    <t>Netto gjeld uten pensjonsreserver</t>
  </si>
  <si>
    <t>Fig3-16</t>
  </si>
  <si>
    <t>Aktivitetsvekst</t>
  </si>
  <si>
    <t>Inntektssvekst</t>
  </si>
  <si>
    <t>Fig3-17</t>
  </si>
  <si>
    <t>Frie inntekter</t>
  </si>
  <si>
    <t>Frie inntekter korrigert for oppgaveendringer m.v.</t>
  </si>
  <si>
    <t>Frie inntekter korrigert for oppgave-endringer og merkostnader til demografi</t>
  </si>
  <si>
    <t>Fig3-18</t>
  </si>
  <si>
    <t>Norge</t>
  </si>
  <si>
    <t>Euroområdet</t>
  </si>
  <si>
    <t>OECD-området</t>
  </si>
  <si>
    <t>Sverige</t>
  </si>
  <si>
    <t>Danmark</t>
  </si>
  <si>
    <t>Fig3-19</t>
  </si>
  <si>
    <t>Statens pensjonsfond</t>
  </si>
  <si>
    <t>Fig3-20</t>
  </si>
  <si>
    <t>Fastlands-Norge</t>
  </si>
  <si>
    <t>Fig3-21</t>
  </si>
  <si>
    <t>OECD</t>
  </si>
  <si>
    <t>Fig3-22</t>
  </si>
  <si>
    <t>Stønader til husholdninger</t>
  </si>
  <si>
    <t>Annet</t>
  </si>
  <si>
    <t>Offentlige investeringer</t>
  </si>
  <si>
    <t>Offentlige tjenester</t>
  </si>
  <si>
    <t>Fig3-23</t>
  </si>
  <si>
    <t>Fig3-24</t>
  </si>
  <si>
    <t>Fig3-25</t>
  </si>
  <si>
    <t>Helse</t>
  </si>
  <si>
    <t>Pensjon</t>
  </si>
  <si>
    <t>Sykepenger,&lt;br&gt; AAP og &lt;br&gt;uføretrygd</t>
  </si>
  <si>
    <t>Invest-&lt;br&gt;eringer</t>
  </si>
  <si>
    <t>Utdanning</t>
  </si>
  <si>
    <t>Subsidier</t>
  </si>
  <si>
    <t>Forsvar</t>
  </si>
  <si>
    <t>null</t>
  </si>
  <si>
    <t>Finland</t>
  </si>
  <si>
    <t>Fig3-26</t>
  </si>
  <si>
    <t>2001-01-01</t>
  </si>
  <si>
    <t>2002-01-01</t>
  </si>
  <si>
    <t>2003-01-01</t>
  </si>
  <si>
    <t>2004-01-01</t>
  </si>
  <si>
    <t>2005-01-01</t>
  </si>
  <si>
    <t>2006-01-01</t>
  </si>
  <si>
    <t>2007-01-01</t>
  </si>
  <si>
    <t>2008-01-01</t>
  </si>
  <si>
    <t>2009-01-01</t>
  </si>
  <si>
    <t>2010-01-01</t>
  </si>
  <si>
    <t>2011-01-01</t>
  </si>
  <si>
    <t>2012-01-01</t>
  </si>
  <si>
    <t>2013-01-01</t>
  </si>
  <si>
    <t>2014-01-01</t>
  </si>
  <si>
    <t>2015-01-01</t>
  </si>
  <si>
    <t>2016-01-01</t>
  </si>
  <si>
    <t>2017-01-01</t>
  </si>
  <si>
    <t>2018-01-01</t>
  </si>
  <si>
    <t>2019-01-01</t>
  </si>
  <si>
    <t>2020-01-01</t>
  </si>
  <si>
    <t>2021-01-01</t>
  </si>
  <si>
    <t>2022-01-01</t>
  </si>
  <si>
    <t>2023-01-01</t>
  </si>
  <si>
    <t>2024-01-01</t>
  </si>
  <si>
    <t>2025-01-01</t>
  </si>
  <si>
    <t>Strukturelt oljekorrigert oljeunderskudd</t>
  </si>
  <si>
    <t>Forventet realavkastning¹</t>
  </si>
  <si>
    <t>Selskapenes overskudd²</t>
  </si>
  <si>
    <t>Løpende inntekter fra fondsforvaltningen</t>
  </si>
  <si>
    <t>Forventet realavkastning</t>
  </si>
  <si>
    <t>Fig3-28</t>
  </si>
  <si>
    <t>Markedsverdi av Statens pensjonsfond  utland</t>
  </si>
  <si>
    <t>Nåverdi av statens netto kontantstrøm</t>
  </si>
  <si>
    <t>Fig3-29</t>
  </si>
  <si>
    <t>Strukturelt oljekorrigert budsjettunderskudd, pst. av trend-BNP for Fastlands-Norge</t>
  </si>
  <si>
    <t>8 års horisont</t>
  </si>
  <si>
    <t>12 års horisont</t>
  </si>
  <si>
    <t>16 års horisont</t>
  </si>
  <si>
    <t>Fig3-30</t>
  </si>
  <si>
    <t>Fig3-31</t>
  </si>
  <si>
    <t>Fig3-32</t>
  </si>
  <si>
    <t>Fordelingsvirkninger per innbygger</t>
  </si>
  <si>
    <t>Fig3-33</t>
  </si>
  <si>
    <t>Norge (BNP FN)</t>
  </si>
  <si>
    <t>Sverige (BNI)</t>
  </si>
  <si>
    <t>Danmark (BNI)</t>
  </si>
  <si>
    <t>Norge (BNI)</t>
  </si>
  <si>
    <t>Fig3-34</t>
  </si>
  <si>
    <t>Fig3-35</t>
  </si>
  <si>
    <t>1995-01-01</t>
  </si>
  <si>
    <t>1996-01-01</t>
  </si>
  <si>
    <t>1997-01-01</t>
  </si>
  <si>
    <t>1998-01-01</t>
  </si>
  <si>
    <t>1999-01-01</t>
  </si>
  <si>
    <t>2000-01-01</t>
  </si>
  <si>
    <t>Fig3-36</t>
  </si>
  <si>
    <t>Fig3-37</t>
  </si>
  <si>
    <t>1983-03-31</t>
  </si>
  <si>
    <t>1983-06-30</t>
  </si>
  <si>
    <t>1983-09-30</t>
  </si>
  <si>
    <t>1983-12-31</t>
  </si>
  <si>
    <t>1984-03-31</t>
  </si>
  <si>
    <t>1984-06-30</t>
  </si>
  <si>
    <t>1984-09-30</t>
  </si>
  <si>
    <t>1984-12-31</t>
  </si>
  <si>
    <t>1985-03-31</t>
  </si>
  <si>
    <t>1985-06-30</t>
  </si>
  <si>
    <t>1985-09-30</t>
  </si>
  <si>
    <t>1985-12-31</t>
  </si>
  <si>
    <t>1986-03-31</t>
  </si>
  <si>
    <t>1986-06-30</t>
  </si>
  <si>
    <t>1986-09-30</t>
  </si>
  <si>
    <t>1986-12-31</t>
  </si>
  <si>
    <t>1987-03-31</t>
  </si>
  <si>
    <t>1987-06-30</t>
  </si>
  <si>
    <t>1987-09-30</t>
  </si>
  <si>
    <t>1987-12-31</t>
  </si>
  <si>
    <t>1988-03-31</t>
  </si>
  <si>
    <t>1988-06-30</t>
  </si>
  <si>
    <t>1988-09-30</t>
  </si>
  <si>
    <t>1988-12-31</t>
  </si>
  <si>
    <t>1989-03-31</t>
  </si>
  <si>
    <t>1989-06-30</t>
  </si>
  <si>
    <t>1989-09-30</t>
  </si>
  <si>
    <t>1989-12-31</t>
  </si>
  <si>
    <t>1990-03-31</t>
  </si>
  <si>
    <t>1990-06-30</t>
  </si>
  <si>
    <t>1990-09-30</t>
  </si>
  <si>
    <t>1990-12-31</t>
  </si>
  <si>
    <t>1991-03-31</t>
  </si>
  <si>
    <t>1991-06-30</t>
  </si>
  <si>
    <t>1991-09-30</t>
  </si>
  <si>
    <t>1991-12-31</t>
  </si>
  <si>
    <t>1992-03-31</t>
  </si>
  <si>
    <t>1992-06-30</t>
  </si>
  <si>
    <t>1992-09-30</t>
  </si>
  <si>
    <t>1992-12-31</t>
  </si>
  <si>
    <t>1993-03-31</t>
  </si>
  <si>
    <t>1993-06-30</t>
  </si>
  <si>
    <t>1993-09-30</t>
  </si>
  <si>
    <t>1993-12-31</t>
  </si>
  <si>
    <t>1994-03-31</t>
  </si>
  <si>
    <t>1994-06-30</t>
  </si>
  <si>
    <t>1994-09-30</t>
  </si>
  <si>
    <t>1994-12-31</t>
  </si>
  <si>
    <t>1995-03-31</t>
  </si>
  <si>
    <t>1995-06-30</t>
  </si>
  <si>
    <t>1995-09-30</t>
  </si>
  <si>
    <t>1995-12-31</t>
  </si>
  <si>
    <t>1996-03-31</t>
  </si>
  <si>
    <t>1996-06-30</t>
  </si>
  <si>
    <t>1996-09-30</t>
  </si>
  <si>
    <t>1996-12-31</t>
  </si>
  <si>
    <t>1997-03-31</t>
  </si>
  <si>
    <t>1997-06-30</t>
  </si>
  <si>
    <t>1997-09-30</t>
  </si>
  <si>
    <t>1997-12-31</t>
  </si>
  <si>
    <t>1998-03-31</t>
  </si>
  <si>
    <t>1998-06-30</t>
  </si>
  <si>
    <t>1998-09-30</t>
  </si>
  <si>
    <t>1998-12-31</t>
  </si>
  <si>
    <t>1999-03-31</t>
  </si>
  <si>
    <t>1999-06-30</t>
  </si>
  <si>
    <t>1999-09-30</t>
  </si>
  <si>
    <t>1999-12-31</t>
  </si>
  <si>
    <t>2000-03-31</t>
  </si>
  <si>
    <t>2000-06-30</t>
  </si>
  <si>
    <t>2000-09-30</t>
  </si>
  <si>
    <t>2000-12-31</t>
  </si>
  <si>
    <t>2001-03-31</t>
  </si>
  <si>
    <t>2001-06-30</t>
  </si>
  <si>
    <t>2001-09-30</t>
  </si>
  <si>
    <t>2001-12-31</t>
  </si>
  <si>
    <t>2002-03-31</t>
  </si>
  <si>
    <t>2002-06-30</t>
  </si>
  <si>
    <t>2002-09-30</t>
  </si>
  <si>
    <t>2002-12-31</t>
  </si>
  <si>
    <t>2003-03-31</t>
  </si>
  <si>
    <t>2003-06-30</t>
  </si>
  <si>
    <t>2003-09-30</t>
  </si>
  <si>
    <t>2003-12-31</t>
  </si>
  <si>
    <t>2004-03-31</t>
  </si>
  <si>
    <t>2004-06-30</t>
  </si>
  <si>
    <t>2004-09-30</t>
  </si>
  <si>
    <t>2004-12-31</t>
  </si>
  <si>
    <t>2005-03-31</t>
  </si>
  <si>
    <t>2005-06-30</t>
  </si>
  <si>
    <t>2005-09-30</t>
  </si>
  <si>
    <t>2005-12-31</t>
  </si>
  <si>
    <t>2006-03-31</t>
  </si>
  <si>
    <t>2006-06-30</t>
  </si>
  <si>
    <t>2006-09-30</t>
  </si>
  <si>
    <t>2006-12-31</t>
  </si>
  <si>
    <t>2007-03-31</t>
  </si>
  <si>
    <t>2007-06-30</t>
  </si>
  <si>
    <t>2007-09-30</t>
  </si>
  <si>
    <t>2007-12-31</t>
  </si>
  <si>
    <t>2008-03-31</t>
  </si>
  <si>
    <t>2008-06-30</t>
  </si>
  <si>
    <t>2008-09-30</t>
  </si>
  <si>
    <t>2008-12-31</t>
  </si>
  <si>
    <t>2009-03-31</t>
  </si>
  <si>
    <t>2009-06-30</t>
  </si>
  <si>
    <t>2009-09-30</t>
  </si>
  <si>
    <t>2009-12-31</t>
  </si>
  <si>
    <t>2010-03-31</t>
  </si>
  <si>
    <t>2010-06-30</t>
  </si>
  <si>
    <t>2010-09-30</t>
  </si>
  <si>
    <t>2010-12-31</t>
  </si>
  <si>
    <t>2011-03-31</t>
  </si>
  <si>
    <t>2011-06-30</t>
  </si>
  <si>
    <t>2011-09-30</t>
  </si>
  <si>
    <t>2011-12-31</t>
  </si>
  <si>
    <t>2012-03-31</t>
  </si>
  <si>
    <t>2012-06-30</t>
  </si>
  <si>
    <t>2012-09-30</t>
  </si>
  <si>
    <t>2012-12-31</t>
  </si>
  <si>
    <t>2013-03-31</t>
  </si>
  <si>
    <t>2013-06-30</t>
  </si>
  <si>
    <t>2013-09-30</t>
  </si>
  <si>
    <t>2013-12-31</t>
  </si>
  <si>
    <t>2014-03-31</t>
  </si>
  <si>
    <t>2014-06-30</t>
  </si>
  <si>
    <t>2014-09-30</t>
  </si>
  <si>
    <t>2014-12-31</t>
  </si>
  <si>
    <t>2015-03-31</t>
  </si>
  <si>
    <t>2015-06-30</t>
  </si>
  <si>
    <t>2015-09-30</t>
  </si>
  <si>
    <t>2015-12-31</t>
  </si>
  <si>
    <t>2016-03-31</t>
  </si>
  <si>
    <t>2016-06-30</t>
  </si>
  <si>
    <t>2016-09-30</t>
  </si>
  <si>
    <t>2016-12-31</t>
  </si>
  <si>
    <t>2017-03-31</t>
  </si>
  <si>
    <t>2017-06-30</t>
  </si>
  <si>
    <t>2017-09-30</t>
  </si>
  <si>
    <t>2017-12-31</t>
  </si>
  <si>
    <t>2018-03-31</t>
  </si>
  <si>
    <t>2018-06-30</t>
  </si>
  <si>
    <t>2018-09-30</t>
  </si>
  <si>
    <t>2018-12-31</t>
  </si>
  <si>
    <t>2019-03-31</t>
  </si>
  <si>
    <t>2019-06-30</t>
  </si>
  <si>
    <t>2019-09-30</t>
  </si>
  <si>
    <t>2019-12-31</t>
  </si>
  <si>
    <t>2020-03-31</t>
  </si>
  <si>
    <t>2020-06-30</t>
  </si>
  <si>
    <t>2020-09-30</t>
  </si>
  <si>
    <t>2020-12-31</t>
  </si>
  <si>
    <t>2021-03-31</t>
  </si>
  <si>
    <t>2021-06-30</t>
  </si>
  <si>
    <t>2021-09-30</t>
  </si>
  <si>
    <t>2021-12-31</t>
  </si>
  <si>
    <t>2022-03-31</t>
  </si>
  <si>
    <t>2022-06-30</t>
  </si>
  <si>
    <t>2022-09-30</t>
  </si>
  <si>
    <t>2022-12-31</t>
  </si>
  <si>
    <t>2023-03-31</t>
  </si>
  <si>
    <t>2023-06-30</t>
  </si>
  <si>
    <t>2023-09-30</t>
  </si>
  <si>
    <t>2023-12-31</t>
  </si>
  <si>
    <t>2024-03-31</t>
  </si>
  <si>
    <t>2024-06-30</t>
  </si>
  <si>
    <t>Kvartal</t>
  </si>
  <si>
    <t>Gjeldsbelastning. (venstre akse)</t>
  </si>
  <si>
    <t>Gjeldsbetjeningsgrad. (høyre akse)</t>
  </si>
  <si>
    <t>Rentebelastning. (høyre akse)</t>
  </si>
  <si>
    <t>Fig3-38</t>
  </si>
  <si>
    <t>Boligpriser i forhold til disponibel inntekt</t>
  </si>
  <si>
    <t>Fig3-39</t>
  </si>
  <si>
    <t>Antall arbeidssøkere i tiltak</t>
  </si>
  <si>
    <t>Antall personer med nedsatt arbeidsevne i tiltak</t>
  </si>
  <si>
    <t>Fig3-40</t>
  </si>
  <si>
    <t>Antall på helserelaterte trygdeytelser ikke registrert bosatt i Norge (v.a.)</t>
  </si>
  <si>
    <t>Mottakere av uføretrygd (v.a.)</t>
  </si>
  <si>
    <t>Mottakere av arbeidsavklaringspenger (v.a.)</t>
  </si>
  <si>
    <t>Mottakere av sykepenger (v.a.)</t>
  </si>
  <si>
    <t>Mottakere av helserelaterte trygdeytelser som pst. av befolkningen (h.a.)</t>
  </si>
  <si>
    <t>Fig3-41</t>
  </si>
  <si>
    <t>2001-04-01</t>
  </si>
  <si>
    <t>2001-07-01</t>
  </si>
  <si>
    <t>2001-10-01</t>
  </si>
  <si>
    <t>2002-04-01</t>
  </si>
  <si>
    <t>2002-07-01</t>
  </si>
  <si>
    <t>2002-10-01</t>
  </si>
  <si>
    <t>2003-04-01</t>
  </si>
  <si>
    <t>2003-07-01</t>
  </si>
  <si>
    <t>2003-10-01</t>
  </si>
  <si>
    <t>2004-04-01</t>
  </si>
  <si>
    <t>2004-07-01</t>
  </si>
  <si>
    <t>2004-10-01</t>
  </si>
  <si>
    <t>2005-04-01</t>
  </si>
  <si>
    <t>2005-07-01</t>
  </si>
  <si>
    <t>2005-10-01</t>
  </si>
  <si>
    <t>2006-04-01</t>
  </si>
  <si>
    <t>2006-07-01</t>
  </si>
  <si>
    <t>2006-10-01</t>
  </si>
  <si>
    <t>2007-04-01</t>
  </si>
  <si>
    <t>2007-07-01</t>
  </si>
  <si>
    <t>2007-10-01</t>
  </si>
  <si>
    <t>2008-04-01</t>
  </si>
  <si>
    <t>2008-07-01</t>
  </si>
  <si>
    <t>2008-10-01</t>
  </si>
  <si>
    <t>2009-04-01</t>
  </si>
  <si>
    <t>2009-07-01</t>
  </si>
  <si>
    <t>2009-10-01</t>
  </si>
  <si>
    <t>2010-04-01</t>
  </si>
  <si>
    <t>2010-07-01</t>
  </si>
  <si>
    <t>2010-10-01</t>
  </si>
  <si>
    <t>2011-04-01</t>
  </si>
  <si>
    <t>2011-07-01</t>
  </si>
  <si>
    <t>2011-10-01</t>
  </si>
  <si>
    <t>2012-04-01</t>
  </si>
  <si>
    <t>2012-07-01</t>
  </si>
  <si>
    <t>2012-10-01</t>
  </si>
  <si>
    <t>2013-04-01</t>
  </si>
  <si>
    <t>2013-07-01</t>
  </si>
  <si>
    <t>2013-10-01</t>
  </si>
  <si>
    <t>2014-04-01</t>
  </si>
  <si>
    <t>2014-07-01</t>
  </si>
  <si>
    <t>2014-10-01</t>
  </si>
  <si>
    <t>2015-04-01</t>
  </si>
  <si>
    <t>2015-07-01</t>
  </si>
  <si>
    <t>2015-10-01</t>
  </si>
  <si>
    <t>2016-04-01</t>
  </si>
  <si>
    <t>2016-07-01</t>
  </si>
  <si>
    <t>2016-10-01</t>
  </si>
  <si>
    <t>2017-04-01</t>
  </si>
  <si>
    <t>2017-07-01</t>
  </si>
  <si>
    <t>2017-10-01</t>
  </si>
  <si>
    <t>2018-04-01</t>
  </si>
  <si>
    <t>2018-07-01</t>
  </si>
  <si>
    <t>2018-10-01</t>
  </si>
  <si>
    <t>2019-04-01</t>
  </si>
  <si>
    <t>2019-07-01</t>
  </si>
  <si>
    <t>2019-10-01</t>
  </si>
  <si>
    <t>2020-04-01</t>
  </si>
  <si>
    <t>2020-07-01</t>
  </si>
  <si>
    <t>2020-10-01</t>
  </si>
  <si>
    <t>2021-04-01</t>
  </si>
  <si>
    <t>2021-07-01</t>
  </si>
  <si>
    <t>2021-10-01</t>
  </si>
  <si>
    <t>2022-04-01</t>
  </si>
  <si>
    <t>2022-07-01</t>
  </si>
  <si>
    <t>2022-10-01</t>
  </si>
  <si>
    <t>2023-04-01</t>
  </si>
  <si>
    <t>2023-07-01</t>
  </si>
  <si>
    <t>2023-10-01</t>
  </si>
  <si>
    <t>2024-04-01</t>
  </si>
  <si>
    <t>Sykefraværsprosent</t>
  </si>
  <si>
    <t>Mål i IA-avtalen</t>
  </si>
  <si>
    <t>Fig3-42</t>
  </si>
  <si>
    <t>Frontfagsrammen</t>
  </si>
  <si>
    <t>Lønnsvekst i industrien</t>
  </si>
  <si>
    <t>Samlet lønnsvekst</t>
  </si>
  <si>
    <t>Anslag lønnsvekst i 2024 og 2025 (NB25)</t>
  </si>
  <si>
    <t>Fig3-43</t>
  </si>
  <si>
    <t>16-69 år</t>
  </si>
  <si>
    <t>16-25 år</t>
  </si>
  <si>
    <t>25-39 år</t>
  </si>
  <si>
    <t>40-54 år</t>
  </si>
  <si>
    <t>55-69 år</t>
  </si>
  <si>
    <t>Aldersgruppe</t>
  </si>
  <si>
    <t>1. halvår 2019 menn</t>
  </si>
  <si>
    <t>1. halvår 2024 menn</t>
  </si>
  <si>
    <t>1. halvår 2019 kvinner</t>
  </si>
  <si>
    <t>1. halvår 2024 kvinner</t>
  </si>
  <si>
    <t>Fig3-44</t>
  </si>
  <si>
    <t>Psykiske lidelser</t>
  </si>
  <si>
    <t>Muskel-/skjelettlidelser</t>
  </si>
  <si>
    <t>Slapphet og tretthet</t>
  </si>
  <si>
    <t>Sykdommer i nervesystemet</t>
  </si>
  <si>
    <t>Sykdom i fordøyelsesorganene</t>
  </si>
  <si>
    <t>Andre lidelser</t>
  </si>
  <si>
    <t>Sykdommer i luftveiene</t>
  </si>
  <si>
    <t xml:space="preserve">Div. sykdommer allmennt&lt;br&gt; og uspesifisert </t>
  </si>
  <si>
    <t>Svangerskapssykdommer</t>
  </si>
  <si>
    <t>Diagnosegrupper</t>
  </si>
  <si>
    <t>Endring som andel av samlet endring</t>
  </si>
  <si>
    <t>Fig3-45</t>
  </si>
  <si>
    <t>Statskasseveksler utenom bytteordningen</t>
  </si>
  <si>
    <t>Statskasseveksler i bytteordningen</t>
  </si>
  <si>
    <t>Statsobligasjoner</t>
  </si>
  <si>
    <t>Fig3-46</t>
  </si>
  <si>
    <t>Slovenia</t>
  </si>
  <si>
    <t>Sveits</t>
  </si>
  <si>
    <t>Costa Rica</t>
  </si>
  <si>
    <t>Hellas</t>
  </si>
  <si>
    <t>Portugal</t>
  </si>
  <si>
    <t>Tyskland</t>
  </si>
  <si>
    <t>Italia</t>
  </si>
  <si>
    <t>Estland</t>
  </si>
  <si>
    <t>Luxembourg</t>
  </si>
  <si>
    <t>Nederland</t>
  </si>
  <si>
    <t>Litauen</t>
  </si>
  <si>
    <t>Irland</t>
  </si>
  <si>
    <t>Frankrike</t>
  </si>
  <si>
    <t>Spania</t>
  </si>
  <si>
    <t>Østerrike</t>
  </si>
  <si>
    <t>Island</t>
  </si>
  <si>
    <t>Latvia</t>
  </si>
  <si>
    <t>Polen</t>
  </si>
  <si>
    <t>Storbritannia</t>
  </si>
  <si>
    <t>Tsjekkia</t>
  </si>
  <si>
    <t>Slavakia</t>
  </si>
  <si>
    <t>New Zealand</t>
  </si>
  <si>
    <t>Ungarn</t>
  </si>
  <si>
    <t>Belgia</t>
  </si>
  <si>
    <t>Canada</t>
  </si>
  <si>
    <t>Korea</t>
  </si>
  <si>
    <t>Israel</t>
  </si>
  <si>
    <t>Mexico</t>
  </si>
  <si>
    <t>Colombia</t>
  </si>
  <si>
    <t>Japan</t>
  </si>
  <si>
    <t>Tyrkia</t>
  </si>
  <si>
    <t>USA</t>
  </si>
  <si>
    <t>Australia</t>
  </si>
  <si>
    <t>Chile</t>
  </si>
  <si>
    <t>India</t>
  </si>
  <si>
    <t>Kina</t>
  </si>
  <si>
    <t>Russland</t>
  </si>
  <si>
    <t>Region</t>
  </si>
  <si>
    <t>Karbonprisscore</t>
  </si>
  <si>
    <t>Fig3-47</t>
  </si>
  <si>
    <t>Olje og gass</t>
  </si>
  <si>
    <t>Fastlandsindustri inkl. bergverk</t>
  </si>
  <si>
    <t>Energiforsyning</t>
  </si>
  <si>
    <t>Oppvarming</t>
  </si>
  <si>
    <t>Veitrafikk</t>
  </si>
  <si>
    <t>Luft, sjø og anlegg</t>
  </si>
  <si>
    <t>Jordbruk</t>
  </si>
  <si>
    <t>Olje og gass anslag</t>
  </si>
  <si>
    <t>Fastlandsindustri inkl. bergverk anslag</t>
  </si>
  <si>
    <t>Energiforsyning anslag</t>
  </si>
  <si>
    <t>Oppvarming anslag</t>
  </si>
  <si>
    <t>Veitrafikk anslag</t>
  </si>
  <si>
    <t>Luft, sjø og anlegg anslag</t>
  </si>
  <si>
    <t>Jordbruk anslag</t>
  </si>
  <si>
    <t>Annet anslag</t>
  </si>
  <si>
    <t>Fig3-48</t>
  </si>
  <si>
    <t>Kjørekilometer, v.a.</t>
  </si>
  <si>
    <t>Utslipp per kjørekilometer, v.a.</t>
  </si>
  <si>
    <t>Utslipp i mill. tonn CO2-ekvivalenter, h.a</t>
  </si>
  <si>
    <t>Kjørekilometer, v.a. anslag</t>
  </si>
  <si>
    <t>Utslipp per kjørekilometer, v.a. anslag</t>
  </si>
  <si>
    <t>Utslipp i mill. tonn CO2-ekvivalenter, h.a. anslag</t>
  </si>
  <si>
    <t>Fig3-49</t>
  </si>
  <si>
    <t>Fastlandsindustri</t>
  </si>
  <si>
    <t>Luft, sjø og maskiner</t>
  </si>
  <si>
    <t>Endringer samlet</t>
  </si>
  <si>
    <t>Fig3-50</t>
  </si>
  <si>
    <t>Personbiler</t>
  </si>
  <si>
    <t>Vare- og lastebiler</t>
  </si>
  <si>
    <t>Fig3-51</t>
  </si>
  <si>
    <t>Utslipp</t>
  </si>
  <si>
    <t>Utslipp per person</t>
  </si>
  <si>
    <t>Utslipp per enhet produsert</t>
  </si>
  <si>
    <t>Fig3-52</t>
  </si>
  <si>
    <t>Halvert økonomisk vekst</t>
  </si>
  <si>
    <t>Fremskrivingen</t>
  </si>
  <si>
    <t>Doblet økonomisk vekst</t>
  </si>
  <si>
    <t>Fig3-53</t>
  </si>
  <si>
    <t>Avtatt teknologiutvikling</t>
  </si>
  <si>
    <t>Tiltatt teknilogiutvikling</t>
  </si>
  <si>
    <t>Fig3-54</t>
  </si>
  <si>
    <t>Historiske utslipp</t>
  </si>
  <si>
    <t>Fremskrivingen i Nasjonalbudsjettet 2025</t>
  </si>
  <si>
    <t>Ambisjonsforløpet i PM24</t>
  </si>
  <si>
    <t>Fig3-55</t>
  </si>
  <si>
    <t>198</t>
  </si>
  <si>
    <t>192</t>
  </si>
  <si>
    <t>196</t>
  </si>
  <si>
    <t>202</t>
  </si>
  <si>
    <t>206</t>
  </si>
  <si>
    <t>218</t>
  </si>
  <si>
    <t>227</t>
  </si>
  <si>
    <t>236</t>
  </si>
  <si>
    <t>237</t>
  </si>
  <si>
    <t>230</t>
  </si>
  <si>
    <t>217</t>
  </si>
  <si>
    <t>215</t>
  </si>
  <si>
    <t>210</t>
  </si>
  <si>
    <t>212</t>
  </si>
  <si>
    <t>211</t>
  </si>
  <si>
    <t>214</t>
  </si>
  <si>
    <t>208</t>
  </si>
  <si>
    <t>200</t>
  </si>
  <si>
    <t>191</t>
  </si>
  <si>
    <t>183</t>
  </si>
  <si>
    <t>174</t>
  </si>
  <si>
    <t>169</t>
  </si>
  <si>
    <t>167</t>
  </si>
  <si>
    <t>158</t>
  </si>
  <si>
    <t>148</t>
  </si>
  <si>
    <t>143</t>
  </si>
  <si>
    <t>136</t>
  </si>
  <si>
    <t xml:space="preserve">  </t>
  </si>
  <si>
    <t>132</t>
  </si>
  <si>
    <t>128</t>
  </si>
  <si>
    <t>123</t>
  </si>
  <si>
    <t>116</t>
  </si>
  <si>
    <t>110</t>
  </si>
  <si>
    <t>104</t>
  </si>
  <si>
    <t>97</t>
  </si>
  <si>
    <t>91</t>
  </si>
  <si>
    <t>87</t>
  </si>
  <si>
    <t>83</t>
  </si>
  <si>
    <t>80</t>
  </si>
  <si>
    <t>76</t>
  </si>
  <si>
    <t>73</t>
  </si>
  <si>
    <t>70</t>
  </si>
  <si>
    <t>67</t>
  </si>
  <si>
    <t>64</t>
  </si>
  <si>
    <t>62</t>
  </si>
  <si>
    <t>59</t>
  </si>
  <si>
    <t>161</t>
  </si>
  <si>
    <t>NOX</t>
  </si>
  <si>
    <t>Fremskriving</t>
  </si>
  <si>
    <t>Göteborg-protokollen</t>
  </si>
  <si>
    <t>Fig3-56</t>
  </si>
  <si>
    <t xml:space="preserve"> 1 990 </t>
  </si>
  <si>
    <t xml:space="preserve"> 1 991 </t>
  </si>
  <si>
    <t xml:space="preserve"> 1 992 </t>
  </si>
  <si>
    <t xml:space="preserve"> 1 993 </t>
  </si>
  <si>
    <t xml:space="preserve"> 1 994 </t>
  </si>
  <si>
    <t xml:space="preserve"> 1 995 </t>
  </si>
  <si>
    <t xml:space="preserve"> 1 996 </t>
  </si>
  <si>
    <t xml:space="preserve"> 1 997 </t>
  </si>
  <si>
    <t xml:space="preserve"> 1 998 </t>
  </si>
  <si>
    <t xml:space="preserve"> 1 999 </t>
  </si>
  <si>
    <t xml:space="preserve"> 2 000 </t>
  </si>
  <si>
    <t xml:space="preserve"> 2 001 </t>
  </si>
  <si>
    <t xml:space="preserve"> 2 002 </t>
  </si>
  <si>
    <t xml:space="preserve"> 2 003 </t>
  </si>
  <si>
    <t xml:space="preserve"> 2 004 </t>
  </si>
  <si>
    <t xml:space="preserve"> 2 005 </t>
  </si>
  <si>
    <t xml:space="preserve"> 2 006 </t>
  </si>
  <si>
    <t xml:space="preserve"> 2 007 </t>
  </si>
  <si>
    <t xml:space="preserve"> 2 008 </t>
  </si>
  <si>
    <t xml:space="preserve"> 2 009 </t>
  </si>
  <si>
    <t xml:space="preserve"> 2 010 </t>
  </si>
  <si>
    <t xml:space="preserve"> 2 011 </t>
  </si>
  <si>
    <t xml:space="preserve"> 2 012 </t>
  </si>
  <si>
    <t xml:space="preserve"> 2 013 </t>
  </si>
  <si>
    <t xml:space="preserve"> 2 014 </t>
  </si>
  <si>
    <t xml:space="preserve"> 2 015 </t>
  </si>
  <si>
    <t xml:space="preserve"> 2 016 </t>
  </si>
  <si>
    <t xml:space="preserve"> 2 017 </t>
  </si>
  <si>
    <t xml:space="preserve"> 2 018 </t>
  </si>
  <si>
    <t xml:space="preserve"> 2 019 </t>
  </si>
  <si>
    <t xml:space="preserve"> 2 020 </t>
  </si>
  <si>
    <t xml:space="preserve"> 2 021 </t>
  </si>
  <si>
    <t xml:space="preserve"> 2 022 </t>
  </si>
  <si>
    <t xml:space="preserve"> 2 023 </t>
  </si>
  <si>
    <t xml:space="preserve"> 2 024 </t>
  </si>
  <si>
    <t xml:space="preserve"> 2 025 </t>
  </si>
  <si>
    <t xml:space="preserve"> 2 026 </t>
  </si>
  <si>
    <t xml:space="preserve"> 2 027 </t>
  </si>
  <si>
    <t xml:space="preserve"> 2 028 </t>
  </si>
  <si>
    <t xml:space="preserve"> 2 029 </t>
  </si>
  <si>
    <t xml:space="preserve"> 2 030 </t>
  </si>
  <si>
    <t xml:space="preserve"> 2 031 </t>
  </si>
  <si>
    <t xml:space="preserve"> 2 032 </t>
  </si>
  <si>
    <t xml:space="preserve"> 2 033 </t>
  </si>
  <si>
    <t xml:space="preserve"> 2 034 </t>
  </si>
  <si>
    <t xml:space="preserve"> 2 035 </t>
  </si>
  <si>
    <t xml:space="preserve"> 2 036 </t>
  </si>
  <si>
    <t xml:space="preserve"> 2 037 </t>
  </si>
  <si>
    <t xml:space="preserve"> 2 038 </t>
  </si>
  <si>
    <t xml:space="preserve"> 2 039 </t>
  </si>
  <si>
    <t xml:space="preserve"> 2 040 </t>
  </si>
  <si>
    <t>50</t>
  </si>
  <si>
    <t>42</t>
  </si>
  <si>
    <t>37</t>
  </si>
  <si>
    <t>35</t>
  </si>
  <si>
    <t>34</t>
  </si>
  <si>
    <t>31</t>
  </si>
  <si>
    <t>30</t>
  </si>
  <si>
    <t>29</t>
  </si>
  <si>
    <t>27</t>
  </si>
  <si>
    <t>25</t>
  </si>
  <si>
    <t>23</t>
  </si>
  <si>
    <t>21</t>
  </si>
  <si>
    <t>19</t>
  </si>
  <si>
    <t>20</t>
  </si>
  <si>
    <t>15</t>
  </si>
  <si>
    <t>18</t>
  </si>
  <si>
    <t>17</t>
  </si>
  <si>
    <t>16</t>
  </si>
  <si>
    <t>14</t>
  </si>
  <si>
    <t>13</t>
  </si>
  <si>
    <t>12</t>
  </si>
  <si>
    <t>11</t>
  </si>
  <si>
    <t>SO2</t>
  </si>
  <si>
    <t>Fig3-57</t>
  </si>
  <si>
    <t>320</t>
  </si>
  <si>
    <t>318</t>
  </si>
  <si>
    <t>346</t>
  </si>
  <si>
    <t>364</t>
  </si>
  <si>
    <t>379</t>
  </si>
  <si>
    <t>393</t>
  </si>
  <si>
    <t>397</t>
  </si>
  <si>
    <t>394</t>
  </si>
  <si>
    <t>388</t>
  </si>
  <si>
    <t>399</t>
  </si>
  <si>
    <t>410</t>
  </si>
  <si>
    <t>420</t>
  </si>
  <si>
    <t>375</t>
  </si>
  <si>
    <t>328</t>
  </si>
  <si>
    <t>291</t>
  </si>
  <si>
    <t>244</t>
  </si>
  <si>
    <t>207</t>
  </si>
  <si>
    <t>172</t>
  </si>
  <si>
    <t>156</t>
  </si>
  <si>
    <t>159</t>
  </si>
  <si>
    <t>151</t>
  </si>
  <si>
    <t>149</t>
  </si>
  <si>
    <t>160</t>
  </si>
  <si>
    <t>155</t>
  </si>
  <si>
    <t>153</t>
  </si>
  <si>
    <t>144</t>
  </si>
  <si>
    <t>140</t>
  </si>
  <si>
    <t>139</t>
  </si>
  <si>
    <t>138</t>
  </si>
  <si>
    <t>137</t>
  </si>
  <si>
    <t>133</t>
  </si>
  <si>
    <t>131</t>
  </si>
  <si>
    <t>130</t>
  </si>
  <si>
    <t>127</t>
  </si>
  <si>
    <t>126</t>
  </si>
  <si>
    <t>125</t>
  </si>
  <si>
    <t>122</t>
  </si>
  <si>
    <t>121</t>
  </si>
  <si>
    <t>120</t>
  </si>
  <si>
    <t>119</t>
  </si>
  <si>
    <t>150</t>
  </si>
  <si>
    <t>NMVOC</t>
  </si>
  <si>
    <t>Fig3-58</t>
  </si>
  <si>
    <t>32</t>
  </si>
  <si>
    <t>28</t>
  </si>
  <si>
    <t>NH3</t>
  </si>
  <si>
    <t>Fig3-59</t>
  </si>
  <si>
    <t>44</t>
  </si>
  <si>
    <t>41</t>
  </si>
  <si>
    <t>39</t>
  </si>
  <si>
    <t>43</t>
  </si>
  <si>
    <t>45</t>
  </si>
  <si>
    <t>46</t>
  </si>
  <si>
    <t>47</t>
  </si>
  <si>
    <t>51</t>
  </si>
  <si>
    <t>40</t>
  </si>
  <si>
    <t>38</t>
  </si>
  <si>
    <t>36</t>
  </si>
  <si>
    <t>26</t>
  </si>
  <si>
    <t>24</t>
  </si>
  <si>
    <t>22</t>
  </si>
  <si>
    <t>PM2,5</t>
  </si>
  <si>
    <t>Fig3-60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</si>
</sst>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60"/>
  <sheetViews>
    <sheetView tabSelected="1" workbookViewId="0"/>
  </sheetViews>
  <sheetFormatPr defaultRowHeight="15"/>
  <cols>
    <col min="1" max="1" width="20.7109375" style="1" customWidth="1"/>
    <col min="2" max="2" width="160.7109375" style="1" customWidth="1"/>
  </cols>
  <sheetData>
    <row r="1" spans="1:2">
      <c r="A1" s="2" t="s">
        <v>59</v>
      </c>
      <c r="B1" s="2" t="s">
        <v>60</v>
      </c>
    </row>
    <row r="2" spans="1:2">
      <c r="A2" s="1">
        <f>HYPERLINK("#'Fig3-1'!A1", "Fig3-1")</f>
        <v>0</v>
      </c>
      <c r="B2" s="1" t="s">
        <v>0</v>
      </c>
    </row>
    <row r="3" spans="1:2">
      <c r="A3" s="1">
        <f>HYPERLINK("#'Fig3-2'!A1", "Fig3-2")</f>
        <v>0</v>
      </c>
      <c r="B3" s="1" t="s">
        <v>1</v>
      </c>
    </row>
    <row r="4" spans="1:2">
      <c r="A4" s="1">
        <f>HYPERLINK("#'Fig3-3'!A1", "Fig3-3")</f>
        <v>0</v>
      </c>
      <c r="B4" s="1" t="s">
        <v>2</v>
      </c>
    </row>
    <row r="5" spans="1:2">
      <c r="A5" s="1">
        <f>HYPERLINK("#'Fig3-4'!A1", "Fig3-4")</f>
        <v>0</v>
      </c>
      <c r="B5" s="1" t="s">
        <v>3</v>
      </c>
    </row>
    <row r="6" spans="1:2">
      <c r="A6" s="1">
        <f>HYPERLINK("#'Fig3-5'!A1", "Fig3-5")</f>
        <v>0</v>
      </c>
      <c r="B6" s="1" t="s">
        <v>4</v>
      </c>
    </row>
    <row r="7" spans="1:2">
      <c r="A7" s="1">
        <f>HYPERLINK("#'Fig3-6'!A1", "Fig3-6")</f>
        <v>0</v>
      </c>
      <c r="B7" s="1" t="s">
        <v>5</v>
      </c>
    </row>
    <row r="8" spans="1:2">
      <c r="A8" s="1">
        <f>HYPERLINK("#'Fig3-7'!A1", "Fig3-7")</f>
        <v>0</v>
      </c>
      <c r="B8" s="1" t="s">
        <v>6</v>
      </c>
    </row>
    <row r="9" spans="1:2">
      <c r="A9" s="1">
        <f>HYPERLINK("#'Fig3-8'!A1", "Fig3-8")</f>
        <v>0</v>
      </c>
      <c r="B9" s="1" t="s">
        <v>7</v>
      </c>
    </row>
    <row r="10" spans="1:2">
      <c r="A10" s="1">
        <f>HYPERLINK("#'Fig3-9'!A1", "Fig3-9")</f>
        <v>0</v>
      </c>
      <c r="B10" s="1" t="s">
        <v>8</v>
      </c>
    </row>
    <row r="11" spans="1:2">
      <c r="A11" s="1">
        <f>HYPERLINK("#'Fig3-10'!A1", "Fig3-10")</f>
        <v>0</v>
      </c>
      <c r="B11" s="1" t="s">
        <v>9</v>
      </c>
    </row>
    <row r="12" spans="1:2">
      <c r="A12" s="1">
        <f>HYPERLINK("#'Fig3-11'!A1", "Fig3-11")</f>
        <v>0</v>
      </c>
      <c r="B12" s="1" t="s">
        <v>10</v>
      </c>
    </row>
    <row r="13" spans="1:2">
      <c r="A13" s="1">
        <f>HYPERLINK("#'Fig3-12'!A1", "Fig3-12")</f>
        <v>0</v>
      </c>
      <c r="B13" s="1" t="s">
        <v>11</v>
      </c>
    </row>
    <row r="14" spans="1:2">
      <c r="A14" s="1">
        <f>HYPERLINK("#'Fig3-13'!A1", "Fig3-13")</f>
        <v>0</v>
      </c>
      <c r="B14" s="1" t="s">
        <v>12</v>
      </c>
    </row>
    <row r="15" spans="1:2">
      <c r="A15" s="1">
        <f>HYPERLINK("#'Fig3-14'!A1", "Fig3-14")</f>
        <v>0</v>
      </c>
      <c r="B15" s="1" t="s">
        <v>13</v>
      </c>
    </row>
    <row r="16" spans="1:2">
      <c r="A16" s="1">
        <f>HYPERLINK("#'Fig3-15'!A1", "Fig3-15")</f>
        <v>0</v>
      </c>
      <c r="B16" s="1" t="s">
        <v>14</v>
      </c>
    </row>
    <row r="17" spans="1:2">
      <c r="A17" s="1">
        <f>HYPERLINK("#'Fig3-16'!A1", "Fig3-16")</f>
        <v>0</v>
      </c>
      <c r="B17" s="1" t="s">
        <v>15</v>
      </c>
    </row>
    <row r="18" spans="1:2">
      <c r="A18" s="1">
        <f>HYPERLINK("#'Fig3-17'!A1", "Fig3-17")</f>
        <v>0</v>
      </c>
      <c r="B18" s="1" t="s">
        <v>16</v>
      </c>
    </row>
    <row r="19" spans="1:2">
      <c r="A19" s="1">
        <f>HYPERLINK("#'Fig3-18'!A1", "Fig3-18")</f>
        <v>0</v>
      </c>
      <c r="B19" s="1" t="s">
        <v>17</v>
      </c>
    </row>
    <row r="20" spans="1:2">
      <c r="A20" s="1">
        <f>HYPERLINK("#'Fig3-19'!A1", "Fig3-19")</f>
        <v>0</v>
      </c>
      <c r="B20" s="1" t="s">
        <v>18</v>
      </c>
    </row>
    <row r="21" spans="1:2">
      <c r="A21" s="1">
        <f>HYPERLINK("#'Fig3-20'!A1", "Fig3-20")</f>
        <v>0</v>
      </c>
      <c r="B21" s="1" t="s">
        <v>19</v>
      </c>
    </row>
    <row r="22" spans="1:2">
      <c r="A22" s="1">
        <f>HYPERLINK("#'Fig3-21'!A1", "Fig3-21")</f>
        <v>0</v>
      </c>
      <c r="B22" s="1" t="s">
        <v>20</v>
      </c>
    </row>
    <row r="23" spans="1:2">
      <c r="A23" s="1">
        <f>HYPERLINK("#'Fig3-22'!A1", "Fig3-22")</f>
        <v>0</v>
      </c>
      <c r="B23" s="1" t="s">
        <v>21</v>
      </c>
    </row>
    <row r="24" spans="1:2">
      <c r="A24" s="1">
        <f>HYPERLINK("#'Fig3-23'!A1", "Fig3-23")</f>
        <v>0</v>
      </c>
      <c r="B24" s="1" t="s">
        <v>22</v>
      </c>
    </row>
    <row r="25" spans="1:2">
      <c r="A25" s="1">
        <f>HYPERLINK("#'Fig3-24'!A1", "Fig3-24")</f>
        <v>0</v>
      </c>
      <c r="B25" s="1" t="s">
        <v>23</v>
      </c>
    </row>
    <row r="26" spans="1:2">
      <c r="A26" s="1">
        <f>HYPERLINK("#'Fig3-25'!A1", "Fig3-25")</f>
        <v>0</v>
      </c>
      <c r="B26" s="1" t="s">
        <v>24</v>
      </c>
    </row>
    <row r="27" spans="1:2">
      <c r="A27" s="1">
        <f>HYPERLINK("#'Fig3-26'!A1", "Fig3-26")</f>
        <v>0</v>
      </c>
      <c r="B27" s="1" t="s">
        <v>25</v>
      </c>
    </row>
    <row r="28" spans="1:2">
      <c r="A28" s="1">
        <f>HYPERLINK("#'Fig3-28'!A1", "Fig3-28")</f>
        <v>0</v>
      </c>
      <c r="B28" s="1" t="s">
        <v>26</v>
      </c>
    </row>
    <row r="29" spans="1:2">
      <c r="A29" s="1">
        <f>HYPERLINK("#'Fig3-29'!A1", "Fig3-29")</f>
        <v>0</v>
      </c>
      <c r="B29" s="1" t="s">
        <v>27</v>
      </c>
    </row>
    <row r="30" spans="1:2">
      <c r="A30" s="1">
        <f>HYPERLINK("#'Fig3-30'!A1", "Fig3-30")</f>
        <v>0</v>
      </c>
      <c r="B30" s="1" t="s">
        <v>28</v>
      </c>
    </row>
    <row r="31" spans="1:2">
      <c r="A31" s="1">
        <f>HYPERLINK("#'Fig3-31'!A1", "Fig3-31")</f>
        <v>0</v>
      </c>
      <c r="B31" s="1" t="s">
        <v>29</v>
      </c>
    </row>
    <row r="32" spans="1:2">
      <c r="A32" s="1">
        <f>HYPERLINK("#'Fig3-32'!A1", "Fig3-32")</f>
        <v>0</v>
      </c>
      <c r="B32" s="1" t="s">
        <v>30</v>
      </c>
    </row>
    <row r="33" spans="1:2">
      <c r="A33" s="1">
        <f>HYPERLINK("#'Fig3-33'!A1", "Fig3-33")</f>
        <v>0</v>
      </c>
      <c r="B33" s="1" t="s">
        <v>31</v>
      </c>
    </row>
    <row r="34" spans="1:2">
      <c r="A34" s="1">
        <f>HYPERLINK("#'Fig3-34'!A1", "Fig3-34")</f>
        <v>0</v>
      </c>
      <c r="B34" s="1" t="s">
        <v>32</v>
      </c>
    </row>
    <row r="35" spans="1:2">
      <c r="A35" s="1">
        <f>HYPERLINK("#'Fig3-35'!A1", "Fig3-35")</f>
        <v>0</v>
      </c>
      <c r="B35" s="1" t="s">
        <v>33</v>
      </c>
    </row>
    <row r="36" spans="1:2">
      <c r="A36" s="1">
        <f>HYPERLINK("#'Fig3-36'!A1", "Fig3-36")</f>
        <v>0</v>
      </c>
      <c r="B36" s="1" t="s">
        <v>34</v>
      </c>
    </row>
    <row r="37" spans="1:2">
      <c r="A37" s="1">
        <f>HYPERLINK("#'Fig3-37'!A1", "Fig3-37")</f>
        <v>0</v>
      </c>
      <c r="B37" s="1" t="s">
        <v>35</v>
      </c>
    </row>
    <row r="38" spans="1:2">
      <c r="A38" s="1">
        <f>HYPERLINK("#'Fig3-38'!A1", "Fig3-38")</f>
        <v>0</v>
      </c>
      <c r="B38" s="1" t="s">
        <v>36</v>
      </c>
    </row>
    <row r="39" spans="1:2">
      <c r="A39" s="1">
        <f>HYPERLINK("#'Fig3-39'!A1", "Fig3-39")</f>
        <v>0</v>
      </c>
      <c r="B39" s="1" t="s">
        <v>37</v>
      </c>
    </row>
    <row r="40" spans="1:2">
      <c r="A40" s="1">
        <f>HYPERLINK("#'Fig3-40'!A1", "Fig3-40")</f>
        <v>0</v>
      </c>
      <c r="B40" s="1" t="s">
        <v>38</v>
      </c>
    </row>
    <row r="41" spans="1:2">
      <c r="A41" s="1">
        <f>HYPERLINK("#'Fig3-41'!A1", "Fig3-41")</f>
        <v>0</v>
      </c>
      <c r="B41" s="1" t="s">
        <v>39</v>
      </c>
    </row>
    <row r="42" spans="1:2">
      <c r="A42" s="1">
        <f>HYPERLINK("#'Fig3-42'!A1", "Fig3-42")</f>
        <v>0</v>
      </c>
      <c r="B42" s="1" t="s">
        <v>40</v>
      </c>
    </row>
    <row r="43" spans="1:2">
      <c r="A43" s="1">
        <f>HYPERLINK("#'Fig3-43'!A1", "Fig3-43")</f>
        <v>0</v>
      </c>
      <c r="B43" s="1" t="s">
        <v>41</v>
      </c>
    </row>
    <row r="44" spans="1:2">
      <c r="A44" s="1">
        <f>HYPERLINK("#'Fig3-44'!A1", "Fig3-44")</f>
        <v>0</v>
      </c>
      <c r="B44" s="1" t="s">
        <v>42</v>
      </c>
    </row>
    <row r="45" spans="1:2">
      <c r="A45" s="1">
        <f>HYPERLINK("#'Fig3-45'!A1", "Fig3-45")</f>
        <v>0</v>
      </c>
      <c r="B45" s="1" t="s">
        <v>43</v>
      </c>
    </row>
    <row r="46" spans="1:2">
      <c r="A46" s="1">
        <f>HYPERLINK("#'Fig3-46'!A1", "Fig3-46")</f>
        <v>0</v>
      </c>
      <c r="B46" s="1" t="s">
        <v>44</v>
      </c>
    </row>
    <row r="47" spans="1:2">
      <c r="A47" s="1">
        <f>HYPERLINK("#'Fig3-47'!A1", "Fig3-47")</f>
        <v>0</v>
      </c>
      <c r="B47" s="1" t="s">
        <v>45</v>
      </c>
    </row>
    <row r="48" spans="1:2">
      <c r="A48" s="1">
        <f>HYPERLINK("#'Fig3-48'!A1", "Fig3-48")</f>
        <v>0</v>
      </c>
      <c r="B48" s="1" t="s">
        <v>46</v>
      </c>
    </row>
    <row r="49" spans="1:2">
      <c r="A49" s="1">
        <f>HYPERLINK("#'Fig3-49'!A1", "Fig3-49")</f>
        <v>0</v>
      </c>
      <c r="B49" s="1" t="s">
        <v>47</v>
      </c>
    </row>
    <row r="50" spans="1:2">
      <c r="A50" s="1">
        <f>HYPERLINK("#'Fig3-50'!A1", "Fig3-50")</f>
        <v>0</v>
      </c>
      <c r="B50" s="1" t="s">
        <v>48</v>
      </c>
    </row>
    <row r="51" spans="1:2">
      <c r="A51" s="1">
        <f>HYPERLINK("#'Fig3-51'!A1", "Fig3-51")</f>
        <v>0</v>
      </c>
      <c r="B51" s="1" t="s">
        <v>49</v>
      </c>
    </row>
    <row r="52" spans="1:2">
      <c r="A52" s="1">
        <f>HYPERLINK("#'Fig3-52'!A1", "Fig3-52")</f>
        <v>0</v>
      </c>
      <c r="B52" s="1" t="s">
        <v>50</v>
      </c>
    </row>
    <row r="53" spans="1:2">
      <c r="A53" s="1">
        <f>HYPERLINK("#'Fig3-53'!A1", "Fig3-53")</f>
        <v>0</v>
      </c>
      <c r="B53" s="1" t="s">
        <v>51</v>
      </c>
    </row>
    <row r="54" spans="1:2">
      <c r="A54" s="1">
        <f>HYPERLINK("#'Fig3-54'!A1", "Fig3-54")</f>
        <v>0</v>
      </c>
      <c r="B54" s="1" t="s">
        <v>52</v>
      </c>
    </row>
    <row r="55" spans="1:2">
      <c r="A55" s="1">
        <f>HYPERLINK("#'Fig3-55'!A1", "Fig3-55")</f>
        <v>0</v>
      </c>
      <c r="B55" s="1" t="s">
        <v>53</v>
      </c>
    </row>
    <row r="56" spans="1:2">
      <c r="A56" s="1">
        <f>HYPERLINK("#'Fig3-56'!A1", "Fig3-56")</f>
        <v>0</v>
      </c>
      <c r="B56" s="1" t="s">
        <v>54</v>
      </c>
    </row>
    <row r="57" spans="1:2">
      <c r="A57" s="1">
        <f>HYPERLINK("#'Fig3-57'!A1", "Fig3-57")</f>
        <v>0</v>
      </c>
      <c r="B57" s="1" t="s">
        <v>55</v>
      </c>
    </row>
    <row r="58" spans="1:2">
      <c r="A58" s="1">
        <f>HYPERLINK("#'Fig3-58'!A1", "Fig3-58")</f>
        <v>0</v>
      </c>
      <c r="B58" s="1" t="s">
        <v>56</v>
      </c>
    </row>
    <row r="59" spans="1:2">
      <c r="A59" s="1">
        <f>HYPERLINK("#'Fig3-59'!A1", "Fig3-59")</f>
        <v>0</v>
      </c>
      <c r="B59" s="1" t="s">
        <v>57</v>
      </c>
    </row>
    <row r="60" spans="1:2">
      <c r="A60" s="1">
        <f>HYPERLINK("#'Fig3-60'!A1", "Fig3-60")</f>
        <v>0</v>
      </c>
      <c r="B60" s="1" t="s">
        <v>58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40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89</v>
      </c>
    </row>
    <row r="3" spans="1:3">
      <c r="A3" s="2" t="s">
        <v>61</v>
      </c>
      <c r="B3" s="2" t="s">
        <v>84</v>
      </c>
      <c r="C3" s="2" t="s">
        <v>88</v>
      </c>
    </row>
    <row r="4" spans="1:3">
      <c r="A4" s="1">
        <v>2024</v>
      </c>
      <c r="B4" s="1">
        <v>0</v>
      </c>
      <c r="C4" s="1">
        <v>0</v>
      </c>
    </row>
    <row r="5" spans="1:3">
      <c r="A5" s="1">
        <v>2025</v>
      </c>
      <c r="B5" s="1">
        <v>0.4</v>
      </c>
      <c r="C5" s="1">
        <v>0.4</v>
      </c>
    </row>
    <row r="6" spans="1:3">
      <c r="A6" s="1">
        <v>2026</v>
      </c>
      <c r="B6" s="1">
        <v>0.4</v>
      </c>
      <c r="C6" s="1">
        <v>0.8</v>
      </c>
    </row>
    <row r="7" spans="1:3">
      <c r="A7" s="1">
        <v>2027</v>
      </c>
      <c r="B7" s="1">
        <v>0.4</v>
      </c>
      <c r="C7" s="1">
        <v>1.1</v>
      </c>
    </row>
    <row r="8" spans="1:3">
      <c r="A8" s="1">
        <v>2028</v>
      </c>
      <c r="B8" s="1">
        <v>0.5</v>
      </c>
      <c r="C8" s="1">
        <v>1.3</v>
      </c>
    </row>
    <row r="9" spans="1:3">
      <c r="A9" s="1">
        <v>2029</v>
      </c>
      <c r="B9" s="1">
        <v>0.7</v>
      </c>
      <c r="C9" s="1">
        <v>1.4</v>
      </c>
    </row>
    <row r="10" spans="1:3">
      <c r="A10" s="1">
        <v>2030</v>
      </c>
      <c r="B10" s="1">
        <v>0.9</v>
      </c>
      <c r="C10" s="1">
        <v>1.5</v>
      </c>
    </row>
    <row r="11" spans="1:3">
      <c r="A11" s="1">
        <v>2031</v>
      </c>
      <c r="B11" s="1">
        <v>1.1</v>
      </c>
      <c r="C11" s="1">
        <v>1.5</v>
      </c>
    </row>
    <row r="12" spans="1:3">
      <c r="A12" s="1">
        <v>2032</v>
      </c>
      <c r="B12" s="1">
        <v>1.3</v>
      </c>
      <c r="C12" s="1">
        <v>1.5</v>
      </c>
    </row>
    <row r="13" spans="1:3">
      <c r="A13" s="1">
        <v>2033</v>
      </c>
      <c r="B13" s="1">
        <v>1.5</v>
      </c>
      <c r="C13" s="1">
        <v>1.5</v>
      </c>
    </row>
    <row r="14" spans="1:3">
      <c r="A14" s="1">
        <v>2034</v>
      </c>
      <c r="B14" s="1">
        <v>1.8</v>
      </c>
      <c r="C14" s="1">
        <v>1.5</v>
      </c>
    </row>
    <row r="15" spans="1:3">
      <c r="A15" s="1">
        <v>2035</v>
      </c>
      <c r="B15" s="1">
        <v>2.1</v>
      </c>
      <c r="C15" s="1">
        <v>1.5</v>
      </c>
    </row>
    <row r="16" spans="1:3">
      <c r="A16" s="1">
        <v>2036</v>
      </c>
      <c r="B16" s="1">
        <v>2.4</v>
      </c>
      <c r="C16" s="1">
        <v>1.6</v>
      </c>
    </row>
    <row r="17" spans="1:3">
      <c r="A17" s="1">
        <v>2037</v>
      </c>
      <c r="B17" s="1">
        <v>2.6</v>
      </c>
      <c r="C17" s="1">
        <v>1.6</v>
      </c>
    </row>
    <row r="18" spans="1:3">
      <c r="A18" s="1">
        <v>2038</v>
      </c>
      <c r="B18" s="1">
        <v>2.8</v>
      </c>
      <c r="C18" s="1">
        <v>1.5</v>
      </c>
    </row>
    <row r="19" spans="1:3">
      <c r="A19" s="1">
        <v>2039</v>
      </c>
      <c r="B19" s="1">
        <v>3</v>
      </c>
      <c r="C19" s="1">
        <v>1.5</v>
      </c>
    </row>
    <row r="20" spans="1:3">
      <c r="A20" s="1">
        <v>2040</v>
      </c>
      <c r="B20" s="1">
        <v>3.1</v>
      </c>
      <c r="C20" s="1">
        <v>1.5</v>
      </c>
    </row>
    <row r="21" spans="1:3">
      <c r="A21" s="1">
        <v>2041</v>
      </c>
      <c r="B21" s="1">
        <v>3.3</v>
      </c>
      <c r="C21" s="1">
        <v>1.4</v>
      </c>
    </row>
    <row r="22" spans="1:3">
      <c r="A22" s="1">
        <v>2042</v>
      </c>
      <c r="B22" s="1">
        <v>3.4</v>
      </c>
      <c r="C22" s="1">
        <v>1.3</v>
      </c>
    </row>
    <row r="23" spans="1:3">
      <c r="A23" s="1">
        <v>2043</v>
      </c>
      <c r="B23" s="1">
        <v>3.6</v>
      </c>
      <c r="C23" s="1">
        <v>1.3</v>
      </c>
    </row>
    <row r="24" spans="1:3">
      <c r="A24" s="1">
        <v>2044</v>
      </c>
      <c r="B24" s="1">
        <v>3.7</v>
      </c>
      <c r="C24" s="1">
        <v>1.2</v>
      </c>
    </row>
    <row r="25" spans="1:3">
      <c r="A25" s="1">
        <v>2045</v>
      </c>
      <c r="B25" s="1">
        <v>3.8</v>
      </c>
      <c r="C25" s="1">
        <v>1.1</v>
      </c>
    </row>
    <row r="26" spans="1:3">
      <c r="A26" s="1">
        <v>2046</v>
      </c>
      <c r="B26" s="1">
        <v>3.9</v>
      </c>
      <c r="C26" s="1">
        <v>1</v>
      </c>
    </row>
    <row r="27" spans="1:3">
      <c r="A27" s="1">
        <v>2047</v>
      </c>
      <c r="B27" s="1">
        <v>4.1</v>
      </c>
      <c r="C27" s="1">
        <v>0.9</v>
      </c>
    </row>
    <row r="28" spans="1:3">
      <c r="A28" s="1">
        <v>2048</v>
      </c>
      <c r="B28" s="1">
        <v>4.2</v>
      </c>
      <c r="C28" s="1">
        <v>0.8</v>
      </c>
    </row>
    <row r="29" spans="1:3">
      <c r="A29" s="1">
        <v>2049</v>
      </c>
      <c r="B29" s="1">
        <v>4.4</v>
      </c>
      <c r="C29" s="1">
        <v>0.7</v>
      </c>
    </row>
    <row r="30" spans="1:3">
      <c r="A30" s="1">
        <v>2050</v>
      </c>
      <c r="B30" s="1">
        <v>4.5</v>
      </c>
      <c r="C30" s="1">
        <v>0.6</v>
      </c>
    </row>
    <row r="31" spans="1:3">
      <c r="A31" s="1">
        <v>2051</v>
      </c>
      <c r="B31" s="1">
        <v>4.6</v>
      </c>
      <c r="C31" s="1">
        <v>0.5</v>
      </c>
    </row>
    <row r="32" spans="1:3">
      <c r="A32" s="1">
        <v>2052</v>
      </c>
      <c r="B32" s="1">
        <v>4.7</v>
      </c>
      <c r="C32" s="1">
        <v>0.4</v>
      </c>
    </row>
    <row r="33" spans="1:3">
      <c r="A33" s="1">
        <v>2053</v>
      </c>
      <c r="B33" s="1">
        <v>4.8</v>
      </c>
      <c r="C33" s="1">
        <v>0.2</v>
      </c>
    </row>
    <row r="34" spans="1:3">
      <c r="A34" s="1">
        <v>2054</v>
      </c>
      <c r="B34" s="1">
        <v>4.9</v>
      </c>
      <c r="C34" s="1">
        <v>0.1</v>
      </c>
    </row>
    <row r="35" spans="1:3">
      <c r="A35" s="1">
        <v>2055</v>
      </c>
      <c r="B35" s="1">
        <v>5</v>
      </c>
      <c r="C35" s="1">
        <v>0</v>
      </c>
    </row>
    <row r="36" spans="1:3">
      <c r="A36" s="1">
        <v>2056</v>
      </c>
      <c r="B36" s="1">
        <v>5.2</v>
      </c>
      <c r="C36" s="1">
        <v>-0.1</v>
      </c>
    </row>
    <row r="37" spans="1:3">
      <c r="A37" s="1">
        <v>2057</v>
      </c>
      <c r="B37" s="1">
        <v>5.3</v>
      </c>
      <c r="C37" s="1">
        <v>-0.2</v>
      </c>
    </row>
    <row r="38" spans="1:3">
      <c r="A38" s="1">
        <v>2058</v>
      </c>
      <c r="B38" s="1">
        <v>5.4</v>
      </c>
      <c r="C38" s="1">
        <v>-0.3</v>
      </c>
    </row>
    <row r="39" spans="1:3">
      <c r="A39" s="1">
        <v>2059</v>
      </c>
      <c r="B39" s="1">
        <v>5.6</v>
      </c>
      <c r="C39" s="1">
        <v>-0.4</v>
      </c>
    </row>
    <row r="40" spans="1:3">
      <c r="A40" s="1">
        <v>2060</v>
      </c>
      <c r="B40" s="1">
        <v>5.7</v>
      </c>
      <c r="C40" s="1">
        <v>-0.5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51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92</v>
      </c>
    </row>
    <row r="3" spans="1:3">
      <c r="A3" s="2" t="s">
        <v>61</v>
      </c>
      <c r="B3" s="2" t="s">
        <v>90</v>
      </c>
      <c r="C3" s="2" t="s">
        <v>91</v>
      </c>
    </row>
    <row r="4" spans="1:3">
      <c r="A4" s="1">
        <v>2013</v>
      </c>
      <c r="B4" s="1">
        <v>5.3</v>
      </c>
    </row>
    <row r="5" spans="1:3">
      <c r="A5" s="1">
        <v>2014</v>
      </c>
      <c r="B5" s="1">
        <v>5.9</v>
      </c>
    </row>
    <row r="6" spans="1:3">
      <c r="A6" s="1">
        <v>2015</v>
      </c>
      <c r="B6" s="1">
        <v>6.5</v>
      </c>
    </row>
    <row r="7" spans="1:3">
      <c r="A7" s="1">
        <v>2016</v>
      </c>
      <c r="B7" s="1">
        <v>7.4</v>
      </c>
    </row>
    <row r="8" spans="1:3">
      <c r="A8" s="1">
        <v>2017</v>
      </c>
      <c r="B8" s="1">
        <v>7.4</v>
      </c>
    </row>
    <row r="9" spans="1:3">
      <c r="A9" s="1">
        <v>2018</v>
      </c>
      <c r="B9" s="1">
        <v>6.8</v>
      </c>
    </row>
    <row r="10" spans="1:3">
      <c r="A10" s="1">
        <v>2019</v>
      </c>
      <c r="B10" s="1">
        <v>7.4</v>
      </c>
    </row>
    <row r="11" spans="1:3">
      <c r="A11" s="1">
        <v>2020</v>
      </c>
      <c r="B11" s="1">
        <v>11.1</v>
      </c>
    </row>
    <row r="12" spans="1:3">
      <c r="A12" s="1">
        <v>2021</v>
      </c>
      <c r="B12" s="1">
        <v>10.1</v>
      </c>
    </row>
    <row r="13" spans="1:3">
      <c r="A13" s="1">
        <v>2022</v>
      </c>
      <c r="B13" s="1">
        <v>9.1</v>
      </c>
    </row>
    <row r="14" spans="1:3">
      <c r="A14" s="1">
        <v>2023</v>
      </c>
      <c r="B14" s="1">
        <v>9.6</v>
      </c>
    </row>
    <row r="15" spans="1:3">
      <c r="A15" s="1">
        <v>2024</v>
      </c>
      <c r="B15" s="1">
        <v>10.4</v>
      </c>
    </row>
    <row r="16" spans="1:3">
      <c r="A16" s="1">
        <v>2025</v>
      </c>
      <c r="B16" s="1">
        <v>10.9</v>
      </c>
      <c r="C16" s="1">
        <v>12.6</v>
      </c>
    </row>
    <row r="17" spans="1:3">
      <c r="A17" s="1">
        <v>2026</v>
      </c>
      <c r="C17" s="1">
        <v>12.9</v>
      </c>
    </row>
    <row r="18" spans="1:3">
      <c r="A18" s="1">
        <v>2027</v>
      </c>
      <c r="C18" s="1">
        <v>13.1</v>
      </c>
    </row>
    <row r="19" spans="1:3">
      <c r="A19" s="1">
        <v>2028</v>
      </c>
      <c r="C19" s="1">
        <v>13.2</v>
      </c>
    </row>
    <row r="20" spans="1:3">
      <c r="A20" s="1">
        <v>2029</v>
      </c>
      <c r="C20" s="1">
        <v>13.4</v>
      </c>
    </row>
    <row r="21" spans="1:3">
      <c r="A21" s="1">
        <v>2030</v>
      </c>
      <c r="C21" s="1">
        <v>13.5</v>
      </c>
    </row>
    <row r="22" spans="1:3">
      <c r="A22" s="1">
        <v>2031</v>
      </c>
      <c r="C22" s="1">
        <v>13.5</v>
      </c>
    </row>
    <row r="23" spans="1:3">
      <c r="A23" s="1">
        <v>2032</v>
      </c>
      <c r="C23" s="1">
        <v>13.6</v>
      </c>
    </row>
    <row r="24" spans="1:3">
      <c r="A24" s="1">
        <v>2033</v>
      </c>
      <c r="C24" s="1">
        <v>13.7</v>
      </c>
    </row>
    <row r="25" spans="1:3">
      <c r="A25" s="1">
        <v>2034</v>
      </c>
      <c r="C25" s="1">
        <v>13.7</v>
      </c>
    </row>
    <row r="26" spans="1:3">
      <c r="A26" s="1">
        <v>2035</v>
      </c>
      <c r="C26" s="1">
        <v>13.8</v>
      </c>
    </row>
    <row r="27" spans="1:3">
      <c r="A27" s="1">
        <v>2036</v>
      </c>
      <c r="C27" s="1">
        <v>13.8</v>
      </c>
    </row>
    <row r="28" spans="1:3">
      <c r="A28" s="1">
        <v>2037</v>
      </c>
      <c r="C28" s="1">
        <v>13.9</v>
      </c>
    </row>
    <row r="29" spans="1:3">
      <c r="A29" s="1">
        <v>2038</v>
      </c>
      <c r="C29" s="1">
        <v>13.9</v>
      </c>
    </row>
    <row r="30" spans="1:3">
      <c r="A30" s="1">
        <v>2039</v>
      </c>
      <c r="C30" s="1">
        <v>13.9</v>
      </c>
    </row>
    <row r="31" spans="1:3">
      <c r="A31" s="1">
        <v>2040</v>
      </c>
      <c r="C31" s="1">
        <v>14</v>
      </c>
    </row>
    <row r="32" spans="1:3">
      <c r="A32" s="1">
        <v>2041</v>
      </c>
      <c r="C32" s="1">
        <v>14</v>
      </c>
    </row>
    <row r="33" spans="1:3">
      <c r="A33" s="1">
        <v>2042</v>
      </c>
      <c r="C33" s="1">
        <v>14</v>
      </c>
    </row>
    <row r="34" spans="1:3">
      <c r="A34" s="1">
        <v>2043</v>
      </c>
      <c r="C34" s="1">
        <v>14</v>
      </c>
    </row>
    <row r="35" spans="1:3">
      <c r="A35" s="1">
        <v>2044</v>
      </c>
      <c r="C35" s="1">
        <v>13.9</v>
      </c>
    </row>
    <row r="36" spans="1:3">
      <c r="A36" s="1">
        <v>2045</v>
      </c>
      <c r="C36" s="1">
        <v>13.9</v>
      </c>
    </row>
    <row r="37" spans="1:3">
      <c r="A37" s="1">
        <v>2046</v>
      </c>
      <c r="C37" s="1">
        <v>13.9</v>
      </c>
    </row>
    <row r="38" spans="1:3">
      <c r="A38" s="1">
        <v>2047</v>
      </c>
      <c r="C38" s="1">
        <v>13.8</v>
      </c>
    </row>
    <row r="39" spans="1:3">
      <c r="A39" s="1">
        <v>2048</v>
      </c>
      <c r="C39" s="1">
        <v>13.8</v>
      </c>
    </row>
    <row r="40" spans="1:3">
      <c r="A40" s="1">
        <v>2049</v>
      </c>
      <c r="C40" s="1">
        <v>13.7</v>
      </c>
    </row>
    <row r="41" spans="1:3">
      <c r="A41" s="1">
        <v>2050</v>
      </c>
      <c r="C41" s="1">
        <v>13.7</v>
      </c>
    </row>
    <row r="42" spans="1:3">
      <c r="A42" s="1">
        <v>2051</v>
      </c>
      <c r="C42" s="1">
        <v>13.6</v>
      </c>
    </row>
    <row r="43" spans="1:3">
      <c r="A43" s="1">
        <v>2052</v>
      </c>
      <c r="C43" s="1">
        <v>13.5</v>
      </c>
    </row>
    <row r="44" spans="1:3">
      <c r="A44" s="1">
        <v>2053</v>
      </c>
      <c r="C44" s="1">
        <v>13.5</v>
      </c>
    </row>
    <row r="45" spans="1:3">
      <c r="A45" s="1">
        <v>2054</v>
      </c>
      <c r="C45" s="1">
        <v>13.4</v>
      </c>
    </row>
    <row r="46" spans="1:3">
      <c r="A46" s="1">
        <v>2055</v>
      </c>
      <c r="C46" s="1">
        <v>13.3</v>
      </c>
    </row>
    <row r="47" spans="1:3">
      <c r="A47" s="1">
        <v>2056</v>
      </c>
      <c r="C47" s="1">
        <v>13.3</v>
      </c>
    </row>
    <row r="48" spans="1:3">
      <c r="A48" s="1">
        <v>2057</v>
      </c>
      <c r="C48" s="1">
        <v>13.2</v>
      </c>
    </row>
    <row r="49" spans="1:3">
      <c r="A49" s="1">
        <v>2058</v>
      </c>
      <c r="C49" s="1">
        <v>13.1</v>
      </c>
    </row>
    <row r="50" spans="1:3">
      <c r="A50" s="1">
        <v>2059</v>
      </c>
      <c r="C50" s="1">
        <v>13</v>
      </c>
    </row>
    <row r="51" spans="1:3">
      <c r="A51" s="1">
        <v>2060</v>
      </c>
      <c r="C51" s="1">
        <v>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32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95</v>
      </c>
    </row>
    <row r="3" spans="1:3">
      <c r="A3" s="2" t="s">
        <v>61</v>
      </c>
      <c r="B3" s="2" t="s">
        <v>93</v>
      </c>
      <c r="C3" s="2" t="s">
        <v>94</v>
      </c>
    </row>
    <row r="4" spans="1:3">
      <c r="A4" s="1">
        <v>1996</v>
      </c>
      <c r="B4" s="1">
        <v>48</v>
      </c>
      <c r="C4" s="1">
        <v>48</v>
      </c>
    </row>
    <row r="5" spans="1:3">
      <c r="A5" s="1">
        <v>1997</v>
      </c>
      <c r="B5" s="1">
        <v>113</v>
      </c>
      <c r="C5" s="1">
        <v>111</v>
      </c>
    </row>
    <row r="6" spans="1:3">
      <c r="A6" s="1">
        <v>1998</v>
      </c>
      <c r="B6" s="1">
        <v>172</v>
      </c>
      <c r="C6" s="1">
        <v>149</v>
      </c>
    </row>
    <row r="7" spans="1:3">
      <c r="A7" s="1">
        <v>1999</v>
      </c>
      <c r="B7" s="1">
        <v>222</v>
      </c>
      <c r="C7" s="1">
        <v>180</v>
      </c>
    </row>
    <row r="8" spans="1:3">
      <c r="A8" s="1">
        <v>2000</v>
      </c>
      <c r="B8" s="1">
        <v>386</v>
      </c>
      <c r="C8" s="1">
        <v>323</v>
      </c>
    </row>
    <row r="9" spans="1:3">
      <c r="A9" s="1">
        <v>2001</v>
      </c>
      <c r="B9" s="1">
        <v>613</v>
      </c>
      <c r="C9" s="1">
        <v>564</v>
      </c>
    </row>
    <row r="10" spans="1:3">
      <c r="A10" s="1">
        <v>2002</v>
      </c>
      <c r="B10" s="1">
        <v>608</v>
      </c>
      <c r="C10" s="1">
        <v>723</v>
      </c>
    </row>
    <row r="11" spans="1:3">
      <c r="A11" s="1">
        <v>2003</v>
      </c>
      <c r="B11" s="1">
        <v>845</v>
      </c>
      <c r="C11" s="1">
        <v>871</v>
      </c>
    </row>
    <row r="12" spans="1:3">
      <c r="A12" s="1">
        <v>2004</v>
      </c>
      <c r="B12" s="1">
        <v>1015</v>
      </c>
      <c r="C12" s="1">
        <v>1066</v>
      </c>
    </row>
    <row r="13" spans="1:3">
      <c r="A13" s="1">
        <v>2005</v>
      </c>
      <c r="B13" s="1">
        <v>1398</v>
      </c>
      <c r="C13" s="1">
        <v>1366</v>
      </c>
    </row>
    <row r="14" spans="1:3">
      <c r="A14" s="1">
        <v>2006</v>
      </c>
      <c r="B14" s="1">
        <v>1782</v>
      </c>
      <c r="C14" s="1">
        <v>1755</v>
      </c>
    </row>
    <row r="15" spans="1:3">
      <c r="A15" s="1">
        <v>2007</v>
      </c>
      <c r="B15" s="1">
        <v>2017</v>
      </c>
      <c r="C15" s="1">
        <v>2229</v>
      </c>
    </row>
    <row r="16" spans="1:3">
      <c r="A16" s="1">
        <v>2008</v>
      </c>
      <c r="B16" s="1">
        <v>2273</v>
      </c>
      <c r="C16" s="1">
        <v>2776</v>
      </c>
    </row>
    <row r="17" spans="1:3">
      <c r="A17" s="1">
        <v>2009</v>
      </c>
      <c r="B17" s="1">
        <v>2637</v>
      </c>
      <c r="C17" s="1">
        <v>3114</v>
      </c>
    </row>
    <row r="18" spans="1:3">
      <c r="A18" s="1">
        <v>2010</v>
      </c>
      <c r="B18" s="1">
        <v>3074</v>
      </c>
      <c r="C18" s="1">
        <v>3496</v>
      </c>
    </row>
    <row r="19" spans="1:3">
      <c r="A19" s="1">
        <v>2011</v>
      </c>
      <c r="B19" s="1">
        <v>3309</v>
      </c>
      <c r="C19" s="1">
        <v>4041</v>
      </c>
    </row>
    <row r="20" spans="1:3">
      <c r="A20" s="1">
        <v>2012</v>
      </c>
      <c r="B20" s="1">
        <v>3814</v>
      </c>
      <c r="C20" s="1">
        <v>4592</v>
      </c>
    </row>
    <row r="21" spans="1:3">
      <c r="A21" s="1">
        <v>2013</v>
      </c>
      <c r="B21" s="1">
        <v>5035</v>
      </c>
      <c r="C21" s="1">
        <v>5105</v>
      </c>
    </row>
    <row r="22" spans="1:3">
      <c r="A22" s="1">
        <v>2014</v>
      </c>
      <c r="B22" s="1">
        <v>6428</v>
      </c>
      <c r="C22" s="1">
        <v>5510</v>
      </c>
    </row>
    <row r="23" spans="1:3">
      <c r="A23" s="1">
        <v>2015</v>
      </c>
      <c r="B23" s="1">
        <v>7471</v>
      </c>
      <c r="C23" s="1">
        <v>5809</v>
      </c>
    </row>
    <row r="24" spans="1:3">
      <c r="A24" s="1">
        <v>2016</v>
      </c>
      <c r="B24" s="1">
        <v>7507</v>
      </c>
      <c r="C24" s="1">
        <v>6047</v>
      </c>
    </row>
    <row r="25" spans="1:3">
      <c r="A25" s="1">
        <v>2017</v>
      </c>
      <c r="B25" s="1">
        <v>8484</v>
      </c>
      <c r="C25" s="1">
        <v>6293</v>
      </c>
    </row>
    <row r="26" spans="1:3">
      <c r="A26" s="1">
        <v>2018</v>
      </c>
      <c r="B26" s="1">
        <v>8251</v>
      </c>
      <c r="C26" s="1">
        <v>6616</v>
      </c>
    </row>
    <row r="27" spans="1:3">
      <c r="A27" s="1">
        <v>2019</v>
      </c>
      <c r="B27" s="1">
        <v>10084</v>
      </c>
      <c r="C27" s="1">
        <v>6950</v>
      </c>
    </row>
    <row r="28" spans="1:3">
      <c r="A28" s="1">
        <v>2020</v>
      </c>
      <c r="B28" s="1">
        <v>10908</v>
      </c>
      <c r="C28" s="1">
        <v>6978</v>
      </c>
    </row>
    <row r="29" spans="1:3">
      <c r="A29" s="1">
        <v>2021</v>
      </c>
      <c r="B29" s="1">
        <v>12340</v>
      </c>
      <c r="C29" s="1">
        <v>7453</v>
      </c>
    </row>
    <row r="30" spans="1:3">
      <c r="A30" s="1">
        <v>2022</v>
      </c>
      <c r="B30" s="1">
        <v>12429</v>
      </c>
      <c r="C30" s="1">
        <v>9030</v>
      </c>
    </row>
    <row r="31" spans="1:3">
      <c r="A31" s="1">
        <v>2023</v>
      </c>
      <c r="B31" s="1">
        <v>15757</v>
      </c>
      <c r="C31" s="1">
        <v>10096</v>
      </c>
    </row>
    <row r="32" spans="1:3">
      <c r="A32" s="1">
        <v>2024</v>
      </c>
      <c r="B32" s="1">
        <v>17733</v>
      </c>
      <c r="C32" s="1">
        <v>10585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3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102</v>
      </c>
    </row>
    <row r="3" spans="1:7">
      <c r="A3" s="2" t="s">
        <v>61</v>
      </c>
      <c r="B3" s="2" t="s">
        <v>96</v>
      </c>
      <c r="C3" s="2" t="s">
        <v>97</v>
      </c>
      <c r="D3" s="2" t="s">
        <v>98</v>
      </c>
      <c r="E3" s="2" t="s">
        <v>99</v>
      </c>
      <c r="F3" s="2" t="s">
        <v>100</v>
      </c>
      <c r="G3" s="2" t="s">
        <v>101</v>
      </c>
    </row>
    <row r="4" spans="1:7">
      <c r="A4" s="1">
        <v>2015</v>
      </c>
      <c r="B4" s="1">
        <v>3.1</v>
      </c>
      <c r="C4" s="1">
        <v>-0.4</v>
      </c>
      <c r="D4" s="1">
        <v>2.8</v>
      </c>
      <c r="E4" s="1">
        <v>1.5</v>
      </c>
      <c r="F4" s="1">
        <v>0.1</v>
      </c>
      <c r="G4" s="1">
        <v>7</v>
      </c>
    </row>
    <row r="5" spans="1:7">
      <c r="A5" s="1">
        <v>2016</v>
      </c>
      <c r="B5" s="1">
        <v>1.6</v>
      </c>
      <c r="C5" s="1">
        <v>2.1</v>
      </c>
      <c r="D5" s="1">
        <v>9.9</v>
      </c>
      <c r="E5" s="1">
        <v>-0.1</v>
      </c>
      <c r="F5" s="1">
        <v>0.3</v>
      </c>
      <c r="G5" s="1">
        <v>13.7</v>
      </c>
    </row>
    <row r="6" spans="1:7">
      <c r="A6" s="1">
        <v>2017</v>
      </c>
      <c r="B6" s="1">
        <v>1.5</v>
      </c>
      <c r="C6" s="1">
        <v>0</v>
      </c>
      <c r="D6" s="1">
        <v>8</v>
      </c>
      <c r="E6" s="1">
        <v>0.5</v>
      </c>
      <c r="F6" s="1">
        <v>0.3</v>
      </c>
      <c r="G6" s="1">
        <v>10.4</v>
      </c>
    </row>
    <row r="7" spans="1:7">
      <c r="A7" s="1">
        <v>2018</v>
      </c>
      <c r="B7" s="1">
        <v>-1.3</v>
      </c>
      <c r="C7" s="1">
        <v>-0.4</v>
      </c>
      <c r="D7" s="1">
        <v>5.9</v>
      </c>
      <c r="E7" s="1">
        <v>-0.1</v>
      </c>
      <c r="F7" s="1">
        <v>1</v>
      </c>
      <c r="G7" s="1">
        <v>5</v>
      </c>
    </row>
    <row r="8" spans="1:7">
      <c r="A8" s="1">
        <v>2019</v>
      </c>
      <c r="B8" s="1">
        <v>-0.6</v>
      </c>
      <c r="C8" s="1">
        <v>0</v>
      </c>
      <c r="D8" s="1">
        <v>9.300000000000001</v>
      </c>
      <c r="E8" s="1">
        <v>-0.3</v>
      </c>
      <c r="F8" s="1">
        <v>0.3</v>
      </c>
      <c r="G8" s="1">
        <v>8.699999999999999</v>
      </c>
    </row>
    <row r="9" spans="1:7">
      <c r="A9" s="1">
        <v>2020</v>
      </c>
      <c r="B9" s="1">
        <v>9.300000000000001</v>
      </c>
      <c r="C9" s="1">
        <v>-0.5</v>
      </c>
      <c r="D9" s="1">
        <v>-5.6</v>
      </c>
      <c r="E9" s="1">
        <v>0.4</v>
      </c>
      <c r="F9" s="1">
        <v>0</v>
      </c>
      <c r="G9" s="1">
        <v>3.6</v>
      </c>
    </row>
    <row r="10" spans="1:7">
      <c r="A10" s="1">
        <v>2021</v>
      </c>
      <c r="B10" s="1">
        <v>-7.6</v>
      </c>
      <c r="C10" s="1">
        <v>2.8</v>
      </c>
      <c r="D10" s="1">
        <v>21.1</v>
      </c>
      <c r="E10" s="1">
        <v>0</v>
      </c>
      <c r="F10" s="1">
        <v>0.2</v>
      </c>
      <c r="G10" s="1">
        <v>16.5</v>
      </c>
    </row>
    <row r="11" spans="1:7">
      <c r="A11" s="1">
        <v>2022</v>
      </c>
      <c r="B11" s="1">
        <v>-19.9</v>
      </c>
      <c r="C11" s="1">
        <v>-5.8</v>
      </c>
      <c r="D11" s="1">
        <v>23.6</v>
      </c>
      <c r="E11" s="1">
        <v>0</v>
      </c>
      <c r="F11" s="1">
        <v>-0.4</v>
      </c>
      <c r="G11" s="1">
        <v>-2.5</v>
      </c>
    </row>
    <row r="12" spans="1:7">
      <c r="A12" s="1">
        <v>2023</v>
      </c>
      <c r="B12" s="1">
        <v>-2.7</v>
      </c>
      <c r="C12" s="1">
        <v>-6.8</v>
      </c>
      <c r="D12" s="1">
        <v>12.5</v>
      </c>
      <c r="E12" s="1">
        <v>3.2</v>
      </c>
      <c r="F12" s="1">
        <v>-1</v>
      </c>
      <c r="G12" s="1">
        <v>5.3</v>
      </c>
    </row>
    <row r="13" spans="1:7">
      <c r="A13" s="1">
        <v>2024</v>
      </c>
      <c r="B13" s="1">
        <v>-3</v>
      </c>
      <c r="C13" s="1">
        <v>1</v>
      </c>
      <c r="D13" s="1">
        <v>-1.7</v>
      </c>
      <c r="E13" s="1">
        <v>0</v>
      </c>
      <c r="F13" s="1">
        <v>-0.4</v>
      </c>
      <c r="G13" s="1">
        <v>-4.1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2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106</v>
      </c>
    </row>
    <row r="3" spans="1:4">
      <c r="A3" s="2" t="s">
        <v>61</v>
      </c>
      <c r="B3" s="2" t="s">
        <v>103</v>
      </c>
      <c r="C3" s="2" t="s">
        <v>104</v>
      </c>
      <c r="D3" s="2" t="s">
        <v>105</v>
      </c>
    </row>
    <row r="4" spans="1:4">
      <c r="A4" s="1">
        <v>2005</v>
      </c>
      <c r="B4" s="1">
        <v>2.4</v>
      </c>
      <c r="D4" s="1">
        <v>4.8</v>
      </c>
    </row>
    <row r="5" spans="1:4">
      <c r="A5" s="1">
        <v>2006</v>
      </c>
      <c r="B5" s="1">
        <v>4.9</v>
      </c>
      <c r="D5" s="1">
        <v>7.8</v>
      </c>
    </row>
    <row r="6" spans="1:4">
      <c r="A6" s="1">
        <v>2007</v>
      </c>
      <c r="B6" s="1">
        <v>1.3</v>
      </c>
      <c r="D6" s="1">
        <v>6.9</v>
      </c>
    </row>
    <row r="7" spans="1:4">
      <c r="A7" s="1">
        <v>2008</v>
      </c>
      <c r="B7" s="1">
        <v>-1</v>
      </c>
      <c r="D7" s="1">
        <v>5.2</v>
      </c>
    </row>
    <row r="8" spans="1:4">
      <c r="A8" s="1">
        <v>2009</v>
      </c>
      <c r="B8" s="1">
        <v>1.6</v>
      </c>
      <c r="D8" s="1">
        <v>5.8</v>
      </c>
    </row>
    <row r="9" spans="1:4">
      <c r="A9" s="1">
        <v>2010</v>
      </c>
      <c r="B9" s="1">
        <v>1.8</v>
      </c>
      <c r="D9" s="1">
        <v>6.3</v>
      </c>
    </row>
    <row r="10" spans="1:4">
      <c r="A10" s="1">
        <v>2011</v>
      </c>
      <c r="B10" s="1">
        <v>1.4</v>
      </c>
      <c r="D10" s="1">
        <v>6.4</v>
      </c>
    </row>
    <row r="11" spans="1:4">
      <c r="A11" s="1">
        <v>2012</v>
      </c>
      <c r="B11" s="1">
        <v>2</v>
      </c>
      <c r="D11" s="1">
        <v>6.8</v>
      </c>
    </row>
    <row r="12" spans="1:4">
      <c r="A12" s="1">
        <v>2013</v>
      </c>
      <c r="B12" s="1">
        <v>1.5</v>
      </c>
      <c r="D12" s="1">
        <v>6.8</v>
      </c>
    </row>
    <row r="13" spans="1:4">
      <c r="A13" s="1">
        <v>2014</v>
      </c>
      <c r="B13" s="1">
        <v>1.5</v>
      </c>
      <c r="C13" s="1">
        <v>2</v>
      </c>
      <c r="D13" s="1">
        <v>6.9</v>
      </c>
    </row>
    <row r="14" spans="1:4">
      <c r="A14" s="1">
        <v>2015</v>
      </c>
      <c r="B14" s="1">
        <v>3.2</v>
      </c>
      <c r="C14" s="1">
        <v>2</v>
      </c>
      <c r="D14" s="1">
        <v>8.199999999999999</v>
      </c>
    </row>
    <row r="15" spans="1:4">
      <c r="A15" s="1">
        <v>2016</v>
      </c>
      <c r="B15" s="1">
        <v>4.2</v>
      </c>
      <c r="C15" s="1">
        <v>2</v>
      </c>
      <c r="D15" s="1">
        <v>10.2</v>
      </c>
    </row>
    <row r="16" spans="1:4">
      <c r="A16" s="1">
        <v>2017</v>
      </c>
      <c r="B16" s="1">
        <v>3.9</v>
      </c>
      <c r="C16" s="1">
        <v>2</v>
      </c>
      <c r="D16" s="1">
        <v>11.4</v>
      </c>
    </row>
    <row r="17" spans="1:4">
      <c r="A17" s="1">
        <v>2018</v>
      </c>
      <c r="B17" s="1">
        <v>2.8</v>
      </c>
      <c r="C17" s="1">
        <v>2</v>
      </c>
      <c r="D17" s="1">
        <v>12.4</v>
      </c>
    </row>
    <row r="18" spans="1:4">
      <c r="A18" s="1">
        <v>2019</v>
      </c>
      <c r="B18" s="1">
        <v>2</v>
      </c>
      <c r="C18" s="1">
        <v>2</v>
      </c>
      <c r="D18" s="1">
        <v>12.2</v>
      </c>
    </row>
    <row r="19" spans="1:4">
      <c r="A19" s="1">
        <v>2020</v>
      </c>
      <c r="B19" s="1">
        <v>3.1</v>
      </c>
      <c r="C19" s="1">
        <v>2</v>
      </c>
      <c r="D19" s="1">
        <v>11.8</v>
      </c>
    </row>
    <row r="20" spans="1:4">
      <c r="A20" s="1">
        <v>2021</v>
      </c>
      <c r="B20" s="1">
        <v>4.7</v>
      </c>
      <c r="C20" s="1">
        <v>2</v>
      </c>
      <c r="D20" s="1">
        <v>13.8</v>
      </c>
    </row>
    <row r="21" spans="1:4">
      <c r="A21" s="1">
        <v>2022</v>
      </c>
      <c r="B21" s="1">
        <v>3.5</v>
      </c>
      <c r="C21" s="1">
        <v>2</v>
      </c>
      <c r="D21" s="1">
        <v>14.9</v>
      </c>
    </row>
    <row r="22" spans="1:4">
      <c r="A22" s="1">
        <v>2023</v>
      </c>
      <c r="B22" s="1">
        <v>1.3</v>
      </c>
      <c r="C22" s="1">
        <v>2</v>
      </c>
      <c r="D22" s="1">
        <v>13.6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27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133</v>
      </c>
    </row>
    <row r="3" spans="1:3">
      <c r="A3" s="2" t="s">
        <v>61</v>
      </c>
      <c r="B3" s="2" t="s">
        <v>131</v>
      </c>
      <c r="C3" s="2" t="s">
        <v>132</v>
      </c>
    </row>
    <row r="4" spans="1:3">
      <c r="A4" s="1" t="s">
        <v>107</v>
      </c>
      <c r="B4" s="1">
        <v>81</v>
      </c>
      <c r="C4" s="1">
        <v>17.3</v>
      </c>
    </row>
    <row r="5" spans="1:3">
      <c r="A5" s="1" t="s">
        <v>108</v>
      </c>
      <c r="B5" s="1">
        <v>79</v>
      </c>
      <c r="C5" s="1">
        <v>17.8</v>
      </c>
    </row>
    <row r="6" spans="1:3">
      <c r="A6" s="1" t="s">
        <v>109</v>
      </c>
      <c r="B6" s="1">
        <v>108</v>
      </c>
      <c r="C6" s="1">
        <v>22.5</v>
      </c>
    </row>
    <row r="7" spans="1:3">
      <c r="A7" s="1" t="s">
        <v>110</v>
      </c>
      <c r="B7" s="1">
        <v>118</v>
      </c>
      <c r="C7" s="1">
        <v>25.9</v>
      </c>
    </row>
    <row r="8" spans="1:3">
      <c r="A8" s="1" t="s">
        <v>111</v>
      </c>
      <c r="B8" s="1">
        <v>88</v>
      </c>
      <c r="C8" s="1">
        <v>24.1</v>
      </c>
    </row>
    <row r="9" spans="1:3">
      <c r="A9" s="1" t="s">
        <v>112</v>
      </c>
      <c r="B9" s="1">
        <v>73</v>
      </c>
      <c r="C9" s="1">
        <v>20.2</v>
      </c>
    </row>
    <row r="10" spans="1:3">
      <c r="A10" s="1" t="s">
        <v>113</v>
      </c>
      <c r="B10" s="1">
        <v>42</v>
      </c>
      <c r="C10" s="1">
        <v>12.9</v>
      </c>
    </row>
    <row r="11" spans="1:3">
      <c r="A11" s="1" t="s">
        <v>114</v>
      </c>
      <c r="B11" s="1">
        <v>44</v>
      </c>
      <c r="C11" s="1">
        <v>6.8</v>
      </c>
    </row>
    <row r="12" spans="1:3">
      <c r="A12" s="1" t="s">
        <v>115</v>
      </c>
      <c r="B12" s="1">
        <v>48</v>
      </c>
      <c r="C12" s="1">
        <v>5.9</v>
      </c>
    </row>
    <row r="13" spans="1:3">
      <c r="A13" s="1" t="s">
        <v>116</v>
      </c>
      <c r="B13" s="1">
        <v>49</v>
      </c>
      <c r="C13" s="1">
        <v>7.2</v>
      </c>
    </row>
    <row r="14" spans="1:3">
      <c r="A14" s="1" t="s">
        <v>117</v>
      </c>
      <c r="B14" s="1">
        <v>51</v>
      </c>
      <c r="C14" s="1">
        <v>8.300000000000001</v>
      </c>
    </row>
    <row r="15" spans="1:3">
      <c r="A15" s="1" t="s">
        <v>118</v>
      </c>
      <c r="B15" s="1">
        <v>47</v>
      </c>
      <c r="C15" s="1">
        <v>7.9</v>
      </c>
    </row>
    <row r="16" spans="1:3">
      <c r="A16" s="1" t="s">
        <v>119</v>
      </c>
      <c r="B16" s="1">
        <v>46</v>
      </c>
      <c r="C16" s="1">
        <v>7.3</v>
      </c>
    </row>
    <row r="17" spans="1:3">
      <c r="A17" s="1" t="s">
        <v>120</v>
      </c>
      <c r="B17" s="1">
        <v>54</v>
      </c>
      <c r="C17" s="1">
        <v>8.4</v>
      </c>
    </row>
    <row r="18" spans="1:3">
      <c r="A18" s="1" t="s">
        <v>121</v>
      </c>
      <c r="B18" s="1">
        <v>49</v>
      </c>
      <c r="C18" s="1">
        <v>8.300000000000001</v>
      </c>
    </row>
    <row r="19" spans="1:3">
      <c r="A19" s="1" t="s">
        <v>122</v>
      </c>
      <c r="B19" s="1">
        <v>47</v>
      </c>
      <c r="C19" s="1">
        <v>7.5</v>
      </c>
    </row>
    <row r="20" spans="1:3">
      <c r="A20" s="1" t="s">
        <v>123</v>
      </c>
      <c r="B20" s="1">
        <v>28</v>
      </c>
      <c r="C20" s="1">
        <v>5.1</v>
      </c>
    </row>
    <row r="21" spans="1:3">
      <c r="A21" s="1" t="s">
        <v>124</v>
      </c>
      <c r="B21" s="1">
        <v>17</v>
      </c>
      <c r="C21" s="1">
        <v>3.3</v>
      </c>
    </row>
    <row r="22" spans="1:3">
      <c r="A22" s="1" t="s">
        <v>125</v>
      </c>
      <c r="B22" s="1">
        <v>10</v>
      </c>
      <c r="C22" s="1">
        <v>1.7</v>
      </c>
    </row>
    <row r="23" spans="1:3">
      <c r="A23" s="1" t="s">
        <v>126</v>
      </c>
      <c r="B23" s="1">
        <v>12</v>
      </c>
      <c r="C23" s="1">
        <v>0.9</v>
      </c>
    </row>
    <row r="24" spans="1:3">
      <c r="A24" s="1" t="s">
        <v>127</v>
      </c>
      <c r="B24" s="1">
        <v>18</v>
      </c>
      <c r="C24" s="1">
        <v>1.2</v>
      </c>
    </row>
    <row r="25" spans="1:3">
      <c r="A25" s="1" t="s">
        <v>128</v>
      </c>
      <c r="B25" s="1">
        <v>14</v>
      </c>
      <c r="C25" s="1">
        <v>1.2</v>
      </c>
    </row>
    <row r="26" spans="1:3">
      <c r="A26" s="1" t="s">
        <v>129</v>
      </c>
      <c r="B26" s="1">
        <v>12</v>
      </c>
      <c r="C26" s="1">
        <v>1</v>
      </c>
    </row>
    <row r="27" spans="1:3">
      <c r="A27" s="1" t="s">
        <v>130</v>
      </c>
      <c r="B27" s="1">
        <v>23</v>
      </c>
      <c r="C27" s="1">
        <v>2.8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2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136</v>
      </c>
    </row>
    <row r="3" spans="1:3">
      <c r="A3" s="2" t="s">
        <v>61</v>
      </c>
      <c r="B3" s="2" t="s">
        <v>134</v>
      </c>
      <c r="C3" s="2" t="s">
        <v>135</v>
      </c>
    </row>
    <row r="4" spans="1:3">
      <c r="A4" s="1">
        <v>2005</v>
      </c>
      <c r="B4" s="1">
        <v>-7.8</v>
      </c>
      <c r="C4" s="1">
        <v>10.9</v>
      </c>
    </row>
    <row r="5" spans="1:3">
      <c r="A5" s="1">
        <v>2006</v>
      </c>
      <c r="B5" s="1">
        <v>9.300000000000001</v>
      </c>
      <c r="C5" s="1">
        <v>11.4</v>
      </c>
    </row>
    <row r="6" spans="1:3">
      <c r="A6" s="1">
        <v>2007</v>
      </c>
      <c r="B6" s="1">
        <v>16</v>
      </c>
      <c r="C6" s="1">
        <v>13</v>
      </c>
    </row>
    <row r="7" spans="1:3">
      <c r="A7" s="1">
        <v>2008</v>
      </c>
      <c r="B7" s="1">
        <v>6</v>
      </c>
      <c r="C7" s="1">
        <v>13.4</v>
      </c>
    </row>
    <row r="8" spans="1:3">
      <c r="A8" s="1">
        <v>2009</v>
      </c>
      <c r="B8" s="1">
        <v>11</v>
      </c>
      <c r="C8" s="1">
        <v>13.6</v>
      </c>
    </row>
    <row r="9" spans="1:3">
      <c r="A9" s="1">
        <v>2010</v>
      </c>
      <c r="B9" s="1">
        <v>-2.3</v>
      </c>
      <c r="C9" s="1">
        <v>14</v>
      </c>
    </row>
    <row r="10" spans="1:3">
      <c r="A10" s="1">
        <v>2011</v>
      </c>
      <c r="B10" s="1">
        <v>-3.3</v>
      </c>
      <c r="C10" s="1">
        <v>13.3</v>
      </c>
    </row>
    <row r="11" spans="1:3">
      <c r="A11" s="1">
        <v>2012</v>
      </c>
      <c r="B11" s="1">
        <v>-2.3</v>
      </c>
      <c r="C11" s="1">
        <v>12.5</v>
      </c>
    </row>
    <row r="12" spans="1:3">
      <c r="A12" s="1">
        <v>2013</v>
      </c>
      <c r="B12" s="1">
        <v>7.6</v>
      </c>
      <c r="C12" s="1">
        <v>13</v>
      </c>
    </row>
    <row r="13" spans="1:3">
      <c r="A13" s="1">
        <v>2014</v>
      </c>
      <c r="B13" s="1">
        <v>0.9</v>
      </c>
      <c r="C13" s="1">
        <v>13.2</v>
      </c>
    </row>
    <row r="14" spans="1:3">
      <c r="A14" s="1">
        <v>2015</v>
      </c>
      <c r="B14" s="1">
        <v>2</v>
      </c>
      <c r="C14" s="1">
        <v>13.3</v>
      </c>
    </row>
    <row r="15" spans="1:3">
      <c r="A15" s="1">
        <v>2016</v>
      </c>
      <c r="B15" s="1">
        <v>9.4</v>
      </c>
      <c r="C15" s="1">
        <v>14</v>
      </c>
    </row>
    <row r="16" spans="1:3">
      <c r="A16" s="1">
        <v>2017</v>
      </c>
      <c r="B16" s="1">
        <v>-3.7</v>
      </c>
      <c r="C16" s="1">
        <v>13.2</v>
      </c>
    </row>
    <row r="17" spans="1:3">
      <c r="A17" s="1">
        <v>2018</v>
      </c>
      <c r="B17" s="1">
        <v>7.8</v>
      </c>
      <c r="C17" s="1">
        <v>14.2</v>
      </c>
    </row>
    <row r="18" spans="1:3">
      <c r="A18" s="1">
        <v>2019</v>
      </c>
      <c r="B18" s="1">
        <v>9</v>
      </c>
      <c r="C18" s="1">
        <v>15.3</v>
      </c>
    </row>
    <row r="19" spans="1:3">
      <c r="A19" s="1">
        <v>2020</v>
      </c>
      <c r="B19" s="1">
        <v>-2.8</v>
      </c>
      <c r="C19" s="1">
        <v>14.6</v>
      </c>
    </row>
    <row r="20" spans="1:3">
      <c r="A20" s="1">
        <v>2021</v>
      </c>
      <c r="B20" s="1">
        <v>-6.6</v>
      </c>
      <c r="C20" s="1">
        <v>13.3</v>
      </c>
    </row>
    <row r="21" spans="1:3">
      <c r="A21" s="1">
        <v>2022</v>
      </c>
      <c r="B21" s="1">
        <v>1.8</v>
      </c>
      <c r="C21" s="1">
        <v>14.1</v>
      </c>
    </row>
    <row r="22" spans="1:3">
      <c r="A22" s="1">
        <v>2023</v>
      </c>
      <c r="B22" s="1">
        <v>-1.4</v>
      </c>
      <c r="C22" s="1">
        <v>13.7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22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139</v>
      </c>
    </row>
    <row r="3" spans="1:3">
      <c r="A3" s="2" t="s">
        <v>61</v>
      </c>
      <c r="B3" s="2" t="s">
        <v>137</v>
      </c>
      <c r="C3" s="2" t="s">
        <v>138</v>
      </c>
    </row>
    <row r="4" spans="1:3">
      <c r="A4" s="1">
        <v>2005</v>
      </c>
      <c r="B4" s="1">
        <v>-1.4</v>
      </c>
      <c r="C4" s="1">
        <v>25</v>
      </c>
    </row>
    <row r="5" spans="1:3">
      <c r="A5" s="1">
        <v>2006</v>
      </c>
      <c r="B5" s="1">
        <v>0.2</v>
      </c>
      <c r="C5" s="1">
        <v>19.5</v>
      </c>
    </row>
    <row r="6" spans="1:3">
      <c r="A6" s="1">
        <v>2007</v>
      </c>
      <c r="B6" s="1">
        <v>-4</v>
      </c>
      <c r="C6" s="1">
        <v>19.8</v>
      </c>
    </row>
    <row r="7" spans="1:3">
      <c r="A7" s="1">
        <v>2008</v>
      </c>
      <c r="B7" s="1">
        <v>-7.2</v>
      </c>
      <c r="C7" s="1">
        <v>30.8</v>
      </c>
    </row>
    <row r="8" spans="1:3">
      <c r="A8" s="1">
        <v>2009</v>
      </c>
      <c r="B8" s="1">
        <v>-6.4</v>
      </c>
      <c r="C8" s="1">
        <v>33.3</v>
      </c>
    </row>
    <row r="9" spans="1:3">
      <c r="A9" s="1">
        <v>2010</v>
      </c>
      <c r="B9" s="1">
        <v>-5.7</v>
      </c>
      <c r="C9" s="1">
        <v>36.9</v>
      </c>
    </row>
    <row r="10" spans="1:3">
      <c r="A10" s="1">
        <v>2011</v>
      </c>
      <c r="B10" s="1">
        <v>-4.3</v>
      </c>
      <c r="C10" s="1">
        <v>41.2</v>
      </c>
    </row>
    <row r="11" spans="1:3">
      <c r="A11" s="1">
        <v>2012</v>
      </c>
      <c r="B11" s="1">
        <v>-3.9</v>
      </c>
      <c r="C11" s="1">
        <v>39.6</v>
      </c>
    </row>
    <row r="12" spans="1:3">
      <c r="A12" s="1">
        <v>2013</v>
      </c>
      <c r="B12" s="1">
        <v>-5</v>
      </c>
      <c r="C12" s="1">
        <v>41.8</v>
      </c>
    </row>
    <row r="13" spans="1:3">
      <c r="A13" s="1">
        <v>2014</v>
      </c>
      <c r="B13" s="1">
        <v>-5.5</v>
      </c>
      <c r="C13" s="1">
        <v>46.1</v>
      </c>
    </row>
    <row r="14" spans="1:3">
      <c r="A14" s="1">
        <v>2015</v>
      </c>
      <c r="B14" s="1">
        <v>-3.1</v>
      </c>
      <c r="C14" s="1">
        <v>45</v>
      </c>
    </row>
    <row r="15" spans="1:3">
      <c r="A15" s="1">
        <v>2016</v>
      </c>
      <c r="B15" s="1">
        <v>-2.6</v>
      </c>
      <c r="C15" s="1">
        <v>44.1</v>
      </c>
    </row>
    <row r="16" spans="1:3">
      <c r="A16" s="1">
        <v>2017</v>
      </c>
      <c r="B16" s="1">
        <v>-2.4</v>
      </c>
      <c r="C16" s="1">
        <v>43.6</v>
      </c>
    </row>
    <row r="17" spans="1:3">
      <c r="A17" s="1">
        <v>2018</v>
      </c>
      <c r="B17" s="1">
        <v>-3.8</v>
      </c>
      <c r="C17" s="1">
        <v>44.3</v>
      </c>
    </row>
    <row r="18" spans="1:3">
      <c r="A18" s="1">
        <v>2019</v>
      </c>
      <c r="B18" s="1">
        <v>-5.8</v>
      </c>
      <c r="C18" s="1">
        <v>47.3</v>
      </c>
    </row>
    <row r="19" spans="1:3">
      <c r="A19" s="1">
        <v>2020</v>
      </c>
      <c r="B19" s="1">
        <v>-4.2</v>
      </c>
      <c r="C19" s="1">
        <v>48.6</v>
      </c>
    </row>
    <row r="20" spans="1:3">
      <c r="A20" s="1">
        <v>2021</v>
      </c>
      <c r="B20" s="1">
        <v>-1.5</v>
      </c>
      <c r="C20" s="1">
        <v>47.3</v>
      </c>
    </row>
    <row r="21" spans="1:3">
      <c r="A21" s="1">
        <v>2022</v>
      </c>
      <c r="B21" s="1">
        <v>-2.9</v>
      </c>
      <c r="C21" s="1">
        <v>47.3</v>
      </c>
    </row>
    <row r="22" spans="1:3">
      <c r="A22" s="1">
        <v>2023</v>
      </c>
      <c r="B22" s="1">
        <v>-5.3</v>
      </c>
      <c r="C22" s="1">
        <v>53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22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142</v>
      </c>
    </row>
    <row r="3" spans="1:3">
      <c r="A3" s="2" t="s">
        <v>61</v>
      </c>
      <c r="B3" s="2" t="s">
        <v>140</v>
      </c>
      <c r="C3" s="2" t="s">
        <v>141</v>
      </c>
    </row>
    <row r="4" spans="1:3">
      <c r="A4" s="1">
        <v>2005</v>
      </c>
      <c r="B4" s="1">
        <v>-0.7</v>
      </c>
      <c r="C4" s="1">
        <v>3.5</v>
      </c>
    </row>
    <row r="5" spans="1:3">
      <c r="A5" s="1">
        <v>2006</v>
      </c>
      <c r="B5" s="1">
        <v>3.3</v>
      </c>
      <c r="C5" s="1">
        <v>5.7</v>
      </c>
    </row>
    <row r="6" spans="1:3">
      <c r="A6" s="1">
        <v>2007</v>
      </c>
      <c r="B6" s="1">
        <v>5.3</v>
      </c>
      <c r="C6" s="1">
        <v>1.1</v>
      </c>
    </row>
    <row r="7" spans="1:3">
      <c r="A7" s="1">
        <v>2008</v>
      </c>
      <c r="B7" s="1">
        <v>4.4</v>
      </c>
      <c r="C7" s="1">
        <v>2.1</v>
      </c>
    </row>
    <row r="8" spans="1:3">
      <c r="A8" s="1">
        <v>2009</v>
      </c>
      <c r="B8" s="1">
        <v>5.7</v>
      </c>
      <c r="C8" s="1">
        <v>4.2</v>
      </c>
    </row>
    <row r="9" spans="1:3">
      <c r="A9" s="1">
        <v>2010</v>
      </c>
      <c r="B9" s="1">
        <v>0.7</v>
      </c>
      <c r="C9" s="1">
        <v>2.7</v>
      </c>
    </row>
    <row r="10" spans="1:3">
      <c r="A10" s="1">
        <v>2011</v>
      </c>
      <c r="B10" s="1">
        <v>1.5</v>
      </c>
      <c r="C10" s="1">
        <v>2.1</v>
      </c>
    </row>
    <row r="11" spans="1:3">
      <c r="A11" s="1">
        <v>2012</v>
      </c>
      <c r="B11" s="1">
        <v>0.4</v>
      </c>
      <c r="C11" s="1">
        <v>2.3</v>
      </c>
    </row>
    <row r="12" spans="1:3">
      <c r="A12" s="1">
        <v>2013</v>
      </c>
      <c r="B12" s="1">
        <v>2.4</v>
      </c>
      <c r="C12" s="1">
        <v>1.3</v>
      </c>
    </row>
    <row r="13" spans="1:3">
      <c r="A13" s="1">
        <v>2014</v>
      </c>
      <c r="B13" s="1">
        <v>1.2</v>
      </c>
      <c r="C13" s="1">
        <v>1.4</v>
      </c>
    </row>
    <row r="14" spans="1:3">
      <c r="A14" s="1">
        <v>2015</v>
      </c>
      <c r="B14" s="1">
        <v>2.2</v>
      </c>
      <c r="C14" s="1">
        <v>3.9</v>
      </c>
    </row>
    <row r="15" spans="1:3">
      <c r="A15" s="1">
        <v>2016</v>
      </c>
      <c r="B15" s="1">
        <v>3</v>
      </c>
      <c r="C15" s="1">
        <v>3</v>
      </c>
    </row>
    <row r="16" spans="1:3">
      <c r="A16" s="1">
        <v>2017</v>
      </c>
      <c r="B16" s="1">
        <v>1.4</v>
      </c>
      <c r="C16" s="1">
        <v>2</v>
      </c>
    </row>
    <row r="17" spans="1:3">
      <c r="A17" s="1">
        <v>2018</v>
      </c>
      <c r="B17" s="1">
        <v>2.6</v>
      </c>
      <c r="C17" s="1">
        <v>0.8</v>
      </c>
    </row>
    <row r="18" spans="1:3">
      <c r="A18" s="1">
        <v>2019</v>
      </c>
      <c r="B18" s="1">
        <v>2.6</v>
      </c>
      <c r="C18" s="1">
        <v>1.3</v>
      </c>
    </row>
    <row r="19" spans="1:3">
      <c r="A19" s="1">
        <v>2020</v>
      </c>
      <c r="B19" s="1">
        <v>-1</v>
      </c>
      <c r="C19" s="1">
        <v>1.4</v>
      </c>
    </row>
    <row r="20" spans="1:3">
      <c r="A20" s="1">
        <v>2021</v>
      </c>
      <c r="B20" s="1">
        <v>2</v>
      </c>
      <c r="C20" s="1">
        <v>2</v>
      </c>
    </row>
    <row r="21" spans="1:3">
      <c r="A21" s="1">
        <v>2022</v>
      </c>
      <c r="B21" s="1">
        <v>0.4</v>
      </c>
      <c r="C21" s="1">
        <v>-0.6</v>
      </c>
    </row>
    <row r="22" spans="1:3">
      <c r="A22" s="1">
        <v>2023</v>
      </c>
      <c r="B22" s="1">
        <v>1.8</v>
      </c>
      <c r="C22" s="1">
        <v>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146</v>
      </c>
    </row>
    <row r="3" spans="1:4">
      <c r="A3" s="2" t="s">
        <v>61</v>
      </c>
      <c r="B3" s="2" t="s">
        <v>143</v>
      </c>
      <c r="C3" s="2" t="s">
        <v>144</v>
      </c>
      <c r="D3" s="2" t="s">
        <v>145</v>
      </c>
    </row>
    <row r="4" spans="1:4">
      <c r="A4" s="1">
        <v>2015</v>
      </c>
      <c r="B4" s="1">
        <v>471.8</v>
      </c>
      <c r="C4" s="1">
        <v>471.8</v>
      </c>
      <c r="D4" s="1">
        <v>471.8</v>
      </c>
    </row>
    <row r="5" spans="1:4">
      <c r="A5" s="1">
        <v>2016</v>
      </c>
      <c r="B5" s="1">
        <v>486.1</v>
      </c>
      <c r="C5" s="1">
        <v>484.9</v>
      </c>
      <c r="D5" s="1">
        <v>483.1</v>
      </c>
    </row>
    <row r="6" spans="1:4">
      <c r="A6" s="1">
        <v>2017</v>
      </c>
      <c r="B6" s="1">
        <v>492.9</v>
      </c>
      <c r="C6" s="1">
        <v>491.8</v>
      </c>
      <c r="D6" s="1">
        <v>487.6</v>
      </c>
    </row>
    <row r="7" spans="1:4">
      <c r="A7" s="1">
        <v>2018</v>
      </c>
      <c r="B7" s="1">
        <v>493.6</v>
      </c>
      <c r="C7" s="1">
        <v>493.1</v>
      </c>
      <c r="D7" s="1">
        <v>487.1</v>
      </c>
    </row>
    <row r="8" spans="1:4">
      <c r="A8" s="1">
        <v>2019</v>
      </c>
      <c r="B8" s="1">
        <v>500</v>
      </c>
      <c r="C8" s="1">
        <v>499</v>
      </c>
      <c r="D8" s="1">
        <v>492.1</v>
      </c>
    </row>
    <row r="9" spans="1:4">
      <c r="A9" s="1">
        <v>2020</v>
      </c>
      <c r="B9" s="1">
        <v>520</v>
      </c>
      <c r="C9" s="1">
        <v>497.8</v>
      </c>
      <c r="D9" s="1">
        <v>489.7</v>
      </c>
    </row>
    <row r="10" spans="1:4">
      <c r="A10" s="1">
        <v>2021</v>
      </c>
      <c r="B10" s="1">
        <v>540</v>
      </c>
      <c r="C10" s="1">
        <v>515.2</v>
      </c>
      <c r="D10" s="1">
        <v>506</v>
      </c>
    </row>
    <row r="11" spans="1:4">
      <c r="A11" s="1">
        <v>2022</v>
      </c>
      <c r="B11" s="1">
        <v>532.3</v>
      </c>
      <c r="C11" s="1">
        <v>505.8</v>
      </c>
      <c r="D11" s="1">
        <v>495.1</v>
      </c>
    </row>
    <row r="12" spans="1:4">
      <c r="A12" s="1">
        <v>2023</v>
      </c>
      <c r="B12" s="1">
        <v>524.8</v>
      </c>
      <c r="C12" s="1">
        <v>506.5</v>
      </c>
      <c r="D12" s="1">
        <v>492</v>
      </c>
    </row>
    <row r="13" spans="1:4">
      <c r="A13" s="1">
        <v>2024</v>
      </c>
      <c r="B13" s="1">
        <v>519.9</v>
      </c>
      <c r="C13" s="1">
        <v>497.7</v>
      </c>
      <c r="D13" s="1">
        <v>478.7</v>
      </c>
    </row>
    <row r="14" spans="1:4">
      <c r="A14" s="1">
        <v>2025</v>
      </c>
      <c r="B14" s="1">
        <v>533.6</v>
      </c>
      <c r="C14" s="1">
        <v>507.6</v>
      </c>
      <c r="D14" s="1">
        <v>484.9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63</v>
      </c>
    </row>
    <row r="3" spans="1:2">
      <c r="A3" s="2" t="s">
        <v>61</v>
      </c>
      <c r="B3" s="2" t="s">
        <v>62</v>
      </c>
    </row>
    <row r="4" spans="1:2">
      <c r="A4" s="1">
        <v>2001</v>
      </c>
      <c r="B4" s="1">
        <v>1.4</v>
      </c>
    </row>
    <row r="5" spans="1:2">
      <c r="A5" s="1">
        <v>2002</v>
      </c>
      <c r="B5" s="1">
        <v>2.6</v>
      </c>
    </row>
    <row r="6" spans="1:2">
      <c r="A6" s="1">
        <v>2003</v>
      </c>
      <c r="B6" s="1">
        <v>2.7</v>
      </c>
    </row>
    <row r="7" spans="1:2">
      <c r="A7" s="1">
        <v>2004</v>
      </c>
      <c r="B7" s="1">
        <v>3</v>
      </c>
    </row>
    <row r="8" spans="1:2">
      <c r="A8" s="1">
        <v>2005</v>
      </c>
      <c r="B8" s="1">
        <v>3</v>
      </c>
    </row>
    <row r="9" spans="1:2">
      <c r="A9" s="1">
        <v>2006</v>
      </c>
      <c r="B9" s="1">
        <v>2.7</v>
      </c>
    </row>
    <row r="10" spans="1:2">
      <c r="A10" s="1">
        <v>2007</v>
      </c>
      <c r="B10" s="1">
        <v>2.6</v>
      </c>
    </row>
    <row r="11" spans="1:2">
      <c r="A11" s="1">
        <v>2008</v>
      </c>
      <c r="B11" s="1">
        <v>2.9</v>
      </c>
    </row>
    <row r="12" spans="1:2">
      <c r="A12" s="1">
        <v>2009</v>
      </c>
      <c r="B12" s="1">
        <v>4.8</v>
      </c>
    </row>
    <row r="13" spans="1:2">
      <c r="A13" s="1">
        <v>2010</v>
      </c>
      <c r="B13" s="1">
        <v>5.1</v>
      </c>
    </row>
    <row r="14" spans="1:2">
      <c r="A14" s="1">
        <v>2011</v>
      </c>
      <c r="B14" s="1">
        <v>4.3</v>
      </c>
    </row>
    <row r="15" spans="1:2">
      <c r="A15" s="1">
        <v>2012</v>
      </c>
      <c r="B15" s="1">
        <v>4.9</v>
      </c>
    </row>
    <row r="16" spans="1:2">
      <c r="A16" s="1">
        <v>2013</v>
      </c>
      <c r="B16" s="1">
        <v>5.3</v>
      </c>
    </row>
    <row r="17" spans="1:2">
      <c r="A17" s="1">
        <v>2014</v>
      </c>
      <c r="B17" s="1">
        <v>5.9</v>
      </c>
    </row>
    <row r="18" spans="1:2">
      <c r="A18" s="1">
        <v>2015</v>
      </c>
      <c r="B18" s="1">
        <v>6.5</v>
      </c>
    </row>
    <row r="19" spans="1:2">
      <c r="A19" s="1">
        <v>2016</v>
      </c>
      <c r="B19" s="1">
        <v>7.4</v>
      </c>
    </row>
    <row r="20" spans="1:2">
      <c r="A20" s="1">
        <v>2017</v>
      </c>
      <c r="B20" s="1">
        <v>7.4</v>
      </c>
    </row>
    <row r="21" spans="1:2">
      <c r="A21" s="1">
        <v>2018</v>
      </c>
      <c r="B21" s="1">
        <v>6.8</v>
      </c>
    </row>
    <row r="22" spans="1:2">
      <c r="A22" s="1">
        <v>2019</v>
      </c>
      <c r="B22" s="1">
        <v>7.4</v>
      </c>
    </row>
    <row r="23" spans="1:2">
      <c r="A23" s="1">
        <v>2020</v>
      </c>
      <c r="B23" s="1">
        <v>11.1</v>
      </c>
    </row>
    <row r="24" spans="1:2">
      <c r="A24" s="1">
        <v>2021</v>
      </c>
      <c r="B24" s="1">
        <v>10.1</v>
      </c>
    </row>
    <row r="25" spans="1:2">
      <c r="A25" s="1">
        <v>2022</v>
      </c>
      <c r="B25" s="1">
        <v>9.1</v>
      </c>
    </row>
    <row r="26" spans="1:2">
      <c r="A26" s="1">
        <v>2023</v>
      </c>
      <c r="B26" s="1">
        <v>9.6</v>
      </c>
    </row>
    <row r="27" spans="1:2">
      <c r="A27" s="1">
        <v>2024</v>
      </c>
      <c r="B27" s="1">
        <v>10.4</v>
      </c>
    </row>
    <row r="28" spans="1:2">
      <c r="A28" s="1">
        <v>2025</v>
      </c>
      <c r="B28" s="1">
        <v>10.9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22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152</v>
      </c>
    </row>
    <row r="3" spans="1:6">
      <c r="A3" s="2" t="s">
        <v>61</v>
      </c>
      <c r="B3" s="2" t="s">
        <v>147</v>
      </c>
      <c r="C3" s="2" t="s">
        <v>148</v>
      </c>
      <c r="D3" s="2" t="s">
        <v>149</v>
      </c>
      <c r="E3" s="2" t="s">
        <v>150</v>
      </c>
      <c r="F3" s="2" t="s">
        <v>151</v>
      </c>
    </row>
    <row r="4" spans="1:6">
      <c r="A4" s="1">
        <v>2007</v>
      </c>
      <c r="B4" s="1">
        <v>17</v>
      </c>
      <c r="C4" s="1">
        <v>-0.7</v>
      </c>
      <c r="D4" s="1">
        <v>-1.8</v>
      </c>
      <c r="E4" s="1">
        <v>3.3</v>
      </c>
      <c r="F4" s="1">
        <v>5</v>
      </c>
    </row>
    <row r="5" spans="1:6">
      <c r="A5" s="1">
        <v>2008</v>
      </c>
      <c r="B5" s="1">
        <v>18.5</v>
      </c>
      <c r="C5" s="1">
        <v>-2.2</v>
      </c>
      <c r="D5" s="1">
        <v>-3.9</v>
      </c>
      <c r="E5" s="1">
        <v>1.9</v>
      </c>
      <c r="F5" s="1">
        <v>3.2</v>
      </c>
    </row>
    <row r="6" spans="1:6">
      <c r="A6" s="1">
        <v>2009</v>
      </c>
      <c r="B6" s="1">
        <v>10.2</v>
      </c>
      <c r="C6" s="1">
        <v>-6.3</v>
      </c>
      <c r="D6" s="1">
        <v>-8.6</v>
      </c>
      <c r="E6" s="1">
        <v>-0.9</v>
      </c>
      <c r="F6" s="1">
        <v>-2.8</v>
      </c>
    </row>
    <row r="7" spans="1:6">
      <c r="A7" s="1">
        <v>2010</v>
      </c>
      <c r="B7" s="1">
        <v>10.9</v>
      </c>
      <c r="C7" s="1">
        <v>-6.3</v>
      </c>
      <c r="D7" s="1">
        <v>-8.1</v>
      </c>
      <c r="E7" s="1">
        <v>-0.1</v>
      </c>
      <c r="F7" s="1">
        <v>-2.7</v>
      </c>
    </row>
    <row r="8" spans="1:6">
      <c r="A8" s="1">
        <v>2011</v>
      </c>
      <c r="B8" s="1">
        <v>13.3</v>
      </c>
      <c r="C8" s="1">
        <v>-4.3</v>
      </c>
      <c r="D8" s="1">
        <v>-6.9</v>
      </c>
      <c r="E8" s="1">
        <v>-0.4</v>
      </c>
      <c r="F8" s="1">
        <v>-2.1</v>
      </c>
    </row>
    <row r="9" spans="1:6">
      <c r="A9" s="1">
        <v>2012</v>
      </c>
      <c r="B9" s="1">
        <v>13.7</v>
      </c>
      <c r="C9" s="1">
        <v>-3.8</v>
      </c>
      <c r="D9" s="1">
        <v>-6</v>
      </c>
      <c r="E9" s="1">
        <v>-1.1</v>
      </c>
      <c r="F9" s="1">
        <v>-3.5</v>
      </c>
    </row>
    <row r="10" spans="1:6">
      <c r="A10" s="1">
        <v>2013</v>
      </c>
      <c r="B10" s="1">
        <v>10.6</v>
      </c>
      <c r="C10" s="1">
        <v>-3.3</v>
      </c>
      <c r="D10" s="1">
        <v>-4.4</v>
      </c>
      <c r="E10" s="1">
        <v>-1.5</v>
      </c>
      <c r="F10" s="1">
        <v>-1.2</v>
      </c>
    </row>
    <row r="11" spans="1:6">
      <c r="A11" s="1">
        <v>2014</v>
      </c>
      <c r="B11" s="1">
        <v>8.6</v>
      </c>
      <c r="C11" s="1">
        <v>-2.6</v>
      </c>
      <c r="D11" s="1">
        <v>-3.8</v>
      </c>
      <c r="E11" s="1">
        <v>-1.6</v>
      </c>
      <c r="F11" s="1">
        <v>1.1</v>
      </c>
    </row>
    <row r="12" spans="1:6">
      <c r="A12" s="1">
        <v>2015</v>
      </c>
      <c r="B12" s="1">
        <v>6</v>
      </c>
      <c r="C12" s="1">
        <v>-2</v>
      </c>
      <c r="D12" s="1">
        <v>-3.1</v>
      </c>
      <c r="E12" s="1">
        <v>0</v>
      </c>
      <c r="F12" s="1">
        <v>-1.3</v>
      </c>
    </row>
    <row r="13" spans="1:6">
      <c r="A13" s="1">
        <v>2016</v>
      </c>
      <c r="B13" s="1">
        <v>4</v>
      </c>
      <c r="C13" s="1">
        <v>-1.5</v>
      </c>
      <c r="D13" s="1">
        <v>-3.1</v>
      </c>
      <c r="E13" s="1">
        <v>1</v>
      </c>
      <c r="F13" s="1">
        <v>-0.1</v>
      </c>
    </row>
    <row r="14" spans="1:6">
      <c r="A14" s="1">
        <v>2017</v>
      </c>
      <c r="B14" s="1">
        <v>5</v>
      </c>
      <c r="C14" s="1">
        <v>-1</v>
      </c>
      <c r="D14" s="1">
        <v>-2.4</v>
      </c>
      <c r="E14" s="1">
        <v>1.4</v>
      </c>
      <c r="F14" s="1">
        <v>1.8</v>
      </c>
    </row>
    <row r="15" spans="1:6">
      <c r="A15" s="1">
        <v>2018</v>
      </c>
      <c r="B15" s="1">
        <v>7.8</v>
      </c>
      <c r="C15" s="1">
        <v>-0.4</v>
      </c>
      <c r="D15" s="1">
        <v>-2.8</v>
      </c>
      <c r="E15" s="1">
        <v>0.8</v>
      </c>
      <c r="F15" s="1">
        <v>0.8</v>
      </c>
    </row>
    <row r="16" spans="1:6">
      <c r="A16" s="1">
        <v>2019</v>
      </c>
      <c r="B16" s="1">
        <v>6.5</v>
      </c>
      <c r="C16" s="1">
        <v>-0.5</v>
      </c>
      <c r="D16" s="1">
        <v>-3.2</v>
      </c>
      <c r="E16" s="1">
        <v>0.5</v>
      </c>
      <c r="F16" s="1">
        <v>4.1</v>
      </c>
    </row>
    <row r="17" spans="1:6">
      <c r="A17" s="1">
        <v>2020</v>
      </c>
      <c r="B17" s="1">
        <v>-2.6</v>
      </c>
      <c r="C17" s="1">
        <v>-7</v>
      </c>
      <c r="D17" s="1">
        <v>-10.2</v>
      </c>
      <c r="E17" s="1">
        <v>-2.8</v>
      </c>
      <c r="F17" s="1">
        <v>0.4</v>
      </c>
    </row>
    <row r="18" spans="1:6">
      <c r="A18" s="1">
        <v>2021</v>
      </c>
      <c r="B18" s="1">
        <v>10.3</v>
      </c>
      <c r="C18" s="1">
        <v>-5.3</v>
      </c>
      <c r="D18" s="1">
        <v>-7.1</v>
      </c>
      <c r="E18" s="1">
        <v>0</v>
      </c>
      <c r="F18" s="1">
        <v>4.1</v>
      </c>
    </row>
    <row r="19" spans="1:6">
      <c r="A19" s="1">
        <v>2022</v>
      </c>
      <c r="B19" s="1">
        <v>25.6</v>
      </c>
      <c r="C19" s="1">
        <v>-3.7</v>
      </c>
      <c r="D19" s="1">
        <v>-3.3</v>
      </c>
      <c r="E19" s="1">
        <v>1.2</v>
      </c>
      <c r="F19" s="1">
        <v>3.3</v>
      </c>
    </row>
    <row r="20" spans="1:6">
      <c r="A20" s="1">
        <v>2023</v>
      </c>
      <c r="B20" s="1">
        <v>16.3</v>
      </c>
      <c r="C20" s="1">
        <v>-3.5</v>
      </c>
      <c r="D20" s="1">
        <v>-4.8</v>
      </c>
      <c r="E20" s="1">
        <v>-0.6</v>
      </c>
      <c r="F20" s="1">
        <v>3.1</v>
      </c>
    </row>
    <row r="21" spans="1:6">
      <c r="A21" s="1">
        <v>2024</v>
      </c>
      <c r="B21" s="1">
        <v>12.6</v>
      </c>
      <c r="C21" s="1">
        <v>-2.9</v>
      </c>
      <c r="D21" s="1">
        <v>-4.5</v>
      </c>
      <c r="E21" s="1">
        <v>-1.1</v>
      </c>
      <c r="F21" s="1">
        <v>2.5</v>
      </c>
    </row>
    <row r="22" spans="1:6">
      <c r="A22" s="1">
        <v>2025</v>
      </c>
      <c r="B22" s="1">
        <v>12.7</v>
      </c>
      <c r="C22" s="1">
        <v>-2.3</v>
      </c>
      <c r="D22" s="1">
        <v>-4.1</v>
      </c>
      <c r="E22" s="1">
        <v>-0.4</v>
      </c>
      <c r="F22" s="1">
        <v>1.9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22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154</v>
      </c>
    </row>
    <row r="3" spans="1:7">
      <c r="A3" s="2" t="s">
        <v>61</v>
      </c>
      <c r="B3" s="2" t="s">
        <v>147</v>
      </c>
      <c r="C3" s="2" t="s">
        <v>153</v>
      </c>
      <c r="D3" s="2" t="s">
        <v>148</v>
      </c>
      <c r="E3" s="2" t="s">
        <v>149</v>
      </c>
      <c r="F3" s="2" t="s">
        <v>150</v>
      </c>
      <c r="G3" s="2" t="s">
        <v>151</v>
      </c>
    </row>
    <row r="4" spans="1:7">
      <c r="A4" s="1">
        <v>2007</v>
      </c>
      <c r="B4" s="1">
        <v>130.2</v>
      </c>
      <c r="C4" s="1">
        <v>90.5</v>
      </c>
      <c r="D4" s="1">
        <v>-41.6</v>
      </c>
      <c r="E4" s="1">
        <v>-37.4</v>
      </c>
      <c r="F4" s="1">
        <v>19.6</v>
      </c>
      <c r="G4" s="1">
        <v>4.6</v>
      </c>
    </row>
    <row r="5" spans="1:7">
      <c r="A5" s="1">
        <v>2008</v>
      </c>
      <c r="B5" s="1">
        <v>115.2</v>
      </c>
      <c r="C5" s="1">
        <v>90.3</v>
      </c>
      <c r="D5" s="1">
        <v>-46.1</v>
      </c>
      <c r="E5" s="1">
        <v>-42</v>
      </c>
      <c r="F5" s="1">
        <v>14.5</v>
      </c>
      <c r="G5" s="1">
        <v>6.7</v>
      </c>
    </row>
    <row r="6" spans="1:7">
      <c r="A6" s="1">
        <v>2009</v>
      </c>
      <c r="B6" s="1">
        <v>145.6</v>
      </c>
      <c r="C6" s="1">
        <v>113.1</v>
      </c>
      <c r="D6" s="1">
        <v>-53.2</v>
      </c>
      <c r="E6" s="1">
        <v>-50.2</v>
      </c>
      <c r="F6" s="1">
        <v>21.7</v>
      </c>
      <c r="G6" s="1">
        <v>5.9</v>
      </c>
    </row>
    <row r="7" spans="1:7">
      <c r="A7" s="1">
        <v>2010</v>
      </c>
      <c r="B7" s="1">
        <v>154.1</v>
      </c>
      <c r="C7" s="1">
        <v>123.4</v>
      </c>
      <c r="D7" s="1">
        <v>-55.7</v>
      </c>
      <c r="E7" s="1">
        <v>-54.9</v>
      </c>
      <c r="F7" s="1">
        <v>23.1</v>
      </c>
      <c r="G7" s="1">
        <v>3.3</v>
      </c>
    </row>
    <row r="8" spans="1:7">
      <c r="A8" s="1">
        <v>2011</v>
      </c>
      <c r="B8" s="1">
        <v>149.8</v>
      </c>
      <c r="C8" s="1">
        <v>122.3</v>
      </c>
      <c r="D8" s="1">
        <v>-57.2</v>
      </c>
      <c r="E8" s="1">
        <v>-59.5</v>
      </c>
      <c r="F8" s="1">
        <v>24.6</v>
      </c>
      <c r="G8" s="1">
        <v>-1.1</v>
      </c>
    </row>
    <row r="9" spans="1:7">
      <c r="A9" s="1">
        <v>2012</v>
      </c>
      <c r="B9" s="1">
        <v>159.1</v>
      </c>
      <c r="C9" s="1">
        <v>133.1</v>
      </c>
      <c r="D9" s="1">
        <v>-63.8</v>
      </c>
      <c r="E9" s="1">
        <v>-63.8</v>
      </c>
      <c r="F9" s="1">
        <v>26.9</v>
      </c>
      <c r="G9" s="1">
        <v>-6.6</v>
      </c>
    </row>
    <row r="10" spans="1:7">
      <c r="A10" s="1">
        <v>2013</v>
      </c>
      <c r="B10" s="1">
        <v>197.9</v>
      </c>
      <c r="C10" s="1">
        <v>168.3</v>
      </c>
      <c r="D10" s="1">
        <v>-65.8</v>
      </c>
      <c r="E10" s="1">
        <v>-64</v>
      </c>
      <c r="F10" s="1">
        <v>27</v>
      </c>
      <c r="G10" s="1">
        <v>-4.1</v>
      </c>
    </row>
    <row r="11" spans="1:7">
      <c r="A11" s="1">
        <v>2014</v>
      </c>
      <c r="B11" s="1">
        <v>239.6</v>
      </c>
      <c r="C11" s="1">
        <v>209.3</v>
      </c>
      <c r="D11" s="1">
        <v>-71.40000000000001</v>
      </c>
      <c r="E11" s="1">
        <v>-65.59999999999999</v>
      </c>
      <c r="F11" s="1">
        <v>25.9</v>
      </c>
      <c r="G11" s="1">
        <v>-4.9</v>
      </c>
    </row>
    <row r="12" spans="1:7">
      <c r="A12" s="1">
        <v>2015</v>
      </c>
      <c r="B12" s="1">
        <v>276.2</v>
      </c>
      <c r="C12" s="1">
        <v>244.7</v>
      </c>
      <c r="D12" s="1">
        <v>-69.8</v>
      </c>
      <c r="E12" s="1">
        <v>-65.7</v>
      </c>
      <c r="F12" s="1">
        <v>25</v>
      </c>
      <c r="G12" s="1">
        <v>-4.7</v>
      </c>
    </row>
    <row r="13" spans="1:7">
      <c r="A13" s="1">
        <v>2016</v>
      </c>
      <c r="B13" s="1">
        <v>281.5</v>
      </c>
      <c r="C13" s="1">
        <v>247.8</v>
      </c>
      <c r="D13" s="1">
        <v>-69.09999999999999</v>
      </c>
      <c r="E13" s="1">
        <v>-65.5</v>
      </c>
      <c r="F13" s="1">
        <v>29</v>
      </c>
      <c r="G13" s="1">
        <v>-4.4</v>
      </c>
    </row>
    <row r="14" spans="1:7">
      <c r="A14" s="1">
        <v>2017</v>
      </c>
      <c r="B14" s="1">
        <v>297.8</v>
      </c>
      <c r="C14" s="1">
        <v>262.5</v>
      </c>
      <c r="D14" s="1">
        <v>-65.7</v>
      </c>
      <c r="E14" s="1">
        <v>-62.7</v>
      </c>
      <c r="F14" s="1">
        <v>32.1</v>
      </c>
      <c r="G14" s="1">
        <v>-1.1</v>
      </c>
    </row>
    <row r="15" spans="1:7">
      <c r="A15" s="1">
        <v>2018</v>
      </c>
      <c r="B15" s="1">
        <v>269.3</v>
      </c>
      <c r="C15" s="1">
        <v>237.2</v>
      </c>
      <c r="D15" s="1">
        <v>-63.2</v>
      </c>
      <c r="E15" s="1">
        <v>-62.1</v>
      </c>
      <c r="F15" s="1">
        <v>32.5</v>
      </c>
      <c r="G15" s="1">
        <v>1.2</v>
      </c>
    </row>
    <row r="16" spans="1:7">
      <c r="A16" s="1">
        <v>2019</v>
      </c>
      <c r="B16" s="1">
        <v>318.9</v>
      </c>
      <c r="C16" s="1">
        <v>287.9</v>
      </c>
      <c r="D16" s="1">
        <v>-63</v>
      </c>
      <c r="E16" s="1">
        <v>-62.3</v>
      </c>
      <c r="F16" s="1">
        <v>37.1</v>
      </c>
      <c r="G16" s="1">
        <v>6.7</v>
      </c>
    </row>
    <row r="17" spans="1:7">
      <c r="A17" s="1">
        <v>2020</v>
      </c>
      <c r="B17" s="1">
        <v>356.5</v>
      </c>
      <c r="C17" s="1">
        <v>323.5</v>
      </c>
      <c r="D17" s="1">
        <v>-75.3</v>
      </c>
      <c r="E17" s="1">
        <v>-73.09999999999999</v>
      </c>
      <c r="F17" s="1">
        <v>38</v>
      </c>
      <c r="G17" s="1">
        <v>12.1</v>
      </c>
    </row>
    <row r="18" spans="1:7">
      <c r="A18" s="1">
        <v>2021</v>
      </c>
      <c r="B18" s="1">
        <v>326.4</v>
      </c>
      <c r="C18" s="1">
        <v>293.4</v>
      </c>
      <c r="D18" s="1">
        <v>-69.90000000000001</v>
      </c>
      <c r="E18" s="1">
        <v>-69.7</v>
      </c>
      <c r="F18" s="1">
        <v>43.7</v>
      </c>
      <c r="G18" s="1">
        <v>13.1</v>
      </c>
    </row>
    <row r="19" spans="1:7">
      <c r="A19" s="1">
        <v>2022</v>
      </c>
      <c r="B19" s="1">
        <v>250.5</v>
      </c>
      <c r="C19" s="1">
        <v>223.2</v>
      </c>
      <c r="D19" s="1">
        <v>-56.3</v>
      </c>
      <c r="E19" s="1">
        <v>-63.4</v>
      </c>
      <c r="F19" s="1">
        <v>39.2</v>
      </c>
      <c r="G19" s="1">
        <v>17.7</v>
      </c>
    </row>
    <row r="20" spans="1:7">
      <c r="A20" s="1">
        <v>2023</v>
      </c>
      <c r="B20" s="1">
        <v>346.7</v>
      </c>
      <c r="C20" s="1">
        <v>316.9</v>
      </c>
      <c r="D20" s="1">
        <v>-58.1</v>
      </c>
      <c r="E20" s="1">
        <v>-64.59999999999999</v>
      </c>
      <c r="F20" s="1">
        <v>38.6</v>
      </c>
      <c r="G20" s="1">
        <v>19.2</v>
      </c>
    </row>
    <row r="21" spans="1:7">
      <c r="A21" s="1">
        <v>2024</v>
      </c>
      <c r="B21" s="1">
        <v>391.3</v>
      </c>
      <c r="C21" s="1">
        <v>363.2</v>
      </c>
      <c r="D21" s="1">
        <v>-59.1</v>
      </c>
      <c r="E21" s="1">
        <v>-66.40000000000001</v>
      </c>
      <c r="F21" s="1">
        <v>36.2</v>
      </c>
      <c r="G21" s="1">
        <v>21</v>
      </c>
    </row>
    <row r="22" spans="1:7">
      <c r="A22" s="1">
        <v>2025</v>
      </c>
      <c r="B22" s="1">
        <v>392.2</v>
      </c>
      <c r="C22" s="1">
        <v>366.4</v>
      </c>
      <c r="D22" s="1">
        <v>-59.6</v>
      </c>
      <c r="E22" s="1">
        <v>-68.3</v>
      </c>
      <c r="F22" s="1">
        <v>34.2</v>
      </c>
      <c r="G22" s="1">
        <v>22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22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156</v>
      </c>
    </row>
    <row r="3" spans="1:6">
      <c r="A3" s="2" t="s">
        <v>61</v>
      </c>
      <c r="B3" s="2" t="s">
        <v>148</v>
      </c>
      <c r="C3" s="2" t="s">
        <v>155</v>
      </c>
      <c r="D3" s="2" t="s">
        <v>149</v>
      </c>
      <c r="E3" s="2" t="s">
        <v>150</v>
      </c>
      <c r="F3" s="2" t="s">
        <v>151</v>
      </c>
    </row>
    <row r="4" spans="1:6">
      <c r="A4" s="1">
        <v>2007</v>
      </c>
      <c r="B4" s="1">
        <v>45.8</v>
      </c>
      <c r="C4" s="1">
        <v>53.6</v>
      </c>
      <c r="D4" s="1">
        <v>38.8</v>
      </c>
      <c r="E4" s="1">
        <v>49.3</v>
      </c>
      <c r="F4" s="1">
        <v>49.6</v>
      </c>
    </row>
    <row r="5" spans="1:6">
      <c r="A5" s="1">
        <v>2008</v>
      </c>
      <c r="B5" s="1">
        <v>47.1</v>
      </c>
      <c r="C5" s="1">
        <v>54.4</v>
      </c>
      <c r="D5" s="1">
        <v>40.6</v>
      </c>
      <c r="E5" s="1">
        <v>50.1</v>
      </c>
      <c r="F5" s="1">
        <v>50.4</v>
      </c>
    </row>
    <row r="6" spans="1:6">
      <c r="A6" s="1">
        <v>2009</v>
      </c>
      <c r="B6" s="1">
        <v>51.1</v>
      </c>
      <c r="C6" s="1">
        <v>57.6</v>
      </c>
      <c r="D6" s="1">
        <v>44.1</v>
      </c>
      <c r="E6" s="1">
        <v>52.4</v>
      </c>
      <c r="F6" s="1">
        <v>56.5</v>
      </c>
    </row>
    <row r="7" spans="1:6">
      <c r="A7" s="1">
        <v>2010</v>
      </c>
      <c r="B7" s="1">
        <v>51.1</v>
      </c>
      <c r="C7" s="1">
        <v>56.7</v>
      </c>
      <c r="D7" s="1">
        <v>43.7</v>
      </c>
      <c r="E7" s="1">
        <v>50.5</v>
      </c>
      <c r="F7" s="1">
        <v>56.7</v>
      </c>
    </row>
    <row r="8" spans="1:6">
      <c r="A8" s="1">
        <v>2011</v>
      </c>
      <c r="B8" s="1">
        <v>49.7</v>
      </c>
      <c r="C8" s="1">
        <v>57.2</v>
      </c>
      <c r="D8" s="1">
        <v>43</v>
      </c>
      <c r="E8" s="1">
        <v>49.8</v>
      </c>
      <c r="F8" s="1">
        <v>56.4</v>
      </c>
    </row>
    <row r="9" spans="1:6">
      <c r="A9" s="1">
        <v>2012</v>
      </c>
      <c r="B9" s="1">
        <v>50.3</v>
      </c>
      <c r="C9" s="1">
        <v>56</v>
      </c>
      <c r="D9" s="1">
        <v>42.4</v>
      </c>
      <c r="E9" s="1">
        <v>50.9</v>
      </c>
      <c r="F9" s="1">
        <v>58</v>
      </c>
    </row>
    <row r="10" spans="1:6">
      <c r="A10" s="1">
        <v>2013</v>
      </c>
      <c r="B10" s="1">
        <v>50.3</v>
      </c>
      <c r="C10" s="1">
        <v>56.4</v>
      </c>
      <c r="D10" s="1">
        <v>41.8</v>
      </c>
      <c r="E10" s="1">
        <v>51.6</v>
      </c>
      <c r="F10" s="1">
        <v>55.8</v>
      </c>
    </row>
    <row r="11" spans="1:6">
      <c r="A11" s="1">
        <v>2014</v>
      </c>
      <c r="B11" s="1">
        <v>49.6</v>
      </c>
      <c r="C11" s="1">
        <v>57.3</v>
      </c>
      <c r="D11" s="1">
        <v>41.3</v>
      </c>
      <c r="E11" s="1">
        <v>50.6</v>
      </c>
      <c r="F11" s="1">
        <v>55.2</v>
      </c>
    </row>
    <row r="12" spans="1:6">
      <c r="A12" s="1">
        <v>2015</v>
      </c>
      <c r="B12" s="1">
        <v>48.7</v>
      </c>
      <c r="C12" s="1">
        <v>58.6</v>
      </c>
      <c r="D12" s="1">
        <v>40.8</v>
      </c>
      <c r="E12" s="1">
        <v>49.4</v>
      </c>
      <c r="F12" s="1">
        <v>54.5</v>
      </c>
    </row>
    <row r="13" spans="1:6">
      <c r="A13" s="1">
        <v>2016</v>
      </c>
      <c r="B13" s="1">
        <v>47.9</v>
      </c>
      <c r="C13" s="1">
        <v>59.3</v>
      </c>
      <c r="D13" s="1">
        <v>40.6</v>
      </c>
      <c r="E13" s="1">
        <v>49.8</v>
      </c>
      <c r="F13" s="1">
        <v>52.5</v>
      </c>
    </row>
    <row r="14" spans="1:6">
      <c r="A14" s="1">
        <v>2017</v>
      </c>
      <c r="B14" s="1">
        <v>47.3</v>
      </c>
      <c r="C14" s="1">
        <v>59.5</v>
      </c>
      <c r="D14" s="1">
        <v>40.3</v>
      </c>
      <c r="E14" s="1">
        <v>49.3</v>
      </c>
      <c r="F14" s="1">
        <v>50.6</v>
      </c>
    </row>
    <row r="15" spans="1:6">
      <c r="A15" s="1">
        <v>2018</v>
      </c>
      <c r="B15" s="1">
        <v>47</v>
      </c>
      <c r="C15" s="1">
        <v>59.2</v>
      </c>
      <c r="D15" s="1">
        <v>40.2</v>
      </c>
      <c r="E15" s="1">
        <v>49.8</v>
      </c>
      <c r="F15" s="1">
        <v>50.5</v>
      </c>
    </row>
    <row r="16" spans="1:6">
      <c r="A16" s="1">
        <v>2019</v>
      </c>
      <c r="B16" s="1">
        <v>46.9</v>
      </c>
      <c r="C16" s="1">
        <v>59.9</v>
      </c>
      <c r="D16" s="1">
        <v>40.7</v>
      </c>
      <c r="E16" s="1">
        <v>49.1</v>
      </c>
      <c r="F16" s="1">
        <v>49.7</v>
      </c>
    </row>
    <row r="17" spans="1:6">
      <c r="A17" s="1">
        <v>2020</v>
      </c>
      <c r="B17" s="1">
        <v>53.6</v>
      </c>
      <c r="C17" s="1">
        <v>65</v>
      </c>
      <c r="D17" s="1">
        <v>48.4</v>
      </c>
      <c r="E17" s="1">
        <v>52.2</v>
      </c>
      <c r="F17" s="1">
        <v>53.5</v>
      </c>
    </row>
    <row r="18" spans="1:6">
      <c r="A18" s="1">
        <v>2021</v>
      </c>
      <c r="B18" s="1">
        <v>52.4</v>
      </c>
      <c r="C18" s="1">
        <v>61.4</v>
      </c>
      <c r="D18" s="1">
        <v>46</v>
      </c>
      <c r="E18" s="1">
        <v>49.3</v>
      </c>
      <c r="F18" s="1">
        <v>49.8</v>
      </c>
    </row>
    <row r="19" spans="1:6">
      <c r="A19" s="1">
        <v>2022</v>
      </c>
      <c r="B19" s="1">
        <v>50.7</v>
      </c>
      <c r="C19" s="1">
        <v>60</v>
      </c>
      <c r="D19" s="1">
        <v>43</v>
      </c>
      <c r="E19" s="1">
        <v>47.7</v>
      </c>
      <c r="F19" s="1">
        <v>45</v>
      </c>
    </row>
    <row r="20" spans="1:6">
      <c r="A20" s="1">
        <v>2023</v>
      </c>
      <c r="B20" s="1">
        <v>50</v>
      </c>
      <c r="C20" s="1">
        <v>61.7</v>
      </c>
      <c r="D20" s="1">
        <v>43.1</v>
      </c>
      <c r="E20" s="1">
        <v>48</v>
      </c>
      <c r="F20" s="1">
        <v>47.2</v>
      </c>
    </row>
    <row r="21" spans="1:6">
      <c r="A21" s="1">
        <v>2024</v>
      </c>
      <c r="B21" s="1">
        <v>49.4</v>
      </c>
      <c r="C21" s="1">
        <v>62.1</v>
      </c>
      <c r="D21" s="1">
        <v>42.8</v>
      </c>
      <c r="E21" s="1">
        <v>48.4</v>
      </c>
      <c r="F21" s="1">
        <v>47.5</v>
      </c>
    </row>
    <row r="22" spans="1:6">
      <c r="A22" s="1">
        <v>2025</v>
      </c>
      <c r="B22" s="1">
        <v>49</v>
      </c>
      <c r="C22" s="1">
        <v>61.9</v>
      </c>
      <c r="D22" s="1">
        <v>42.6</v>
      </c>
      <c r="E22" s="1">
        <v>47.7</v>
      </c>
      <c r="F22" s="1">
        <v>47.5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22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158</v>
      </c>
    </row>
    <row r="3" spans="1:6">
      <c r="A3" s="2" t="s">
        <v>61</v>
      </c>
      <c r="B3" s="2" t="s">
        <v>151</v>
      </c>
      <c r="C3" s="2" t="s">
        <v>150</v>
      </c>
      <c r="D3" s="2" t="s">
        <v>155</v>
      </c>
      <c r="E3" s="2" t="s">
        <v>147</v>
      </c>
      <c r="F3" s="2" t="s">
        <v>157</v>
      </c>
    </row>
    <row r="4" spans="1:6">
      <c r="A4" s="1">
        <v>2007</v>
      </c>
      <c r="B4" s="1">
        <v>46.4</v>
      </c>
      <c r="C4" s="1">
        <v>44.9</v>
      </c>
      <c r="D4" s="1">
        <v>43.9</v>
      </c>
      <c r="E4" s="1">
        <v>42.1</v>
      </c>
      <c r="F4" s="1">
        <v>32.8</v>
      </c>
    </row>
    <row r="5" spans="1:6">
      <c r="A5" s="1">
        <v>2008</v>
      </c>
      <c r="B5" s="1">
        <v>44.8</v>
      </c>
      <c r="C5" s="1">
        <v>44</v>
      </c>
      <c r="D5" s="1">
        <v>42.8</v>
      </c>
      <c r="E5" s="1">
        <v>41.3</v>
      </c>
      <c r="F5" s="1">
        <v>32.2</v>
      </c>
    </row>
    <row r="6" spans="1:6">
      <c r="A6" s="1">
        <v>2009</v>
      </c>
      <c r="B6" s="1">
        <v>45</v>
      </c>
      <c r="C6" s="1">
        <v>43.7</v>
      </c>
      <c r="D6" s="1">
        <v>43.7</v>
      </c>
      <c r="E6" s="1">
        <v>41.2</v>
      </c>
      <c r="F6" s="1">
        <v>31.5</v>
      </c>
    </row>
    <row r="7" spans="1:6">
      <c r="A7" s="1">
        <v>2010</v>
      </c>
      <c r="B7" s="1">
        <v>44.8</v>
      </c>
      <c r="C7" s="1">
        <v>42.9</v>
      </c>
      <c r="D7" s="1">
        <v>44</v>
      </c>
      <c r="E7" s="1">
        <v>41.9</v>
      </c>
      <c r="F7" s="1">
        <v>31.5</v>
      </c>
    </row>
    <row r="8" spans="1:6">
      <c r="A8" s="1">
        <v>2011</v>
      </c>
      <c r="B8" s="1">
        <v>44.8</v>
      </c>
      <c r="C8" s="1">
        <v>42</v>
      </c>
      <c r="D8" s="1">
        <v>44</v>
      </c>
      <c r="E8" s="1">
        <v>41.9</v>
      </c>
      <c r="F8" s="1">
        <v>31.9</v>
      </c>
    </row>
    <row r="9" spans="1:6">
      <c r="A9" s="1">
        <v>2012</v>
      </c>
      <c r="B9" s="1">
        <v>45.5</v>
      </c>
      <c r="C9" s="1">
        <v>42.1</v>
      </c>
      <c r="D9" s="1">
        <v>43.7</v>
      </c>
      <c r="E9" s="1">
        <v>41.4</v>
      </c>
      <c r="F9" s="1">
        <v>32.4</v>
      </c>
    </row>
    <row r="10" spans="1:6">
      <c r="A10" s="1">
        <v>2013</v>
      </c>
      <c r="B10" s="1">
        <v>45.9</v>
      </c>
      <c r="C10" s="1">
        <v>42.5</v>
      </c>
      <c r="D10" s="1">
        <v>43.3</v>
      </c>
      <c r="E10" s="1">
        <v>39.9</v>
      </c>
      <c r="F10" s="1">
        <v>32.6</v>
      </c>
    </row>
    <row r="11" spans="1:6">
      <c r="A11" s="1">
        <v>2014</v>
      </c>
      <c r="B11" s="1">
        <v>48.5</v>
      </c>
      <c r="C11" s="1">
        <v>42.2</v>
      </c>
      <c r="D11" s="1">
        <v>42.7</v>
      </c>
      <c r="E11" s="1">
        <v>38.8</v>
      </c>
      <c r="F11" s="1">
        <v>32.9</v>
      </c>
    </row>
    <row r="12" spans="1:6">
      <c r="A12" s="1">
        <v>2015</v>
      </c>
      <c r="B12" s="1">
        <v>46.1</v>
      </c>
      <c r="C12" s="1">
        <v>42.6</v>
      </c>
      <c r="D12" s="1">
        <v>43.2</v>
      </c>
      <c r="E12" s="1">
        <v>38.5</v>
      </c>
      <c r="F12" s="1">
        <v>32.9</v>
      </c>
    </row>
    <row r="13" spans="1:6">
      <c r="A13" s="1">
        <v>2016</v>
      </c>
      <c r="B13" s="1">
        <v>45.5</v>
      </c>
      <c r="C13" s="1">
        <v>44.1</v>
      </c>
      <c r="D13" s="1">
        <v>43.4</v>
      </c>
      <c r="E13" s="1">
        <v>39</v>
      </c>
      <c r="F13" s="1">
        <v>33.6</v>
      </c>
    </row>
    <row r="14" spans="1:6">
      <c r="A14" s="1">
        <v>2017</v>
      </c>
      <c r="B14" s="1">
        <v>45.5</v>
      </c>
      <c r="C14" s="1">
        <v>44.1</v>
      </c>
      <c r="D14" s="1">
        <v>43</v>
      </c>
      <c r="E14" s="1">
        <v>38.8</v>
      </c>
      <c r="F14" s="1">
        <v>33.3</v>
      </c>
    </row>
    <row r="15" spans="1:6">
      <c r="A15" s="1">
        <v>2018</v>
      </c>
      <c r="B15" s="1">
        <v>44.2</v>
      </c>
      <c r="C15" s="1">
        <v>43.8</v>
      </c>
      <c r="D15" s="1">
        <v>43</v>
      </c>
      <c r="E15" s="1">
        <v>39.4</v>
      </c>
      <c r="F15" s="1">
        <v>33.5</v>
      </c>
    </row>
    <row r="16" spans="1:6">
      <c r="A16" s="1">
        <v>2019</v>
      </c>
      <c r="B16" s="1">
        <v>46.9</v>
      </c>
      <c r="C16" s="1">
        <v>42.8</v>
      </c>
      <c r="D16" s="1">
        <v>43.1</v>
      </c>
      <c r="E16" s="1">
        <v>40</v>
      </c>
      <c r="F16" s="1">
        <v>33.4</v>
      </c>
    </row>
    <row r="17" spans="1:6">
      <c r="A17" s="1">
        <v>2020</v>
      </c>
      <c r="B17" s="1">
        <v>47.3</v>
      </c>
      <c r="C17" s="1">
        <v>42.4</v>
      </c>
      <c r="D17" s="1">
        <v>43.2</v>
      </c>
      <c r="E17" s="1">
        <v>38.9</v>
      </c>
      <c r="F17" s="1">
        <v>33.6</v>
      </c>
    </row>
    <row r="18" spans="1:6">
      <c r="A18" s="1">
        <v>2021</v>
      </c>
      <c r="B18" s="1">
        <v>47.4</v>
      </c>
      <c r="C18" s="1">
        <v>42.7</v>
      </c>
      <c r="D18" s="1">
        <v>45</v>
      </c>
      <c r="E18" s="1">
        <v>41.5</v>
      </c>
      <c r="F18" s="1">
        <v>34.2</v>
      </c>
    </row>
    <row r="19" spans="1:6">
      <c r="A19" s="1">
        <v>2022</v>
      </c>
      <c r="B19" s="1">
        <v>41.9</v>
      </c>
      <c r="C19" s="1">
        <v>41.3</v>
      </c>
      <c r="D19" s="1">
        <v>44</v>
      </c>
      <c r="E19" s="1">
        <v>43.6</v>
      </c>
      <c r="F19" s="1">
        <v>34</v>
      </c>
    </row>
    <row r="20" spans="1:6">
      <c r="A20" s="1">
        <v>2023</v>
      </c>
      <c r="B20" s="1">
        <v>43.8</v>
      </c>
      <c r="C20" s="1">
        <v>40.6</v>
      </c>
      <c r="D20" s="1">
        <v>42.8</v>
      </c>
      <c r="E20" s="1">
        <v>41.3</v>
      </c>
    </row>
    <row r="21" spans="1:6">
      <c r="A21" s="1">
        <v>2024</v>
      </c>
      <c r="B21" s="1">
        <v>43.9</v>
      </c>
      <c r="C21" s="1">
        <v>40.6</v>
      </c>
      <c r="D21" s="1">
        <v>42.7</v>
      </c>
      <c r="E21" s="1">
        <v>40.3</v>
      </c>
    </row>
    <row r="22" spans="1:6">
      <c r="A22" s="1">
        <v>2025</v>
      </c>
      <c r="B22" s="1">
        <v>43.7</v>
      </c>
      <c r="C22" s="1">
        <v>40.8</v>
      </c>
      <c r="D22" s="1">
        <v>42.1</v>
      </c>
      <c r="E22" s="1">
        <v>40.7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18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163</v>
      </c>
    </row>
    <row r="3" spans="1:5">
      <c r="A3" s="2" t="s">
        <v>61</v>
      </c>
      <c r="B3" s="2" t="s">
        <v>159</v>
      </c>
      <c r="C3" s="2" t="s">
        <v>160</v>
      </c>
      <c r="D3" s="2" t="s">
        <v>161</v>
      </c>
      <c r="E3" s="2" t="s">
        <v>162</v>
      </c>
    </row>
    <row r="4" spans="1:5">
      <c r="A4" s="1">
        <v>2009</v>
      </c>
      <c r="B4" s="1">
        <v>329.3</v>
      </c>
      <c r="C4" s="1">
        <v>143</v>
      </c>
      <c r="D4" s="1">
        <v>110.9</v>
      </c>
      <c r="E4" s="1">
        <v>546</v>
      </c>
    </row>
    <row r="5" spans="1:5">
      <c r="A5" s="1">
        <v>2010</v>
      </c>
      <c r="B5" s="1">
        <v>348.3</v>
      </c>
      <c r="C5" s="1">
        <v>144.2</v>
      </c>
      <c r="D5" s="1">
        <v>107.5</v>
      </c>
      <c r="E5" s="1">
        <v>576.4</v>
      </c>
    </row>
    <row r="6" spans="1:5">
      <c r="A6" s="1">
        <v>2011</v>
      </c>
      <c r="B6" s="1">
        <v>370</v>
      </c>
      <c r="C6" s="1">
        <v>144.1</v>
      </c>
      <c r="D6" s="1">
        <v>113.1</v>
      </c>
      <c r="E6" s="1">
        <v>606.7</v>
      </c>
    </row>
    <row r="7" spans="1:5">
      <c r="A7" s="1">
        <v>2012</v>
      </c>
      <c r="B7" s="1">
        <v>389.9</v>
      </c>
      <c r="C7" s="1">
        <v>142.9</v>
      </c>
      <c r="D7" s="1">
        <v>115.1</v>
      </c>
      <c r="E7" s="1">
        <v>635.9</v>
      </c>
    </row>
    <row r="8" spans="1:5">
      <c r="A8" s="1">
        <v>2013</v>
      </c>
      <c r="B8" s="1">
        <v>407.5</v>
      </c>
      <c r="C8" s="1">
        <v>151.1</v>
      </c>
      <c r="D8" s="1">
        <v>131.8</v>
      </c>
      <c r="E8" s="1">
        <v>673.5</v>
      </c>
    </row>
    <row r="9" spans="1:5">
      <c r="A9" s="1">
        <v>2014</v>
      </c>
      <c r="B9" s="1">
        <v>431.9</v>
      </c>
      <c r="C9" s="1">
        <v>163.9</v>
      </c>
      <c r="D9" s="1">
        <v>144.7</v>
      </c>
      <c r="E9" s="1">
        <v>712.1</v>
      </c>
    </row>
    <row r="10" spans="1:5">
      <c r="A10" s="1">
        <v>2015</v>
      </c>
      <c r="B10" s="1">
        <v>460.6</v>
      </c>
      <c r="C10" s="1">
        <v>172.2</v>
      </c>
      <c r="D10" s="1">
        <v>152</v>
      </c>
      <c r="E10" s="1">
        <v>748.4</v>
      </c>
    </row>
    <row r="11" spans="1:5">
      <c r="A11" s="1">
        <v>2016</v>
      </c>
      <c r="B11" s="1">
        <v>478.5</v>
      </c>
      <c r="C11" s="1">
        <v>174</v>
      </c>
      <c r="D11" s="1">
        <v>165.2</v>
      </c>
      <c r="E11" s="1">
        <v>778.9</v>
      </c>
    </row>
    <row r="12" spans="1:5">
      <c r="A12" s="1">
        <v>2017</v>
      </c>
      <c r="B12" s="1">
        <v>493.4</v>
      </c>
      <c r="C12" s="1">
        <v>179</v>
      </c>
      <c r="D12" s="1">
        <v>173.8</v>
      </c>
      <c r="E12" s="1">
        <v>817.2</v>
      </c>
    </row>
    <row r="13" spans="1:5">
      <c r="A13" s="1">
        <v>2018</v>
      </c>
      <c r="B13" s="1">
        <v>505.3</v>
      </c>
      <c r="C13" s="1">
        <v>182.8</v>
      </c>
      <c r="D13" s="1">
        <v>193.9</v>
      </c>
      <c r="E13" s="1">
        <v>853.1</v>
      </c>
    </row>
    <row r="14" spans="1:5">
      <c r="A14" s="1">
        <v>2019</v>
      </c>
      <c r="B14" s="1">
        <v>524.2</v>
      </c>
      <c r="C14" s="1">
        <v>203.4</v>
      </c>
      <c r="D14" s="1">
        <v>214.2</v>
      </c>
      <c r="E14" s="1">
        <v>895.2</v>
      </c>
    </row>
    <row r="15" spans="1:5">
      <c r="A15" s="1">
        <v>2020</v>
      </c>
      <c r="B15" s="1">
        <v>579.3</v>
      </c>
      <c r="C15" s="1">
        <v>274.7</v>
      </c>
      <c r="D15" s="1">
        <v>217.4</v>
      </c>
      <c r="E15" s="1">
        <v>923</v>
      </c>
    </row>
    <row r="16" spans="1:5">
      <c r="A16" s="1">
        <v>2021</v>
      </c>
      <c r="B16" s="1">
        <v>594.5</v>
      </c>
      <c r="C16" s="1">
        <v>237.9</v>
      </c>
      <c r="D16" s="1">
        <v>220.5</v>
      </c>
      <c r="E16" s="1">
        <v>983</v>
      </c>
    </row>
    <row r="17" spans="1:5">
      <c r="A17" s="1">
        <v>2022</v>
      </c>
      <c r="B17" s="1">
        <v>613.8</v>
      </c>
      <c r="C17" s="1">
        <v>281.1</v>
      </c>
      <c r="D17" s="1">
        <v>240</v>
      </c>
      <c r="E17" s="1">
        <v>1053</v>
      </c>
    </row>
    <row r="18" spans="1:5">
      <c r="A18" s="1">
        <v>2023</v>
      </c>
      <c r="B18" s="1">
        <v>672.3</v>
      </c>
      <c r="C18" s="1">
        <v>315.4</v>
      </c>
      <c r="D18" s="1">
        <v>259.4</v>
      </c>
      <c r="E18" s="1">
        <v>1133.1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22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164</v>
      </c>
    </row>
    <row r="3" spans="1:5">
      <c r="A3" s="2" t="s">
        <v>61</v>
      </c>
      <c r="B3" s="2" t="s">
        <v>148</v>
      </c>
      <c r="C3" s="2" t="s">
        <v>155</v>
      </c>
      <c r="D3" s="2" t="s">
        <v>150</v>
      </c>
      <c r="E3" s="2" t="s">
        <v>151</v>
      </c>
    </row>
    <row r="4" spans="1:5">
      <c r="A4" s="1">
        <v>2007</v>
      </c>
      <c r="B4" s="1">
        <v>19.6</v>
      </c>
      <c r="C4" s="1">
        <v>24.1</v>
      </c>
      <c r="D4" s="1">
        <v>24.1</v>
      </c>
      <c r="E4" s="1">
        <v>24.3</v>
      </c>
    </row>
    <row r="5" spans="1:5">
      <c r="A5" s="1">
        <v>2008</v>
      </c>
      <c r="B5" s="1">
        <v>20.1</v>
      </c>
      <c r="C5" s="1">
        <v>24.8</v>
      </c>
      <c r="D5" s="1">
        <v>24.7</v>
      </c>
      <c r="E5" s="1">
        <v>25.1</v>
      </c>
    </row>
    <row r="6" spans="1:5">
      <c r="A6" s="1">
        <v>2009</v>
      </c>
      <c r="B6" s="1">
        <v>21.8</v>
      </c>
      <c r="C6" s="1">
        <v>26.7</v>
      </c>
      <c r="D6" s="1">
        <v>26</v>
      </c>
      <c r="E6" s="1">
        <v>27.9</v>
      </c>
    </row>
    <row r="7" spans="1:5">
      <c r="A7" s="1">
        <v>2010</v>
      </c>
      <c r="B7" s="1">
        <v>21.6</v>
      </c>
      <c r="C7" s="1">
        <v>26.6</v>
      </c>
      <c r="D7" s="1">
        <v>25.1</v>
      </c>
      <c r="E7" s="1">
        <v>27.4</v>
      </c>
    </row>
    <row r="8" spans="1:5">
      <c r="A8" s="1">
        <v>2011</v>
      </c>
      <c r="B8" s="1">
        <v>21.2</v>
      </c>
      <c r="C8" s="1">
        <v>27.1</v>
      </c>
      <c r="D8" s="1">
        <v>25</v>
      </c>
      <c r="E8" s="1">
        <v>26.6</v>
      </c>
    </row>
    <row r="9" spans="1:5">
      <c r="A9" s="1">
        <v>2012</v>
      </c>
      <c r="B9" s="1">
        <v>21.2</v>
      </c>
      <c r="C9" s="1">
        <v>26.8</v>
      </c>
      <c r="D9" s="1">
        <v>25.7</v>
      </c>
      <c r="E9" s="1">
        <v>26.5</v>
      </c>
    </row>
    <row r="10" spans="1:5">
      <c r="A10" s="1">
        <v>2013</v>
      </c>
      <c r="B10" s="1">
        <v>21.3</v>
      </c>
      <c r="C10" s="1">
        <v>26.8</v>
      </c>
      <c r="D10" s="1">
        <v>26.2</v>
      </c>
      <c r="E10" s="1">
        <v>26</v>
      </c>
    </row>
    <row r="11" spans="1:5">
      <c r="A11" s="1">
        <v>2014</v>
      </c>
      <c r="B11" s="1">
        <v>21.1</v>
      </c>
      <c r="C11" s="1">
        <v>27.1</v>
      </c>
      <c r="D11" s="1">
        <v>26</v>
      </c>
      <c r="E11" s="1">
        <v>25.8</v>
      </c>
    </row>
    <row r="12" spans="1:5">
      <c r="A12" s="1">
        <v>2015</v>
      </c>
      <c r="B12" s="1">
        <v>20.8</v>
      </c>
      <c r="C12" s="1">
        <v>27.7</v>
      </c>
      <c r="D12" s="1">
        <v>25.7</v>
      </c>
      <c r="E12" s="1">
        <v>25.5</v>
      </c>
    </row>
    <row r="13" spans="1:5">
      <c r="A13" s="1">
        <v>2016</v>
      </c>
      <c r="B13" s="1">
        <v>20.8</v>
      </c>
      <c r="C13" s="1">
        <v>28</v>
      </c>
      <c r="D13" s="1">
        <v>26.4</v>
      </c>
      <c r="E13" s="1">
        <v>24.9</v>
      </c>
    </row>
    <row r="14" spans="1:5">
      <c r="A14" s="1">
        <v>2017</v>
      </c>
      <c r="B14" s="1">
        <v>20.5</v>
      </c>
      <c r="C14" s="1">
        <v>28.3</v>
      </c>
      <c r="D14" s="1">
        <v>26</v>
      </c>
      <c r="E14" s="1">
        <v>24.4</v>
      </c>
    </row>
    <row r="15" spans="1:5">
      <c r="A15" s="1">
        <v>2018</v>
      </c>
      <c r="B15" s="1">
        <v>20.5</v>
      </c>
      <c r="C15" s="1">
        <v>28.2</v>
      </c>
      <c r="D15" s="1">
        <v>26</v>
      </c>
      <c r="E15" s="1">
        <v>24.3</v>
      </c>
    </row>
    <row r="16" spans="1:5">
      <c r="A16" s="1">
        <v>2019</v>
      </c>
      <c r="B16" s="1">
        <v>20.5</v>
      </c>
      <c r="C16" s="1">
        <v>28.3</v>
      </c>
      <c r="D16" s="1">
        <v>25.7</v>
      </c>
      <c r="E16" s="1">
        <v>24.1</v>
      </c>
    </row>
    <row r="17" spans="1:5">
      <c r="A17" s="1">
        <v>2020</v>
      </c>
      <c r="B17" s="1">
        <v>22.5</v>
      </c>
      <c r="C17" s="1">
        <v>29.5</v>
      </c>
      <c r="D17" s="1">
        <v>26.5</v>
      </c>
      <c r="E17" s="1">
        <v>24.7</v>
      </c>
    </row>
    <row r="18" spans="1:5">
      <c r="A18" s="1">
        <v>2021</v>
      </c>
      <c r="B18" s="1">
        <v>22</v>
      </c>
      <c r="C18" s="1">
        <v>29.3</v>
      </c>
      <c r="D18" s="1">
        <v>25.7</v>
      </c>
      <c r="E18" s="1">
        <v>24</v>
      </c>
    </row>
    <row r="19" spans="1:5">
      <c r="A19" s="1">
        <v>2022</v>
      </c>
      <c r="B19" s="1">
        <v>21.6</v>
      </c>
      <c r="C19" s="1">
        <v>28.5</v>
      </c>
      <c r="D19" s="1">
        <v>24.9</v>
      </c>
      <c r="E19" s="1">
        <v>21.8</v>
      </c>
    </row>
    <row r="20" spans="1:5">
      <c r="A20" s="1">
        <v>2023</v>
      </c>
      <c r="B20" s="1">
        <v>21.2</v>
      </c>
      <c r="C20" s="1">
        <v>29.1</v>
      </c>
      <c r="D20" s="1">
        <v>25.7</v>
      </c>
      <c r="E20" s="1">
        <v>22.6</v>
      </c>
    </row>
    <row r="21" spans="1:5">
      <c r="A21" s="1">
        <v>2024</v>
      </c>
      <c r="B21" s="1">
        <v>21.3</v>
      </c>
      <c r="C21" s="1">
        <v>29.4</v>
      </c>
      <c r="D21" s="1">
        <v>25.7</v>
      </c>
      <c r="E21" s="1">
        <v>23</v>
      </c>
    </row>
    <row r="22" spans="1:5">
      <c r="A22" s="1">
        <v>2025</v>
      </c>
      <c r="B22" s="1">
        <v>21.1</v>
      </c>
      <c r="C22" s="1">
        <v>29.3</v>
      </c>
      <c r="D22" s="1">
        <v>25.3</v>
      </c>
      <c r="E22" s="1">
        <v>23.2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22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165</v>
      </c>
    </row>
    <row r="3" spans="1:4">
      <c r="A3" s="2" t="s">
        <v>61</v>
      </c>
      <c r="B3" s="2" t="s">
        <v>155</v>
      </c>
      <c r="C3" s="2" t="s">
        <v>150</v>
      </c>
      <c r="D3" s="2" t="s">
        <v>151</v>
      </c>
    </row>
    <row r="4" spans="1:4">
      <c r="A4" s="1">
        <v>2007</v>
      </c>
      <c r="B4" s="1">
        <v>4.9</v>
      </c>
      <c r="C4" s="1">
        <v>4.1</v>
      </c>
      <c r="D4" s="1">
        <v>3</v>
      </c>
    </row>
    <row r="5" spans="1:4">
      <c r="A5" s="1">
        <v>2008</v>
      </c>
      <c r="B5" s="1">
        <v>5.2</v>
      </c>
      <c r="C5" s="1">
        <v>4.3</v>
      </c>
      <c r="D5" s="1">
        <v>3</v>
      </c>
    </row>
    <row r="6" spans="1:4">
      <c r="A6" s="1">
        <v>2009</v>
      </c>
      <c r="B6" s="1">
        <v>5.7</v>
      </c>
      <c r="C6" s="1">
        <v>4.4</v>
      </c>
      <c r="D6" s="1">
        <v>3.1</v>
      </c>
    </row>
    <row r="7" spans="1:4">
      <c r="A7" s="1">
        <v>2010</v>
      </c>
      <c r="B7" s="1">
        <v>5.2</v>
      </c>
      <c r="C7" s="1">
        <v>4.5</v>
      </c>
      <c r="D7" s="1">
        <v>3.3</v>
      </c>
    </row>
    <row r="8" spans="1:4">
      <c r="A8" s="1">
        <v>2011</v>
      </c>
      <c r="B8" s="1">
        <v>5.2</v>
      </c>
      <c r="C8" s="1">
        <v>4.4</v>
      </c>
      <c r="D8" s="1">
        <v>3.3</v>
      </c>
    </row>
    <row r="9" spans="1:4">
      <c r="A9" s="1">
        <v>2012</v>
      </c>
      <c r="B9" s="1">
        <v>5</v>
      </c>
      <c r="C9" s="1">
        <v>4.5</v>
      </c>
      <c r="D9" s="1">
        <v>3.8</v>
      </c>
    </row>
    <row r="10" spans="1:4">
      <c r="A10" s="1">
        <v>2013</v>
      </c>
      <c r="B10" s="1">
        <v>5.5</v>
      </c>
      <c r="C10" s="1">
        <v>4.4</v>
      </c>
      <c r="D10" s="1">
        <v>3.7</v>
      </c>
    </row>
    <row r="11" spans="1:4">
      <c r="A11" s="1">
        <v>2014</v>
      </c>
      <c r="B11" s="1">
        <v>5.7</v>
      </c>
      <c r="C11" s="1">
        <v>4.3</v>
      </c>
      <c r="D11" s="1">
        <v>3.9</v>
      </c>
    </row>
    <row r="12" spans="1:4">
      <c r="A12" s="1">
        <v>2015</v>
      </c>
      <c r="B12" s="1">
        <v>5.8</v>
      </c>
      <c r="C12" s="1">
        <v>4.2</v>
      </c>
      <c r="D12" s="1">
        <v>3.6</v>
      </c>
    </row>
    <row r="13" spans="1:4">
      <c r="A13" s="1">
        <v>2016</v>
      </c>
      <c r="B13" s="1">
        <v>6.1</v>
      </c>
      <c r="C13" s="1">
        <v>4.4</v>
      </c>
      <c r="D13" s="1">
        <v>3.8</v>
      </c>
    </row>
    <row r="14" spans="1:4">
      <c r="A14" s="1">
        <v>2017</v>
      </c>
      <c r="B14" s="1">
        <v>6.2</v>
      </c>
      <c r="C14" s="1">
        <v>4.6</v>
      </c>
      <c r="D14" s="1">
        <v>3.4</v>
      </c>
    </row>
    <row r="15" spans="1:4">
      <c r="A15" s="1">
        <v>2018</v>
      </c>
      <c r="B15" s="1">
        <v>6.6</v>
      </c>
      <c r="C15" s="1">
        <v>4.9</v>
      </c>
      <c r="D15" s="1">
        <v>3.4</v>
      </c>
    </row>
    <row r="16" spans="1:4">
      <c r="A16" s="1">
        <v>2019</v>
      </c>
      <c r="B16" s="1">
        <v>7</v>
      </c>
      <c r="C16" s="1">
        <v>4.9</v>
      </c>
      <c r="D16" s="1">
        <v>3.2</v>
      </c>
    </row>
    <row r="17" spans="1:4">
      <c r="A17" s="1">
        <v>2020</v>
      </c>
      <c r="B17" s="1">
        <v>7.1</v>
      </c>
      <c r="C17" s="1">
        <v>5</v>
      </c>
      <c r="D17" s="1">
        <v>3.6</v>
      </c>
    </row>
    <row r="18" spans="1:4">
      <c r="A18" s="1">
        <v>2021</v>
      </c>
      <c r="B18" s="1">
        <v>6.6</v>
      </c>
      <c r="C18" s="1">
        <v>4.7</v>
      </c>
      <c r="D18" s="1">
        <v>3.2</v>
      </c>
    </row>
    <row r="19" spans="1:4">
      <c r="A19" s="1">
        <v>2022</v>
      </c>
      <c r="B19" s="1">
        <v>6.6</v>
      </c>
      <c r="C19" s="1">
        <v>4.8</v>
      </c>
      <c r="D19" s="1">
        <v>3.1</v>
      </c>
    </row>
    <row r="20" spans="1:4">
      <c r="A20" s="1">
        <v>2023</v>
      </c>
      <c r="B20" s="1">
        <v>6.8</v>
      </c>
      <c r="C20" s="1">
        <v>5</v>
      </c>
      <c r="D20" s="1">
        <v>3.2</v>
      </c>
    </row>
    <row r="21" spans="1:4">
      <c r="A21" s="1">
        <v>2024</v>
      </c>
      <c r="B21" s="1">
        <v>6.9</v>
      </c>
      <c r="C21" s="1">
        <v>5.2</v>
      </c>
      <c r="D21" s="1">
        <v>3.3</v>
      </c>
    </row>
    <row r="22" spans="1:4">
      <c r="A22" s="1">
        <v>2025</v>
      </c>
      <c r="B22" s="1">
        <v>6.8</v>
      </c>
      <c r="C22" s="1">
        <v>5.3</v>
      </c>
      <c r="D22" s="1">
        <v>3.2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10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175</v>
      </c>
    </row>
    <row r="3" spans="1:6">
      <c r="A3" s="2" t="s">
        <v>173</v>
      </c>
      <c r="B3" s="2" t="s">
        <v>147</v>
      </c>
      <c r="C3" s="2" t="s">
        <v>174</v>
      </c>
      <c r="D3" s="2" t="s">
        <v>151</v>
      </c>
      <c r="E3" s="2" t="s">
        <v>150</v>
      </c>
      <c r="F3" s="2" t="s">
        <v>157</v>
      </c>
    </row>
    <row r="4" spans="1:6">
      <c r="A4" s="1" t="s">
        <v>166</v>
      </c>
      <c r="B4" s="1">
        <v>10.5</v>
      </c>
      <c r="C4" s="1">
        <v>7.4</v>
      </c>
      <c r="D4" s="1">
        <v>8</v>
      </c>
      <c r="E4" s="1">
        <v>6.9</v>
      </c>
      <c r="F4" s="1">
        <v>7</v>
      </c>
    </row>
    <row r="5" spans="1:6">
      <c r="A5" s="1" t="s">
        <v>167</v>
      </c>
      <c r="B5" s="1">
        <v>8.6</v>
      </c>
      <c r="C5" s="1">
        <v>14.1</v>
      </c>
      <c r="D5" s="1">
        <v>7.2</v>
      </c>
      <c r="E5" s="1">
        <v>10</v>
      </c>
      <c r="F5" s="1">
        <v>9.199999999999999</v>
      </c>
    </row>
    <row r="6" spans="1:6">
      <c r="A6" s="1" t="s">
        <v>168</v>
      </c>
      <c r="B6" s="1">
        <v>8</v>
      </c>
      <c r="C6" s="1">
        <v>3.2</v>
      </c>
      <c r="D6" s="1">
        <v>4.3</v>
      </c>
      <c r="E6" s="1">
        <v>3.3</v>
      </c>
      <c r="F6" s="1">
        <v>2.7</v>
      </c>
    </row>
    <row r="7" spans="1:6">
      <c r="A7" s="1" t="s">
        <v>169</v>
      </c>
      <c r="B7" s="1">
        <v>6.6</v>
      </c>
      <c r="C7" s="1">
        <v>4.1</v>
      </c>
      <c r="D7" s="1">
        <v>3.1</v>
      </c>
      <c r="E7" s="1">
        <v>4.8</v>
      </c>
      <c r="F7" s="1">
        <v>3.7</v>
      </c>
    </row>
    <row r="8" spans="1:6">
      <c r="A8" s="1" t="s">
        <v>170</v>
      </c>
      <c r="B8" s="1">
        <v>6.1</v>
      </c>
      <c r="C8" s="1">
        <v>5.6</v>
      </c>
      <c r="D8" s="1">
        <v>5.3</v>
      </c>
      <c r="E8" s="1">
        <v>6.4</v>
      </c>
      <c r="F8" s="1">
        <v>5</v>
      </c>
    </row>
    <row r="9" spans="1:6">
      <c r="A9" s="1" t="s">
        <v>171</v>
      </c>
      <c r="B9" s="1">
        <v>3.2</v>
      </c>
      <c r="C9" s="1">
        <v>1.1</v>
      </c>
      <c r="D9" s="1">
        <v>1.4</v>
      </c>
      <c r="E9" s="1">
        <v>1.6</v>
      </c>
      <c r="F9" s="1">
        <v>1.8</v>
      </c>
    </row>
    <row r="10" spans="1:6">
      <c r="A10" s="1" t="s">
        <v>172</v>
      </c>
      <c r="B10" s="1">
        <v>2.2</v>
      </c>
      <c r="C10" s="1">
        <v>1.3</v>
      </c>
      <c r="D10" s="1">
        <v>1.2</v>
      </c>
      <c r="E10" s="1">
        <v>1.6</v>
      </c>
      <c r="F10" s="1">
        <v>1.5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28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206</v>
      </c>
    </row>
    <row r="3" spans="1:6">
      <c r="A3" s="2" t="s">
        <v>61</v>
      </c>
      <c r="B3" s="2" t="s">
        <v>201</v>
      </c>
      <c r="C3" s="2" t="s">
        <v>202</v>
      </c>
      <c r="D3" s="2" t="s">
        <v>203</v>
      </c>
      <c r="E3" s="2" t="s">
        <v>204</v>
      </c>
      <c r="F3" s="2" t="s">
        <v>205</v>
      </c>
    </row>
    <row r="4" spans="1:6">
      <c r="A4" s="1" t="s">
        <v>176</v>
      </c>
      <c r="B4" s="1">
        <v>16.8</v>
      </c>
      <c r="C4" s="1">
        <v>15.5</v>
      </c>
      <c r="D4" s="1">
        <v>11.9</v>
      </c>
      <c r="E4" s="1">
        <v>17.2</v>
      </c>
    </row>
    <row r="5" spans="1:6">
      <c r="A5" s="1" t="s">
        <v>177</v>
      </c>
      <c r="B5" s="1">
        <v>32.4</v>
      </c>
      <c r="C5" s="1">
        <v>24.8</v>
      </c>
      <c r="D5" s="1">
        <v>20.5</v>
      </c>
      <c r="E5" s="1">
        <v>22.6</v>
      </c>
    </row>
    <row r="6" spans="1:6">
      <c r="A6" s="1" t="s">
        <v>178</v>
      </c>
      <c r="B6" s="1">
        <v>36.4</v>
      </c>
      <c r="C6" s="1">
        <v>24.2</v>
      </c>
      <c r="D6" s="1">
        <v>22.7</v>
      </c>
      <c r="E6" s="1">
        <v>25.8</v>
      </c>
    </row>
    <row r="7" spans="1:6">
      <c r="A7" s="1" t="s">
        <v>179</v>
      </c>
      <c r="B7" s="1">
        <v>42.7</v>
      </c>
      <c r="C7" s="1">
        <v>33.9</v>
      </c>
      <c r="D7" s="1">
        <v>25.7</v>
      </c>
      <c r="E7" s="1">
        <v>33.3</v>
      </c>
    </row>
    <row r="8" spans="1:6">
      <c r="A8" s="1" t="s">
        <v>180</v>
      </c>
      <c r="B8" s="1">
        <v>45.3</v>
      </c>
      <c r="C8" s="1">
        <v>40.5</v>
      </c>
      <c r="D8" s="1">
        <v>30.2</v>
      </c>
      <c r="E8" s="1">
        <v>36</v>
      </c>
    </row>
    <row r="9" spans="1:6">
      <c r="A9" s="1" t="s">
        <v>181</v>
      </c>
      <c r="B9" s="1">
        <v>44.6</v>
      </c>
      <c r="C9" s="1">
        <v>55.6</v>
      </c>
      <c r="D9" s="1">
        <v>39.6</v>
      </c>
      <c r="E9" s="1">
        <v>55.7</v>
      </c>
    </row>
    <row r="10" spans="1:6">
      <c r="A10" s="1" t="s">
        <v>182</v>
      </c>
      <c r="B10" s="1">
        <v>44.7</v>
      </c>
      <c r="C10" s="1">
        <v>71.3</v>
      </c>
      <c r="D10" s="1">
        <v>59.2</v>
      </c>
      <c r="E10" s="1">
        <v>74.3</v>
      </c>
    </row>
    <row r="11" spans="1:6">
      <c r="A11" s="1" t="s">
        <v>183</v>
      </c>
      <c r="B11" s="1">
        <v>54.1</v>
      </c>
      <c r="C11" s="1">
        <v>80.7</v>
      </c>
      <c r="D11" s="1">
        <v>85.7</v>
      </c>
      <c r="E11" s="1">
        <v>97.8</v>
      </c>
    </row>
    <row r="12" spans="1:6">
      <c r="A12" s="1" t="s">
        <v>184</v>
      </c>
      <c r="B12" s="1">
        <v>94.2</v>
      </c>
      <c r="C12" s="1">
        <v>91.2</v>
      </c>
      <c r="D12" s="1">
        <v>125.8</v>
      </c>
      <c r="E12" s="1">
        <v>86.5</v>
      </c>
    </row>
    <row r="13" spans="1:6">
      <c r="A13" s="1" t="s">
        <v>185</v>
      </c>
      <c r="B13" s="1">
        <v>106</v>
      </c>
      <c r="C13" s="1">
        <v>105.7</v>
      </c>
      <c r="D13" s="1">
        <v>112.2</v>
      </c>
      <c r="E13" s="1">
        <v>86.09999999999999</v>
      </c>
    </row>
    <row r="14" spans="1:6">
      <c r="A14" s="1" t="s">
        <v>186</v>
      </c>
      <c r="B14" s="1">
        <v>93.7</v>
      </c>
      <c r="C14" s="1">
        <v>123.2</v>
      </c>
      <c r="D14" s="1">
        <v>119.7</v>
      </c>
      <c r="E14" s="1">
        <v>97</v>
      </c>
    </row>
    <row r="15" spans="1:6">
      <c r="A15" s="1" t="s">
        <v>187</v>
      </c>
      <c r="B15" s="1">
        <v>112.5</v>
      </c>
      <c r="C15" s="1">
        <v>132.3</v>
      </c>
      <c r="D15" s="1">
        <v>123.3</v>
      </c>
      <c r="E15" s="1">
        <v>109.7</v>
      </c>
    </row>
    <row r="16" spans="1:6">
      <c r="A16" s="1" t="s">
        <v>188</v>
      </c>
      <c r="B16" s="1">
        <v>125.9</v>
      </c>
      <c r="C16" s="1">
        <v>153</v>
      </c>
      <c r="D16" s="1">
        <v>124.2</v>
      </c>
      <c r="E16" s="1">
        <v>125.3</v>
      </c>
    </row>
    <row r="17" spans="1:6">
      <c r="A17" s="1" t="s">
        <v>189</v>
      </c>
      <c r="B17" s="1">
        <v>147.9</v>
      </c>
      <c r="C17" s="1">
        <v>201.3</v>
      </c>
      <c r="D17" s="1">
        <v>147.2</v>
      </c>
      <c r="E17" s="1">
        <v>152.6</v>
      </c>
    </row>
    <row r="18" spans="1:6">
      <c r="A18" s="1" t="s">
        <v>190</v>
      </c>
      <c r="B18" s="1">
        <v>170.1</v>
      </c>
      <c r="C18" s="1">
        <v>257.2</v>
      </c>
      <c r="D18" s="1">
        <v>190.9</v>
      </c>
      <c r="E18" s="1">
        <v>185</v>
      </c>
    </row>
    <row r="19" spans="1:6">
      <c r="A19" s="1" t="s">
        <v>191</v>
      </c>
      <c r="B19" s="1">
        <v>199.5</v>
      </c>
      <c r="C19" s="1">
        <v>298.4</v>
      </c>
      <c r="D19" s="1">
        <v>211.1</v>
      </c>
      <c r="E19" s="1">
        <v>189</v>
      </c>
    </row>
    <row r="20" spans="1:6">
      <c r="A20" s="1" t="s">
        <v>192</v>
      </c>
      <c r="B20" s="1">
        <v>209.3</v>
      </c>
      <c r="C20" s="1">
        <v>300.4</v>
      </c>
      <c r="D20" s="1">
        <v>202.3</v>
      </c>
      <c r="E20" s="1">
        <v>196.4</v>
      </c>
    </row>
    <row r="21" spans="1:6">
      <c r="A21" s="1" t="s">
        <v>193</v>
      </c>
      <c r="B21" s="1">
        <v>200.2</v>
      </c>
      <c r="D21" s="1">
        <v>223</v>
      </c>
      <c r="E21" s="1">
        <v>217.2</v>
      </c>
      <c r="F21" s="1">
        <v>254.5</v>
      </c>
    </row>
    <row r="22" spans="1:6">
      <c r="A22" s="1" t="s">
        <v>194</v>
      </c>
      <c r="B22" s="1">
        <v>227.9</v>
      </c>
      <c r="D22" s="1">
        <v>243.1</v>
      </c>
      <c r="E22" s="1">
        <v>238.9</v>
      </c>
      <c r="F22" s="1">
        <v>247.3</v>
      </c>
    </row>
    <row r="23" spans="1:6">
      <c r="A23" s="1" t="s">
        <v>195</v>
      </c>
      <c r="B23" s="1">
        <v>361.5</v>
      </c>
      <c r="D23" s="1">
        <v>256</v>
      </c>
      <c r="E23" s="1">
        <v>217.3</v>
      </c>
      <c r="F23" s="1">
        <v>302.6</v>
      </c>
    </row>
    <row r="24" spans="1:6">
      <c r="A24" s="1" t="s">
        <v>196</v>
      </c>
      <c r="B24" s="1">
        <v>345.6</v>
      </c>
      <c r="D24" s="1">
        <v>238.2</v>
      </c>
      <c r="E24" s="1">
        <v>214.1</v>
      </c>
      <c r="F24" s="1">
        <v>327.2</v>
      </c>
    </row>
    <row r="25" spans="1:6">
      <c r="A25" s="1" t="s">
        <v>197</v>
      </c>
      <c r="B25" s="1">
        <v>329.8</v>
      </c>
      <c r="D25" s="1">
        <v>254.4</v>
      </c>
      <c r="E25" s="1">
        <v>267.4</v>
      </c>
      <c r="F25" s="1">
        <v>370.7</v>
      </c>
    </row>
    <row r="26" spans="1:6">
      <c r="A26" s="1" t="s">
        <v>198</v>
      </c>
      <c r="B26" s="1">
        <v>367.6</v>
      </c>
      <c r="D26" s="1">
        <v>348.8</v>
      </c>
      <c r="E26" s="1">
        <v>338</v>
      </c>
      <c r="F26" s="1">
        <v>372.4</v>
      </c>
    </row>
    <row r="27" spans="1:6">
      <c r="A27" s="1" t="s">
        <v>199</v>
      </c>
      <c r="B27" s="1">
        <v>418.9</v>
      </c>
      <c r="D27" s="1">
        <v>406.2</v>
      </c>
      <c r="E27" s="1">
        <v>389.4</v>
      </c>
      <c r="F27" s="1">
        <v>472.8</v>
      </c>
    </row>
    <row r="28" spans="1:6">
      <c r="A28" s="1" t="s">
        <v>200</v>
      </c>
      <c r="B28" s="1">
        <v>461.8</v>
      </c>
      <c r="D28" s="1">
        <v>467.1</v>
      </c>
      <c r="E28" s="1">
        <v>431.7</v>
      </c>
      <c r="F28" s="1">
        <v>555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C6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209</v>
      </c>
    </row>
    <row r="3" spans="1:3">
      <c r="A3" s="2" t="s">
        <v>173</v>
      </c>
      <c r="B3" s="2" t="s">
        <v>207</v>
      </c>
      <c r="C3" s="2" t="s">
        <v>208</v>
      </c>
    </row>
    <row r="4" spans="1:3">
      <c r="A4" s="1">
        <v>2000</v>
      </c>
      <c r="B4" s="1">
        <v>701</v>
      </c>
      <c r="C4" s="1">
        <v>10356</v>
      </c>
    </row>
    <row r="5" spans="1:3">
      <c r="A5" s="1">
        <v>2024</v>
      </c>
      <c r="B5" s="1">
        <v>17900</v>
      </c>
      <c r="C5" s="1">
        <v>6350</v>
      </c>
    </row>
    <row r="6" spans="1:3">
      <c r="A6" s="1">
        <v>2030</v>
      </c>
      <c r="B6" s="1">
        <v>21223</v>
      </c>
      <c r="C6" s="1">
        <v>4006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7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66</v>
      </c>
    </row>
    <row r="3" spans="1:3">
      <c r="A3" s="2" t="s">
        <v>61</v>
      </c>
      <c r="B3" s="2" t="s">
        <v>64</v>
      </c>
      <c r="C3" s="2" t="s">
        <v>65</v>
      </c>
    </row>
    <row r="4" spans="1:3">
      <c r="A4" s="1">
        <v>2002</v>
      </c>
      <c r="B4" s="1">
        <v>1.2</v>
      </c>
      <c r="C4" s="1">
        <v>0.4</v>
      </c>
    </row>
    <row r="5" spans="1:3">
      <c r="A5" s="1">
        <v>2003</v>
      </c>
      <c r="B5" s="1">
        <v>0.1</v>
      </c>
      <c r="C5" s="1">
        <v>0.4</v>
      </c>
    </row>
    <row r="6" spans="1:3">
      <c r="A6" s="1">
        <v>2004</v>
      </c>
      <c r="B6" s="1">
        <v>0.3</v>
      </c>
      <c r="C6" s="1">
        <v>0.4</v>
      </c>
    </row>
    <row r="7" spans="1:3">
      <c r="A7" s="1">
        <v>2005</v>
      </c>
      <c r="B7" s="1">
        <v>0</v>
      </c>
      <c r="C7" s="1">
        <v>0.4</v>
      </c>
    </row>
    <row r="8" spans="1:3">
      <c r="A8" s="1">
        <v>2006</v>
      </c>
      <c r="B8" s="1">
        <v>-0.2</v>
      </c>
      <c r="C8" s="1">
        <v>0.4</v>
      </c>
    </row>
    <row r="9" spans="1:3">
      <c r="A9" s="1">
        <v>2007</v>
      </c>
      <c r="B9" s="1">
        <v>-0.2</v>
      </c>
      <c r="C9" s="1">
        <v>0.4</v>
      </c>
    </row>
    <row r="10" spans="1:3">
      <c r="A10" s="1">
        <v>2008</v>
      </c>
      <c r="B10" s="1">
        <v>0.4</v>
      </c>
      <c r="C10" s="1">
        <v>0.4</v>
      </c>
    </row>
    <row r="11" spans="1:3">
      <c r="A11" s="1">
        <v>2009</v>
      </c>
      <c r="B11" s="1">
        <v>1.9</v>
      </c>
      <c r="C11" s="1">
        <v>0.4</v>
      </c>
    </row>
    <row r="12" spans="1:3">
      <c r="A12" s="1">
        <v>2010</v>
      </c>
      <c r="B12" s="1">
        <v>0.3</v>
      </c>
      <c r="C12" s="1">
        <v>0.4</v>
      </c>
    </row>
    <row r="13" spans="1:3">
      <c r="A13" s="1">
        <v>2011</v>
      </c>
      <c r="B13" s="1">
        <v>-0.8</v>
      </c>
      <c r="C13" s="1">
        <v>0.4</v>
      </c>
    </row>
    <row r="14" spans="1:3">
      <c r="A14" s="1">
        <v>2012</v>
      </c>
      <c r="B14" s="1">
        <v>0.6</v>
      </c>
      <c r="C14" s="1">
        <v>0.4</v>
      </c>
    </row>
    <row r="15" spans="1:3">
      <c r="A15" s="1">
        <v>2013</v>
      </c>
      <c r="B15" s="1">
        <v>0.3</v>
      </c>
      <c r="C15" s="1">
        <v>0.4</v>
      </c>
    </row>
    <row r="16" spans="1:3">
      <c r="A16" s="1">
        <v>2014</v>
      </c>
      <c r="B16" s="1">
        <v>0.7</v>
      </c>
      <c r="C16" s="1">
        <v>0.4</v>
      </c>
    </row>
    <row r="17" spans="1:3">
      <c r="A17" s="1">
        <v>2015</v>
      </c>
      <c r="B17" s="1">
        <v>0.6</v>
      </c>
      <c r="C17" s="1">
        <v>0.4</v>
      </c>
    </row>
    <row r="18" spans="1:3">
      <c r="A18" s="1">
        <v>2016</v>
      </c>
      <c r="B18" s="1">
        <v>0.8</v>
      </c>
      <c r="C18" s="1">
        <v>0.4</v>
      </c>
    </row>
    <row r="19" spans="1:3">
      <c r="A19" s="1">
        <v>2017</v>
      </c>
      <c r="B19" s="1">
        <v>0</v>
      </c>
      <c r="C19" s="1">
        <v>0.4</v>
      </c>
    </row>
    <row r="20" spans="1:3">
      <c r="A20" s="1">
        <v>2018</v>
      </c>
      <c r="B20" s="1">
        <v>-0.6</v>
      </c>
      <c r="C20" s="1">
        <v>0.4</v>
      </c>
    </row>
    <row r="21" spans="1:3">
      <c r="A21" s="1">
        <v>2019</v>
      </c>
      <c r="B21" s="1">
        <v>0.6</v>
      </c>
      <c r="C21" s="1">
        <v>0.4</v>
      </c>
    </row>
    <row r="22" spans="1:3">
      <c r="A22" s="1">
        <v>2020</v>
      </c>
      <c r="B22" s="1">
        <v>3.8</v>
      </c>
      <c r="C22" s="1">
        <v>0.4</v>
      </c>
    </row>
    <row r="23" spans="1:3">
      <c r="A23" s="1">
        <v>2021</v>
      </c>
      <c r="B23" s="1">
        <v>-1</v>
      </c>
      <c r="C23" s="1">
        <v>0.4</v>
      </c>
    </row>
    <row r="24" spans="1:3">
      <c r="A24" s="1">
        <v>2022</v>
      </c>
      <c r="B24" s="1">
        <v>-1</v>
      </c>
      <c r="C24" s="1">
        <v>0.4</v>
      </c>
    </row>
    <row r="25" spans="1:3">
      <c r="A25" s="1">
        <v>2023</v>
      </c>
      <c r="B25" s="1">
        <v>0.5</v>
      </c>
      <c r="C25" s="1">
        <v>0.4</v>
      </c>
    </row>
    <row r="26" spans="1:3">
      <c r="A26" s="1">
        <v>2024</v>
      </c>
      <c r="B26" s="1">
        <v>0.7</v>
      </c>
      <c r="C26" s="1">
        <v>0.4</v>
      </c>
    </row>
    <row r="27" spans="1:3">
      <c r="A27" s="1">
        <v>2025</v>
      </c>
      <c r="B27" s="1">
        <v>0.5</v>
      </c>
      <c r="C27" s="1">
        <v>0.4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214</v>
      </c>
    </row>
    <row r="3" spans="1:4">
      <c r="A3" s="2" t="s">
        <v>210</v>
      </c>
      <c r="B3" s="2" t="s">
        <v>211</v>
      </c>
      <c r="C3" s="2" t="s">
        <v>212</v>
      </c>
      <c r="D3" s="2" t="s">
        <v>213</v>
      </c>
    </row>
    <row r="4" spans="1:4">
      <c r="A4" s="1">
        <v>5</v>
      </c>
      <c r="B4" s="1">
        <v>0</v>
      </c>
      <c r="C4" s="1">
        <v>0</v>
      </c>
      <c r="D4" s="1">
        <v>0</v>
      </c>
    </row>
    <row r="5" spans="1:4">
      <c r="A5" s="1">
        <v>6</v>
      </c>
      <c r="B5" s="1">
        <v>0</v>
      </c>
      <c r="C5" s="1">
        <v>0</v>
      </c>
      <c r="D5" s="1">
        <v>0</v>
      </c>
    </row>
    <row r="6" spans="1:4">
      <c r="A6" s="1">
        <v>7</v>
      </c>
      <c r="B6" s="1">
        <v>0</v>
      </c>
      <c r="C6" s="1">
        <v>0</v>
      </c>
      <c r="D6" s="1">
        <v>0.03</v>
      </c>
    </row>
    <row r="7" spans="1:4">
      <c r="A7" s="1">
        <v>8</v>
      </c>
      <c r="B7" s="1">
        <v>0</v>
      </c>
      <c r="C7" s="1">
        <v>0.1</v>
      </c>
      <c r="D7" s="1">
        <v>0.4</v>
      </c>
    </row>
    <row r="8" spans="1:4">
      <c r="A8" s="1">
        <v>9</v>
      </c>
      <c r="B8" s="1">
        <v>0.2</v>
      </c>
      <c r="C8" s="1">
        <v>0.7</v>
      </c>
      <c r="D8" s="1">
        <v>2</v>
      </c>
    </row>
    <row r="9" spans="1:4">
      <c r="A9" s="1">
        <v>10</v>
      </c>
      <c r="B9" s="1">
        <v>1.1</v>
      </c>
      <c r="C9" s="1">
        <v>3.1</v>
      </c>
      <c r="D9" s="1">
        <v>5.9</v>
      </c>
    </row>
    <row r="10" spans="1:4">
      <c r="A10" s="1">
        <v>11</v>
      </c>
      <c r="B10" s="1">
        <v>4.7</v>
      </c>
      <c r="C10" s="1">
        <v>8.800000000000001</v>
      </c>
      <c r="D10" s="1">
        <v>12.5</v>
      </c>
    </row>
    <row r="11" spans="1:4">
      <c r="A11" s="1">
        <v>12</v>
      </c>
      <c r="B11" s="1">
        <v>13.5</v>
      </c>
      <c r="C11" s="1">
        <v>18.7</v>
      </c>
      <c r="D11" s="1">
        <v>22.9</v>
      </c>
    </row>
    <row r="12" spans="1:4">
      <c r="A12" s="1">
        <v>13</v>
      </c>
      <c r="B12" s="1">
        <v>28.8</v>
      </c>
      <c r="C12" s="1">
        <v>32.9</v>
      </c>
      <c r="D12" s="1">
        <v>35.9</v>
      </c>
    </row>
    <row r="13" spans="1:4">
      <c r="A13" s="1">
        <v>14</v>
      </c>
      <c r="B13" s="1">
        <v>47.6</v>
      </c>
      <c r="C13" s="1">
        <v>48.6</v>
      </c>
      <c r="D13" s="1">
        <v>49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215</v>
      </c>
    </row>
    <row r="3" spans="1:4">
      <c r="A3" s="2" t="s">
        <v>210</v>
      </c>
      <c r="B3" s="2" t="s">
        <v>211</v>
      </c>
      <c r="C3" s="2" t="s">
        <v>212</v>
      </c>
      <c r="D3" s="2" t="s">
        <v>213</v>
      </c>
    </row>
    <row r="4" spans="1:4">
      <c r="A4" s="1">
        <v>5</v>
      </c>
      <c r="B4" s="1">
        <v>0</v>
      </c>
      <c r="C4" s="1">
        <v>0</v>
      </c>
      <c r="D4" s="1">
        <v>0</v>
      </c>
    </row>
    <row r="5" spans="1:4">
      <c r="A5" s="1">
        <v>6</v>
      </c>
      <c r="B5" s="1">
        <v>0</v>
      </c>
      <c r="C5" s="1">
        <v>0</v>
      </c>
      <c r="D5" s="1">
        <v>0</v>
      </c>
    </row>
    <row r="6" spans="1:4">
      <c r="A6" s="1">
        <v>7</v>
      </c>
      <c r="B6" s="1">
        <v>0</v>
      </c>
      <c r="C6" s="1">
        <v>0</v>
      </c>
      <c r="D6" s="1">
        <v>0.2</v>
      </c>
    </row>
    <row r="7" spans="1:4">
      <c r="A7" s="1">
        <v>8</v>
      </c>
      <c r="B7" s="1">
        <v>0</v>
      </c>
      <c r="C7" s="1">
        <v>0.3</v>
      </c>
      <c r="D7" s="1">
        <v>0.6</v>
      </c>
    </row>
    <row r="8" spans="1:4">
      <c r="A8" s="1">
        <v>9</v>
      </c>
      <c r="B8" s="1">
        <v>0.4</v>
      </c>
      <c r="C8" s="1">
        <v>0.6</v>
      </c>
      <c r="D8" s="1">
        <v>0.9</v>
      </c>
    </row>
    <row r="9" spans="1:4">
      <c r="A9" s="1">
        <v>10</v>
      </c>
      <c r="B9" s="1">
        <v>0.6</v>
      </c>
      <c r="C9" s="1">
        <v>0.8</v>
      </c>
      <c r="D9" s="1">
        <v>1.1</v>
      </c>
    </row>
    <row r="10" spans="1:4">
      <c r="A10" s="1">
        <v>11</v>
      </c>
      <c r="B10" s="1">
        <v>0.8</v>
      </c>
      <c r="C10" s="1">
        <v>1.1</v>
      </c>
      <c r="D10" s="1">
        <v>1.5</v>
      </c>
    </row>
    <row r="11" spans="1:4">
      <c r="A11" s="1">
        <v>12</v>
      </c>
      <c r="B11" s="1">
        <v>1</v>
      </c>
      <c r="C11" s="1">
        <v>1.4</v>
      </c>
      <c r="D11" s="1">
        <v>1.9</v>
      </c>
    </row>
    <row r="12" spans="1:4">
      <c r="A12" s="1">
        <v>13</v>
      </c>
      <c r="B12" s="1">
        <v>1.3</v>
      </c>
      <c r="C12" s="1">
        <v>1.8</v>
      </c>
      <c r="D12" s="1">
        <v>2.4</v>
      </c>
    </row>
    <row r="13" spans="1:4">
      <c r="A13" s="1">
        <v>14</v>
      </c>
      <c r="B13" s="1">
        <v>1.8</v>
      </c>
      <c r="C13" s="1">
        <v>2.4</v>
      </c>
      <c r="D13" s="1"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B359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216</v>
      </c>
    </row>
    <row r="3" spans="1:2">
      <c r="A3" s="2" t="s">
        <v>103</v>
      </c>
      <c r="B3" s="2" t="s">
        <v>105</v>
      </c>
    </row>
    <row r="4" spans="1:2">
      <c r="A4" s="1">
        <v>26.9423188290171</v>
      </c>
      <c r="B4" s="1">
        <v>153.727961880605</v>
      </c>
    </row>
    <row r="5" spans="1:2">
      <c r="A5" s="1">
        <v>10.7274413169393</v>
      </c>
      <c r="B5" s="1">
        <v>66.0746494258714</v>
      </c>
    </row>
    <row r="6" spans="1:2">
      <c r="A6" s="1">
        <v>20.4601518367074</v>
      </c>
      <c r="B6" s="1">
        <v>65.5696029898385</v>
      </c>
    </row>
    <row r="7" spans="1:2">
      <c r="A7" s="1">
        <v>10.6177169111935</v>
      </c>
      <c r="B7" s="1">
        <v>53.2892371207245</v>
      </c>
    </row>
    <row r="8" spans="1:2">
      <c r="A8" s="1">
        <v>8.406122353561241</v>
      </c>
      <c r="B8" s="1">
        <v>53.0779660728783</v>
      </c>
    </row>
    <row r="9" spans="1:2">
      <c r="A9" s="1">
        <v>17.1430952857238</v>
      </c>
      <c r="B9" s="1">
        <v>51.7133426685337</v>
      </c>
    </row>
    <row r="10" spans="1:2">
      <c r="A10" s="1">
        <v>11.8960876060546</v>
      </c>
      <c r="B10" s="1">
        <v>50.5581080700172</v>
      </c>
    </row>
    <row r="11" spans="1:2">
      <c r="A11" s="1">
        <v>11.7292460535993</v>
      </c>
      <c r="B11" s="1">
        <v>46.9110706194121</v>
      </c>
    </row>
    <row r="12" spans="1:2">
      <c r="A12" s="1">
        <v>3.02762221893297</v>
      </c>
      <c r="B12" s="1">
        <v>46.829605639132</v>
      </c>
    </row>
    <row r="13" spans="1:2">
      <c r="A13" s="1">
        <v>17.6672177447131</v>
      </c>
      <c r="B13" s="1">
        <v>46.4310315984216</v>
      </c>
    </row>
    <row r="14" spans="1:2">
      <c r="A14" s="1">
        <v>8.92444866645824</v>
      </c>
      <c r="B14" s="1">
        <v>45.7164931098338</v>
      </c>
    </row>
    <row r="15" spans="1:2">
      <c r="A15" s="1">
        <v>13.5594016391518</v>
      </c>
      <c r="B15" s="1">
        <v>42.3483549773384</v>
      </c>
    </row>
    <row r="16" spans="1:2">
      <c r="A16" s="1">
        <v>14.506267666216</v>
      </c>
      <c r="B16" s="1">
        <v>41.5893449674327</v>
      </c>
    </row>
    <row r="17" spans="1:2">
      <c r="A17" s="1">
        <v>9.015338903226301</v>
      </c>
      <c r="B17" s="1">
        <v>40.6971045235597</v>
      </c>
    </row>
    <row r="18" spans="1:2">
      <c r="A18" s="1">
        <v>7.72052824206821</v>
      </c>
      <c r="B18" s="1">
        <v>40.6840804718279</v>
      </c>
    </row>
    <row r="19" spans="1:2">
      <c r="A19" s="1">
        <v>6.72103004291846</v>
      </c>
      <c r="B19" s="1">
        <v>40.2660944206009</v>
      </c>
    </row>
    <row r="20" spans="1:2">
      <c r="A20" s="1">
        <v>0.28199574505738</v>
      </c>
      <c r="B20" s="1">
        <v>38.1271327611346</v>
      </c>
    </row>
    <row r="21" spans="1:2">
      <c r="A21" s="1">
        <v>13.4286409083682</v>
      </c>
      <c r="B21" s="1">
        <v>37.7498433364198</v>
      </c>
    </row>
    <row r="22" spans="1:2">
      <c r="A22" s="1">
        <v>3.14448789768523</v>
      </c>
      <c r="B22" s="1">
        <v>37.282660395307</v>
      </c>
    </row>
    <row r="23" spans="1:2">
      <c r="A23" s="1">
        <v>0.388570142270268</v>
      </c>
      <c r="B23" s="1">
        <v>35.689497619003</v>
      </c>
    </row>
    <row r="24" spans="1:2">
      <c r="A24" s="1">
        <v>-1.64577494149404</v>
      </c>
      <c r="B24" s="1">
        <v>35.5049771910444</v>
      </c>
    </row>
    <row r="25" spans="1:2">
      <c r="A25" s="1">
        <v>10.9224987959382</v>
      </c>
      <c r="B25" s="1">
        <v>35.3769218124086</v>
      </c>
    </row>
    <row r="26" spans="1:2">
      <c r="A26" s="1">
        <v>13.5135135135135</v>
      </c>
      <c r="B26" s="1">
        <v>34.6317070025844</v>
      </c>
    </row>
    <row r="27" spans="1:2">
      <c r="A27" s="1">
        <v>13.1548088392875</v>
      </c>
      <c r="B27" s="1">
        <v>33.7091625500675</v>
      </c>
    </row>
    <row r="28" spans="1:2">
      <c r="A28" s="1">
        <v>6.83229813664596</v>
      </c>
      <c r="B28" s="1">
        <v>33.5369953608042</v>
      </c>
    </row>
    <row r="29" spans="1:2">
      <c r="A29" s="1">
        <v>10.0076413523676</v>
      </c>
      <c r="B29" s="1">
        <v>32.9792671386425</v>
      </c>
    </row>
    <row r="30" spans="1:2">
      <c r="A30" s="1">
        <v>-2.18647989097709</v>
      </c>
      <c r="B30" s="1">
        <v>32.7623363863975</v>
      </c>
    </row>
    <row r="31" spans="1:2">
      <c r="A31" s="1">
        <v>8.52917297522656</v>
      </c>
      <c r="B31" s="1">
        <v>32.7584315274395</v>
      </c>
    </row>
    <row r="32" spans="1:2">
      <c r="A32" s="1">
        <v>17.5628872072782</v>
      </c>
      <c r="B32" s="1">
        <v>31.8319371746618</v>
      </c>
    </row>
    <row r="33" spans="1:2">
      <c r="A33" s="1">
        <v>0.499151246475218</v>
      </c>
      <c r="B33" s="1">
        <v>31.4700972208583</v>
      </c>
    </row>
    <row r="34" spans="1:2">
      <c r="A34" s="1">
        <v>5.99051482772413</v>
      </c>
      <c r="B34" s="1">
        <v>31.2434718016113</v>
      </c>
    </row>
    <row r="35" spans="1:2">
      <c r="A35" s="1">
        <v>16.3944249752548</v>
      </c>
      <c r="B35" s="1">
        <v>30.6034259828968</v>
      </c>
    </row>
    <row r="36" spans="1:2">
      <c r="A36" s="1">
        <v>21.5756564851378</v>
      </c>
      <c r="B36" s="1">
        <v>30.2352933045197</v>
      </c>
    </row>
    <row r="37" spans="1:2">
      <c r="A37" s="1">
        <v>8.08237919607976</v>
      </c>
      <c r="B37" s="1">
        <v>29.7930116057077</v>
      </c>
    </row>
    <row r="38" spans="1:2">
      <c r="A38" s="1">
        <v>-0.576248216440152</v>
      </c>
      <c r="B38" s="1">
        <v>29.4856185853822</v>
      </c>
    </row>
    <row r="39" spans="1:2">
      <c r="A39" s="1">
        <v>0.916083255418476</v>
      </c>
      <c r="B39" s="1">
        <v>29.166110131972</v>
      </c>
    </row>
    <row r="40" spans="1:2">
      <c r="A40" s="1">
        <v>5.5805262175688</v>
      </c>
      <c r="B40" s="1">
        <v>29.0939451192961</v>
      </c>
    </row>
    <row r="41" spans="1:2">
      <c r="A41" s="1">
        <v>-2.25183238339726</v>
      </c>
      <c r="B41" s="1">
        <v>28.260216269629</v>
      </c>
    </row>
    <row r="42" spans="1:2">
      <c r="A42" s="1">
        <v>9.655969262751499</v>
      </c>
      <c r="B42" s="1">
        <v>28.2523758259707</v>
      </c>
    </row>
    <row r="43" spans="1:2">
      <c r="A43" s="1">
        <v>-6.94856590104138</v>
      </c>
      <c r="B43" s="1">
        <v>28.1610382543945</v>
      </c>
    </row>
    <row r="44" spans="1:2">
      <c r="A44" s="1">
        <v>3.66857909943716</v>
      </c>
      <c r="B44" s="1">
        <v>27.7253568695752</v>
      </c>
    </row>
    <row r="45" spans="1:2">
      <c r="A45" s="1">
        <v>13.2858229234012</v>
      </c>
      <c r="B45" s="1">
        <v>26.0130641241909</v>
      </c>
    </row>
    <row r="46" spans="1:2">
      <c r="A46" s="1">
        <v>0.457824384204752</v>
      </c>
      <c r="B46" s="1">
        <v>25.9973155678677</v>
      </c>
    </row>
    <row r="47" spans="1:2">
      <c r="A47" s="1">
        <v>23.6018901341511</v>
      </c>
      <c r="B47" s="1">
        <v>25.8831362161866</v>
      </c>
    </row>
    <row r="48" spans="1:2">
      <c r="A48" s="1">
        <v>4.91924905478956</v>
      </c>
      <c r="B48" s="1">
        <v>25.751865195482</v>
      </c>
    </row>
    <row r="49" spans="1:2">
      <c r="A49" s="1">
        <v>-2.65486616397645</v>
      </c>
      <c r="B49" s="1">
        <v>25.3566758734623</v>
      </c>
    </row>
    <row r="50" spans="1:2">
      <c r="A50" s="1">
        <v>0.5478650333677439</v>
      </c>
      <c r="B50" s="1">
        <v>25.0310917470717</v>
      </c>
    </row>
    <row r="51" spans="1:2">
      <c r="A51" s="1">
        <v>6.18230318679337</v>
      </c>
      <c r="B51" s="1">
        <v>24.9748096996557</v>
      </c>
    </row>
    <row r="52" spans="1:2">
      <c r="A52" s="1">
        <v>8.995220987613131</v>
      </c>
      <c r="B52" s="1">
        <v>24.9130274122766</v>
      </c>
    </row>
    <row r="53" spans="1:2">
      <c r="A53" s="1">
        <v>5.00342907250125</v>
      </c>
      <c r="B53" s="1">
        <v>24.1941679622058</v>
      </c>
    </row>
    <row r="54" spans="1:2">
      <c r="A54" s="1">
        <v>8.508076467101359</v>
      </c>
      <c r="B54" s="1">
        <v>24.1473399525785</v>
      </c>
    </row>
    <row r="55" spans="1:2">
      <c r="A55" s="1">
        <v>0.201277209966903</v>
      </c>
      <c r="B55" s="1">
        <v>24.0989546123901</v>
      </c>
    </row>
    <row r="56" spans="1:2">
      <c r="A56" s="1">
        <v>11.8721423127112</v>
      </c>
      <c r="B56" s="1">
        <v>23.6730652930319</v>
      </c>
    </row>
    <row r="57" spans="1:2">
      <c r="A57" s="1">
        <v>2.86322873030977</v>
      </c>
      <c r="B57" s="1">
        <v>23.5315024998223</v>
      </c>
    </row>
    <row r="58" spans="1:2">
      <c r="A58" s="1">
        <v>9.32493591409192</v>
      </c>
      <c r="B58" s="1">
        <v>23.3295974125193</v>
      </c>
    </row>
    <row r="59" spans="1:2">
      <c r="A59" s="1">
        <v>4.47910376813084</v>
      </c>
      <c r="B59" s="1">
        <v>23.3135912226833</v>
      </c>
    </row>
    <row r="60" spans="1:2">
      <c r="A60" s="1">
        <v>4.80853022001332</v>
      </c>
      <c r="B60" s="1">
        <v>23.1722204864629</v>
      </c>
    </row>
    <row r="61" spans="1:2">
      <c r="A61" s="1">
        <v>0.838640417786603</v>
      </c>
      <c r="B61" s="1">
        <v>23.1080367240379</v>
      </c>
    </row>
    <row r="62" spans="1:2">
      <c r="A62" s="1">
        <v>6.04478729311066</v>
      </c>
      <c r="B62" s="1">
        <v>22.9977041755308</v>
      </c>
    </row>
    <row r="63" spans="1:2">
      <c r="A63" s="1">
        <v>3.14282158981788</v>
      </c>
      <c r="B63" s="1">
        <v>22.6665383179589</v>
      </c>
    </row>
    <row r="64" spans="1:2">
      <c r="A64" s="1">
        <v>3.29837711246775</v>
      </c>
      <c r="B64" s="1">
        <v>22.6484597510475</v>
      </c>
    </row>
    <row r="65" spans="1:2">
      <c r="A65" s="1">
        <v>5.95672808154818</v>
      </c>
      <c r="B65" s="1">
        <v>22.319095706509</v>
      </c>
    </row>
    <row r="66" spans="1:2">
      <c r="A66" s="1">
        <v>2.02448515426176</v>
      </c>
      <c r="B66" s="1">
        <v>22.2943816470605</v>
      </c>
    </row>
    <row r="67" spans="1:2">
      <c r="A67" s="1">
        <v>0.945687225452607</v>
      </c>
      <c r="B67" s="1">
        <v>22.2764136810299</v>
      </c>
    </row>
    <row r="68" spans="1:2">
      <c r="A68" s="1">
        <v>-0.666044527396347</v>
      </c>
      <c r="B68" s="1">
        <v>22.275963204906</v>
      </c>
    </row>
    <row r="69" spans="1:2">
      <c r="A69" s="1">
        <v>0.533305176292855</v>
      </c>
      <c r="B69" s="1">
        <v>22.0273069144486</v>
      </c>
    </row>
    <row r="70" spans="1:2">
      <c r="A70" s="1">
        <v>-1.56620960759145</v>
      </c>
      <c r="B70" s="1">
        <v>21.9757533216832</v>
      </c>
    </row>
    <row r="71" spans="1:2">
      <c r="A71" s="1">
        <v>2.14329730266325</v>
      </c>
      <c r="B71" s="1">
        <v>21.8325819399622</v>
      </c>
    </row>
    <row r="72" spans="1:2">
      <c r="A72" s="1">
        <v>-6.33386200949205</v>
      </c>
      <c r="B72" s="1">
        <v>21.7303992811612</v>
      </c>
    </row>
    <row r="73" spans="1:2">
      <c r="A73" s="1">
        <v>7.24284398729236</v>
      </c>
      <c r="B73" s="1">
        <v>21.450671866984</v>
      </c>
    </row>
    <row r="74" spans="1:2">
      <c r="A74" s="1">
        <v>6.33828732474326</v>
      </c>
      <c r="B74" s="1">
        <v>21.4212143023692</v>
      </c>
    </row>
    <row r="75" spans="1:2">
      <c r="A75" s="1">
        <v>5.31747134137872</v>
      </c>
      <c r="B75" s="1">
        <v>21.3948966001847</v>
      </c>
    </row>
    <row r="76" spans="1:2">
      <c r="A76" s="1">
        <v>-0.231748387966114</v>
      </c>
      <c r="B76" s="1">
        <v>21.3899372918709</v>
      </c>
    </row>
    <row r="77" spans="1:2">
      <c r="A77" s="1">
        <v>3.48956594852901</v>
      </c>
      <c r="B77" s="1">
        <v>21.3294912475652</v>
      </c>
    </row>
    <row r="78" spans="1:2">
      <c r="A78" s="1">
        <v>-10.3661278207911</v>
      </c>
      <c r="B78" s="1">
        <v>21.1840723203714</v>
      </c>
    </row>
    <row r="79" spans="1:2">
      <c r="A79" s="1">
        <v>-0.133326200655932</v>
      </c>
      <c r="B79" s="1">
        <v>21.1835375062239</v>
      </c>
    </row>
    <row r="80" spans="1:2">
      <c r="A80" s="1">
        <v>7.19585583856153</v>
      </c>
      <c r="B80" s="1">
        <v>20.8831066086112</v>
      </c>
    </row>
    <row r="81" spans="1:2">
      <c r="A81" s="1">
        <v>2.19070196103557</v>
      </c>
      <c r="B81" s="1">
        <v>20.7670660364805</v>
      </c>
    </row>
    <row r="82" spans="1:2">
      <c r="A82" s="1">
        <v>2.7363173646416</v>
      </c>
      <c r="B82" s="1">
        <v>20.5164784795641</v>
      </c>
    </row>
    <row r="83" spans="1:2">
      <c r="A83" s="1">
        <v>5.1076261986097</v>
      </c>
      <c r="B83" s="1">
        <v>20.4887656096355</v>
      </c>
    </row>
    <row r="84" spans="1:2">
      <c r="A84" s="1">
        <v>7.50639964220236</v>
      </c>
      <c r="B84" s="1">
        <v>20.345874229549</v>
      </c>
    </row>
    <row r="85" spans="1:2">
      <c r="A85" s="1">
        <v>1.82120332365602</v>
      </c>
      <c r="B85" s="1">
        <v>20.1009110021023</v>
      </c>
    </row>
    <row r="86" spans="1:2">
      <c r="A86" s="1">
        <v>1.1107985944674</v>
      </c>
      <c r="B86" s="1">
        <v>19.9616925021095</v>
      </c>
    </row>
    <row r="87" spans="1:2">
      <c r="A87" s="1">
        <v>5.89259774013961</v>
      </c>
      <c r="B87" s="1">
        <v>19.8059462020264</v>
      </c>
    </row>
    <row r="88" spans="1:2">
      <c r="A88" s="1">
        <v>-1.78877784031655</v>
      </c>
      <c r="B88" s="1">
        <v>19.759377857557</v>
      </c>
    </row>
    <row r="89" spans="1:2">
      <c r="A89" s="1">
        <v>4.4410316285428</v>
      </c>
      <c r="B89" s="1">
        <v>19.6874368806751</v>
      </c>
    </row>
    <row r="90" spans="1:2">
      <c r="A90" s="1">
        <v>-2.45551011972872</v>
      </c>
      <c r="B90" s="1">
        <v>19.6711297109278</v>
      </c>
    </row>
    <row r="91" spans="1:2">
      <c r="A91" s="1">
        <v>5.44088651964364</v>
      </c>
      <c r="B91" s="1">
        <v>19.5947130129984</v>
      </c>
    </row>
    <row r="92" spans="1:2">
      <c r="A92" s="1">
        <v>-0.324442452090104</v>
      </c>
      <c r="B92" s="1">
        <v>19.5875826515746</v>
      </c>
    </row>
    <row r="93" spans="1:2">
      <c r="A93" s="1">
        <v>-3.77620210152525</v>
      </c>
      <c r="B93" s="1">
        <v>19.5554348075643</v>
      </c>
    </row>
    <row r="94" spans="1:2">
      <c r="A94" s="1">
        <v>9.259619348365471</v>
      </c>
      <c r="B94" s="1">
        <v>19.2552248209133</v>
      </c>
    </row>
    <row r="95" spans="1:2">
      <c r="A95" s="1">
        <v>1.08523688647982</v>
      </c>
      <c r="B95" s="1">
        <v>19.2504038351499</v>
      </c>
    </row>
    <row r="96" spans="1:2">
      <c r="A96" s="1">
        <v>3.16199693404503</v>
      </c>
      <c r="B96" s="1">
        <v>19.1816116580167</v>
      </c>
    </row>
    <row r="97" spans="1:2">
      <c r="A97" s="1">
        <v>0.104242399534335</v>
      </c>
      <c r="B97" s="1">
        <v>18.9693422027138</v>
      </c>
    </row>
    <row r="98" spans="1:2">
      <c r="A98" s="1">
        <v>4.84363564936114</v>
      </c>
      <c r="B98" s="1">
        <v>18.9157935756128</v>
      </c>
    </row>
    <row r="99" spans="1:2">
      <c r="A99" s="1">
        <v>7.98765379004165</v>
      </c>
      <c r="B99" s="1">
        <v>18.682409297371</v>
      </c>
    </row>
    <row r="100" spans="1:2">
      <c r="A100" s="1">
        <v>4.86114578930894</v>
      </c>
      <c r="B100" s="1">
        <v>18.6046738226227</v>
      </c>
    </row>
    <row r="101" spans="1:2">
      <c r="A101" s="1">
        <v>-5.01762421587175</v>
      </c>
      <c r="B101" s="1">
        <v>18.3255999203425</v>
      </c>
    </row>
    <row r="102" spans="1:2">
      <c r="A102" s="1">
        <v>-2.83613429768339</v>
      </c>
      <c r="B102" s="1">
        <v>18.2539458452156</v>
      </c>
    </row>
    <row r="103" spans="1:2">
      <c r="A103" s="1">
        <v>5.25741274121468</v>
      </c>
      <c r="B103" s="1">
        <v>18.0964372368997</v>
      </c>
    </row>
    <row r="104" spans="1:2">
      <c r="A104" s="1">
        <v>-4.32640709910629</v>
      </c>
      <c r="B104" s="1">
        <v>18.0692493687575</v>
      </c>
    </row>
    <row r="105" spans="1:2">
      <c r="A105" s="1">
        <v>2.05976800870929</v>
      </c>
      <c r="B105" s="1">
        <v>17.8693277175181</v>
      </c>
    </row>
    <row r="106" spans="1:2">
      <c r="A106" s="1">
        <v>4.15605816206933</v>
      </c>
      <c r="B106" s="1">
        <v>17.8515312220765</v>
      </c>
    </row>
    <row r="107" spans="1:2">
      <c r="A107" s="1">
        <v>0.195471217412312</v>
      </c>
      <c r="B107" s="1">
        <v>17.8405921240474</v>
      </c>
    </row>
    <row r="108" spans="1:2">
      <c r="A108" s="1">
        <v>1.05497393557345</v>
      </c>
      <c r="B108" s="1">
        <v>17.7908151564176</v>
      </c>
    </row>
    <row r="109" spans="1:2">
      <c r="A109" s="1">
        <v>0.577726139960935</v>
      </c>
      <c r="B109" s="1">
        <v>17.7606587189331</v>
      </c>
    </row>
    <row r="110" spans="1:2">
      <c r="A110" s="1">
        <v>-3.70070692445277</v>
      </c>
      <c r="B110" s="1">
        <v>17.7263435823184</v>
      </c>
    </row>
    <row r="111" spans="1:2">
      <c r="A111" s="1">
        <v>1.02838410334406</v>
      </c>
      <c r="B111" s="1">
        <v>17.5791996177928</v>
      </c>
    </row>
    <row r="112" spans="1:2">
      <c r="A112" s="1">
        <v>-1.85732394607465</v>
      </c>
      <c r="B112" s="1">
        <v>17.5379430255066</v>
      </c>
    </row>
    <row r="113" spans="1:2">
      <c r="A113" s="1">
        <v>2.5569304073581</v>
      </c>
      <c r="B113" s="1">
        <v>17.3320227671444</v>
      </c>
    </row>
    <row r="114" spans="1:2">
      <c r="A114" s="1">
        <v>-0.276254320601318</v>
      </c>
      <c r="B114" s="1">
        <v>17.3259922904826</v>
      </c>
    </row>
    <row r="115" spans="1:2">
      <c r="A115" s="1">
        <v>-3.01850850490916</v>
      </c>
      <c r="B115" s="1">
        <v>17.2996741866331</v>
      </c>
    </row>
    <row r="116" spans="1:2">
      <c r="A116" s="1">
        <v>1.63125959397094</v>
      </c>
      <c r="B116" s="1">
        <v>17.2781907027929</v>
      </c>
    </row>
    <row r="117" spans="1:2">
      <c r="A117" s="1">
        <v>0.114567154659753</v>
      </c>
      <c r="B117" s="1">
        <v>17.0182843442043</v>
      </c>
    </row>
    <row r="118" spans="1:2">
      <c r="A118" s="1">
        <v>1.35627994380607</v>
      </c>
      <c r="B118" s="1">
        <v>16.7984893910131</v>
      </c>
    </row>
    <row r="119" spans="1:2">
      <c r="A119" s="1">
        <v>1.04403353855273</v>
      </c>
      <c r="B119" s="1">
        <v>16.6110002921696</v>
      </c>
    </row>
    <row r="120" spans="1:2">
      <c r="A120" s="1">
        <v>3.0164705732346</v>
      </c>
      <c r="B120" s="1">
        <v>16.5049998246794</v>
      </c>
    </row>
    <row r="121" spans="1:2">
      <c r="A121" s="1">
        <v>5.00457503822665</v>
      </c>
      <c r="B121" s="1">
        <v>16.4889849494922</v>
      </c>
    </row>
    <row r="122" spans="1:2">
      <c r="A122" s="1">
        <v>2.00109579996836</v>
      </c>
      <c r="B122" s="1">
        <v>16.46771860407</v>
      </c>
    </row>
    <row r="123" spans="1:2">
      <c r="A123" s="1">
        <v>-5.17004059231464</v>
      </c>
      <c r="B123" s="1">
        <v>16.4482163053103</v>
      </c>
    </row>
    <row r="124" spans="1:2">
      <c r="A124" s="1">
        <v>3.96246118115944</v>
      </c>
      <c r="B124" s="1">
        <v>16.3767930607307</v>
      </c>
    </row>
    <row r="125" spans="1:2">
      <c r="A125" s="1">
        <v>-0.0282956899600829</v>
      </c>
      <c r="B125" s="1">
        <v>16.3609721590622</v>
      </c>
    </row>
    <row r="126" spans="1:2">
      <c r="A126" s="1">
        <v>13.488990938661</v>
      </c>
      <c r="B126" s="1">
        <v>16.3038026388109</v>
      </c>
    </row>
    <row r="127" spans="1:2">
      <c r="A127" s="1">
        <v>1.83422044704111</v>
      </c>
      <c r="B127" s="1">
        <v>16.2912239203121</v>
      </c>
    </row>
    <row r="128" spans="1:2">
      <c r="A128" s="1">
        <v>-2.59828783756663</v>
      </c>
      <c r="B128" s="1">
        <v>16.2309863637389</v>
      </c>
    </row>
    <row r="129" spans="1:2">
      <c r="A129" s="1">
        <v>-4.41468562730241</v>
      </c>
      <c r="B129" s="1">
        <v>16.0601413559533</v>
      </c>
    </row>
    <row r="130" spans="1:2">
      <c r="A130" s="1">
        <v>1.55746587602128</v>
      </c>
      <c r="B130" s="1">
        <v>15.9337367735337</v>
      </c>
    </row>
    <row r="131" spans="1:2">
      <c r="A131" s="1">
        <v>-0.0066764473767553</v>
      </c>
      <c r="B131" s="1">
        <v>15.926964801427</v>
      </c>
    </row>
    <row r="132" spans="1:2">
      <c r="A132" s="1">
        <v>1.20676742612226</v>
      </c>
      <c r="B132" s="1">
        <v>15.9206556883976</v>
      </c>
    </row>
    <row r="133" spans="1:2">
      <c r="A133" s="1">
        <v>-0.887239078155549</v>
      </c>
      <c r="B133" s="1">
        <v>15.8299255171433</v>
      </c>
    </row>
    <row r="134" spans="1:2">
      <c r="A134" s="1">
        <v>-5.12429596304202</v>
      </c>
      <c r="B134" s="1">
        <v>15.7721537921631</v>
      </c>
    </row>
    <row r="135" spans="1:2">
      <c r="A135" s="1">
        <v>2.50613721390801</v>
      </c>
      <c r="B135" s="1">
        <v>15.7444688603605</v>
      </c>
    </row>
    <row r="136" spans="1:2">
      <c r="A136" s="1">
        <v>0.5361896030509899</v>
      </c>
      <c r="B136" s="1">
        <v>15.7015878642051</v>
      </c>
    </row>
    <row r="137" spans="1:2">
      <c r="A137" s="1">
        <v>6.03818889690739</v>
      </c>
      <c r="B137" s="1">
        <v>15.6707992015505</v>
      </c>
    </row>
    <row r="138" spans="1:2">
      <c r="A138" s="1">
        <v>2.37091690105971</v>
      </c>
      <c r="B138" s="1">
        <v>15.5623068170121</v>
      </c>
    </row>
    <row r="139" spans="1:2">
      <c r="A139" s="1">
        <v>-2.8443062035597</v>
      </c>
      <c r="B139" s="1">
        <v>15.4597743711274</v>
      </c>
    </row>
    <row r="140" spans="1:2">
      <c r="A140" s="1">
        <v>-2.83866911013391</v>
      </c>
      <c r="B140" s="1">
        <v>15.3545440630779</v>
      </c>
    </row>
    <row r="141" spans="1:2">
      <c r="A141" s="1">
        <v>-0.155279163862939</v>
      </c>
      <c r="B141" s="1">
        <v>15.3402487088289</v>
      </c>
    </row>
    <row r="142" spans="1:2">
      <c r="A142" s="1">
        <v>0.0584711403157442</v>
      </c>
      <c r="B142" s="1">
        <v>15.2727475224728</v>
      </c>
    </row>
    <row r="143" spans="1:2">
      <c r="A143" s="1">
        <v>3.70901210462593</v>
      </c>
      <c r="B143" s="1">
        <v>15.1787346440276</v>
      </c>
    </row>
    <row r="144" spans="1:2">
      <c r="A144" s="1">
        <v>-1.73415100748612</v>
      </c>
      <c r="B144" s="1">
        <v>15.0578479220185</v>
      </c>
    </row>
    <row r="145" spans="1:2">
      <c r="A145" s="1">
        <v>-0.208107680512115</v>
      </c>
      <c r="B145" s="1">
        <v>14.780002975771</v>
      </c>
    </row>
    <row r="146" spans="1:2">
      <c r="A146" s="1">
        <v>-6.01509750570082</v>
      </c>
      <c r="B146" s="1">
        <v>14.7794784540642</v>
      </c>
    </row>
    <row r="147" spans="1:2">
      <c r="A147" s="1">
        <v>-0.510003449233854</v>
      </c>
      <c r="B147" s="1">
        <v>14.717894276285</v>
      </c>
    </row>
    <row r="148" spans="1:2">
      <c r="A148" s="1">
        <v>0.671210871201353</v>
      </c>
      <c r="B148" s="1">
        <v>14.5916594839715</v>
      </c>
    </row>
    <row r="149" spans="1:2">
      <c r="A149" s="1">
        <v>-0.0431135320655128</v>
      </c>
      <c r="B149" s="1">
        <v>14.4643072962939</v>
      </c>
    </row>
    <row r="150" spans="1:2">
      <c r="A150" s="1">
        <v>-1.55045163967</v>
      </c>
      <c r="B150" s="1">
        <v>14.421493774816</v>
      </c>
    </row>
    <row r="151" spans="1:2">
      <c r="A151" s="1">
        <v>0.742344428081949</v>
      </c>
      <c r="B151" s="1">
        <v>14.4124032597998</v>
      </c>
    </row>
    <row r="152" spans="1:2">
      <c r="A152" s="1">
        <v>4.3736210685898</v>
      </c>
      <c r="B152" s="1">
        <v>14.2858352777766</v>
      </c>
    </row>
    <row r="153" spans="1:2">
      <c r="A153" s="1">
        <v>1.79197184581372</v>
      </c>
      <c r="B153" s="1">
        <v>14.1024098499546</v>
      </c>
    </row>
    <row r="154" spans="1:2">
      <c r="A154" s="1">
        <v>-1.4175321062864</v>
      </c>
      <c r="B154" s="1">
        <v>14.0942321717473</v>
      </c>
    </row>
    <row r="155" spans="1:2">
      <c r="A155" s="1">
        <v>3.18046197475187</v>
      </c>
      <c r="B155" s="1">
        <v>14.0599859577779</v>
      </c>
    </row>
    <row r="156" spans="1:2">
      <c r="A156" s="1">
        <v>5.14630826811841</v>
      </c>
      <c r="B156" s="1">
        <v>14.0222995786112</v>
      </c>
    </row>
    <row r="157" spans="1:2">
      <c r="A157" s="1">
        <v>6.49140298803944</v>
      </c>
      <c r="B157" s="1">
        <v>14.001612059119</v>
      </c>
    </row>
    <row r="158" spans="1:2">
      <c r="A158" s="1">
        <v>-1.43736014345021</v>
      </c>
      <c r="B158" s="1">
        <v>13.9726352202456</v>
      </c>
    </row>
    <row r="159" spans="1:2">
      <c r="A159" s="1">
        <v>3.80207103585523</v>
      </c>
      <c r="B159" s="1">
        <v>13.959141453323</v>
      </c>
    </row>
    <row r="160" spans="1:2">
      <c r="A160" s="1">
        <v>-8.61776986818462</v>
      </c>
      <c r="B160" s="1">
        <v>13.9554525201774</v>
      </c>
    </row>
    <row r="161" spans="1:2">
      <c r="A161" s="1">
        <v>5.97479960870771</v>
      </c>
      <c r="B161" s="1">
        <v>13.9466499248076</v>
      </c>
    </row>
    <row r="162" spans="1:2">
      <c r="A162" s="1">
        <v>1.45914034747408</v>
      </c>
      <c r="B162" s="1">
        <v>13.9422653021637</v>
      </c>
    </row>
    <row r="163" spans="1:2">
      <c r="A163" s="1">
        <v>4.41973637796863</v>
      </c>
      <c r="B163" s="1">
        <v>13.880290257791</v>
      </c>
    </row>
    <row r="164" spans="1:2">
      <c r="A164" s="1">
        <v>-1.43228185706328</v>
      </c>
      <c r="B164" s="1">
        <v>13.8472026844941</v>
      </c>
    </row>
    <row r="165" spans="1:2">
      <c r="A165" s="1">
        <v>1.30359014617537</v>
      </c>
      <c r="B165" s="1">
        <v>13.7548455779935</v>
      </c>
    </row>
    <row r="166" spans="1:2">
      <c r="A166" s="1">
        <v>4.71932094860514</v>
      </c>
      <c r="B166" s="1">
        <v>13.7516711708226</v>
      </c>
    </row>
    <row r="167" spans="1:2">
      <c r="A167" s="1">
        <v>1.02349394669852</v>
      </c>
      <c r="B167" s="1">
        <v>13.6842841463347</v>
      </c>
    </row>
    <row r="168" spans="1:2">
      <c r="A168" s="1">
        <v>1.43703628674888</v>
      </c>
      <c r="B168" s="1">
        <v>13.6588083360766</v>
      </c>
    </row>
    <row r="169" spans="1:2">
      <c r="A169" s="1">
        <v>2.55302518167991</v>
      </c>
      <c r="B169" s="1">
        <v>13.6341790603346</v>
      </c>
    </row>
    <row r="170" spans="1:2">
      <c r="A170" s="1">
        <v>-0.266408921449979</v>
      </c>
      <c r="B170" s="1">
        <v>13.5218772082294</v>
      </c>
    </row>
    <row r="171" spans="1:2">
      <c r="A171" s="1">
        <v>1.14143157391111</v>
      </c>
      <c r="B171" s="1">
        <v>13.4442868615758</v>
      </c>
    </row>
    <row r="172" spans="1:2">
      <c r="A172" s="1">
        <v>-0.402777609364327</v>
      </c>
      <c r="B172" s="1">
        <v>13.3751268153286</v>
      </c>
    </row>
    <row r="173" spans="1:2">
      <c r="A173" s="1">
        <v>3.22499826325367</v>
      </c>
      <c r="B173" s="1">
        <v>13.3698642669488</v>
      </c>
    </row>
    <row r="174" spans="1:2">
      <c r="A174" s="1">
        <v>-1.29883070070041</v>
      </c>
      <c r="B174" s="1">
        <v>13.242973947191</v>
      </c>
    </row>
    <row r="175" spans="1:2">
      <c r="A175" s="1">
        <v>1.55166917725594</v>
      </c>
      <c r="B175" s="1">
        <v>13.1590296832907</v>
      </c>
    </row>
    <row r="176" spans="1:2">
      <c r="A176" s="1">
        <v>-0.387872588376171</v>
      </c>
      <c r="B176" s="1">
        <v>13.1288648090464</v>
      </c>
    </row>
    <row r="177" spans="1:2">
      <c r="A177" s="1">
        <v>-2.56421168376026</v>
      </c>
      <c r="B177" s="1">
        <v>13.0183143189381</v>
      </c>
    </row>
    <row r="178" spans="1:2">
      <c r="A178" s="1">
        <v>-1.44661551302809</v>
      </c>
      <c r="B178" s="1">
        <v>12.9194782731122</v>
      </c>
    </row>
    <row r="179" spans="1:2">
      <c r="A179" s="1">
        <v>8.46926694689737</v>
      </c>
      <c r="B179" s="1">
        <v>12.8313076346574</v>
      </c>
    </row>
    <row r="180" spans="1:2">
      <c r="A180" s="1">
        <v>5.9166163141994</v>
      </c>
      <c r="B180" s="1">
        <v>12.7984011155008</v>
      </c>
    </row>
    <row r="181" spans="1:2">
      <c r="A181" s="1">
        <v>0.144046310215621</v>
      </c>
      <c r="B181" s="1">
        <v>12.7310013686643</v>
      </c>
    </row>
    <row r="182" spans="1:2">
      <c r="A182" s="1">
        <v>-0.260582343435323</v>
      </c>
      <c r="B182" s="1">
        <v>12.6684233890418</v>
      </c>
    </row>
    <row r="183" spans="1:2">
      <c r="A183" s="1">
        <v>1.05648302858468</v>
      </c>
      <c r="B183" s="1">
        <v>12.6233628536402</v>
      </c>
    </row>
    <row r="184" spans="1:2">
      <c r="A184" s="1">
        <v>-2.09474313735964</v>
      </c>
      <c r="B184" s="1">
        <v>12.5503392960197</v>
      </c>
    </row>
    <row r="185" spans="1:2">
      <c r="A185" s="1">
        <v>2.83770890617134</v>
      </c>
      <c r="B185" s="1">
        <v>12.5082119004785</v>
      </c>
    </row>
    <row r="186" spans="1:2">
      <c r="A186" s="1">
        <v>-0.811815833131921</v>
      </c>
      <c r="B186" s="1">
        <v>12.4600018303114</v>
      </c>
    </row>
    <row r="187" spans="1:2">
      <c r="A187" s="1">
        <v>2.77787975719162</v>
      </c>
      <c r="B187" s="1">
        <v>12.4388172861817</v>
      </c>
    </row>
    <row r="188" spans="1:2">
      <c r="A188" s="1">
        <v>2.28495643802455</v>
      </c>
      <c r="B188" s="1">
        <v>12.4058753740018</v>
      </c>
    </row>
    <row r="189" spans="1:2">
      <c r="A189" s="1">
        <v>-2.18226416424025</v>
      </c>
      <c r="B189" s="1">
        <v>12.3975709713166</v>
      </c>
    </row>
    <row r="190" spans="1:2">
      <c r="A190" s="1">
        <v>1.69189236479984</v>
      </c>
      <c r="B190" s="1">
        <v>12.3649248228369</v>
      </c>
    </row>
    <row r="191" spans="1:2">
      <c r="A191" s="1">
        <v>3.47598341023399</v>
      </c>
      <c r="B191" s="1">
        <v>12.33623310818</v>
      </c>
    </row>
    <row r="192" spans="1:2">
      <c r="A192" s="1">
        <v>-0.374029994964981</v>
      </c>
      <c r="B192" s="1">
        <v>12.2361150275908</v>
      </c>
    </row>
    <row r="193" spans="1:2">
      <c r="A193" s="1">
        <v>0.880491607814363</v>
      </c>
      <c r="B193" s="1">
        <v>12.0961396428796</v>
      </c>
    </row>
    <row r="194" spans="1:2">
      <c r="A194" s="1">
        <v>-0.212733993980138</v>
      </c>
      <c r="B194" s="1">
        <v>12.0587714544781</v>
      </c>
    </row>
    <row r="195" spans="1:2">
      <c r="A195" s="1">
        <v>-1.54518860238636</v>
      </c>
      <c r="B195" s="1">
        <v>11.8069138739259</v>
      </c>
    </row>
    <row r="196" spans="1:2">
      <c r="A196" s="1">
        <v>-2.76883512514557</v>
      </c>
      <c r="B196" s="1">
        <v>11.8024027723864</v>
      </c>
    </row>
    <row r="197" spans="1:2">
      <c r="A197" s="1">
        <v>1.00281714747439</v>
      </c>
      <c r="B197" s="1">
        <v>11.7363674084427</v>
      </c>
    </row>
    <row r="198" spans="1:2">
      <c r="A198" s="1">
        <v>2.28927900647783</v>
      </c>
      <c r="B198" s="1">
        <v>11.7290812219709</v>
      </c>
    </row>
    <row r="199" spans="1:2">
      <c r="A199" s="1">
        <v>1.19376663637723</v>
      </c>
      <c r="B199" s="1">
        <v>11.6378713144585</v>
      </c>
    </row>
    <row r="200" spans="1:2">
      <c r="A200" s="1">
        <v>2.0429121010874</v>
      </c>
      <c r="B200" s="1">
        <v>11.5511327501903</v>
      </c>
    </row>
    <row r="201" spans="1:2">
      <c r="A201" s="1">
        <v>-0.0004885508117271</v>
      </c>
      <c r="B201" s="1">
        <v>11.435508850098</v>
      </c>
    </row>
    <row r="202" spans="1:2">
      <c r="A202" s="1">
        <v>0.498142877297047</v>
      </c>
      <c r="B202" s="1">
        <v>11.4316641476942</v>
      </c>
    </row>
    <row r="203" spans="1:2">
      <c r="A203" s="1">
        <v>2.24371383636883</v>
      </c>
      <c r="B203" s="1">
        <v>11.415892105214</v>
      </c>
    </row>
    <row r="204" spans="1:2">
      <c r="A204" s="1">
        <v>3.43080184951183</v>
      </c>
      <c r="B204" s="1">
        <v>11.33015300593</v>
      </c>
    </row>
    <row r="205" spans="1:2">
      <c r="A205" s="1">
        <v>-0.205571412942943</v>
      </c>
      <c r="B205" s="1">
        <v>11.1764413370595</v>
      </c>
    </row>
    <row r="206" spans="1:2">
      <c r="A206" s="1">
        <v>-3.66107832792736</v>
      </c>
      <c r="B206" s="1">
        <v>11.1628368960621</v>
      </c>
    </row>
    <row r="207" spans="1:2">
      <c r="A207" s="1">
        <v>-2.94444648796295</v>
      </c>
      <c r="B207" s="1">
        <v>11.1465364932194</v>
      </c>
    </row>
    <row r="208" spans="1:2">
      <c r="A208" s="1">
        <v>2.53958940823012</v>
      </c>
      <c r="B208" s="1">
        <v>11.1155500650118</v>
      </c>
    </row>
    <row r="209" spans="1:2">
      <c r="A209" s="1">
        <v>-2.95895253283493</v>
      </c>
      <c r="B209" s="1">
        <v>11.0371570489705</v>
      </c>
    </row>
    <row r="210" spans="1:2">
      <c r="A210" s="1">
        <v>-3.66771103590057</v>
      </c>
      <c r="B210" s="1">
        <v>10.9857768281698</v>
      </c>
    </row>
    <row r="211" spans="1:2">
      <c r="A211" s="1">
        <v>1.73398581047776</v>
      </c>
      <c r="B211" s="1">
        <v>10.9532080209215</v>
      </c>
    </row>
    <row r="212" spans="1:2">
      <c r="A212" s="1">
        <v>2.62914864603878</v>
      </c>
      <c r="B212" s="1">
        <v>10.9225195910317</v>
      </c>
    </row>
    <row r="213" spans="1:2">
      <c r="A213" s="1">
        <v>1.59146626122139</v>
      </c>
      <c r="B213" s="1">
        <v>10.8535907162555</v>
      </c>
    </row>
    <row r="214" spans="1:2">
      <c r="A214" s="1">
        <v>-0.0184693540153206</v>
      </c>
      <c r="B214" s="1">
        <v>10.7629295854149</v>
      </c>
    </row>
    <row r="215" spans="1:2">
      <c r="A215" s="1">
        <v>1.4675709401063</v>
      </c>
      <c r="B215" s="1">
        <v>10.70588131696</v>
      </c>
    </row>
    <row r="216" spans="1:2">
      <c r="A216" s="1">
        <v>0.40693451101</v>
      </c>
      <c r="B216" s="1">
        <v>10.4314011774357</v>
      </c>
    </row>
    <row r="217" spans="1:2">
      <c r="A217" s="1">
        <v>0.608563729429815</v>
      </c>
      <c r="B217" s="1">
        <v>10.3047546190245</v>
      </c>
    </row>
    <row r="218" spans="1:2">
      <c r="A218" s="1">
        <v>0.0694038493151392</v>
      </c>
      <c r="B218" s="1">
        <v>10.275934666762</v>
      </c>
    </row>
    <row r="219" spans="1:2">
      <c r="A219" s="1">
        <v>-0.425796709895251</v>
      </c>
      <c r="B219" s="1">
        <v>10.2749989673483</v>
      </c>
    </row>
    <row r="220" spans="1:2">
      <c r="A220" s="1">
        <v>-1.03051649651908</v>
      </c>
      <c r="B220" s="1">
        <v>10.2118818964806</v>
      </c>
    </row>
    <row r="221" spans="1:2">
      <c r="A221" s="1">
        <v>-3.48866959501304</v>
      </c>
      <c r="B221" s="1">
        <v>10.1967667038887</v>
      </c>
    </row>
    <row r="222" spans="1:2">
      <c r="A222" s="1">
        <v>-0.257815941141467</v>
      </c>
      <c r="B222" s="1">
        <v>9.87057226609484</v>
      </c>
    </row>
    <row r="223" spans="1:2">
      <c r="A223" s="1">
        <v>-3.27131421634248</v>
      </c>
      <c r="B223" s="1">
        <v>9.747416171218291</v>
      </c>
    </row>
    <row r="224" spans="1:2">
      <c r="A224" s="1">
        <v>1.51838588387167</v>
      </c>
      <c r="B224" s="1">
        <v>9.72762373581252</v>
      </c>
    </row>
    <row r="225" spans="1:2">
      <c r="A225" s="1">
        <v>13.4563832124808</v>
      </c>
      <c r="B225" s="1">
        <v>9.718143864485331</v>
      </c>
    </row>
    <row r="226" spans="1:2">
      <c r="A226" s="1">
        <v>-1.86025159716744</v>
      </c>
      <c r="B226" s="1">
        <v>9.695186319830521</v>
      </c>
    </row>
    <row r="227" spans="1:2">
      <c r="A227" s="1">
        <v>-0.743502996083185</v>
      </c>
      <c r="B227" s="1">
        <v>9.66817431636925</v>
      </c>
    </row>
    <row r="228" spans="1:2">
      <c r="A228" s="1">
        <v>-0.46140664656418</v>
      </c>
      <c r="B228" s="1">
        <v>9.64908913381994</v>
      </c>
    </row>
    <row r="229" spans="1:2">
      <c r="A229" s="1">
        <v>-1.69433156553482</v>
      </c>
      <c r="B229" s="1">
        <v>9.215510710104001</v>
      </c>
    </row>
    <row r="230" spans="1:2">
      <c r="A230" s="1">
        <v>-0.393240334254284</v>
      </c>
      <c r="B230" s="1">
        <v>9.1326677627676</v>
      </c>
    </row>
    <row r="231" spans="1:2">
      <c r="A231" s="1">
        <v>-1.66504226846815</v>
      </c>
      <c r="B231" s="1">
        <v>9.025093409456989</v>
      </c>
    </row>
    <row r="232" spans="1:2">
      <c r="A232" s="1">
        <v>-12.8861221643352</v>
      </c>
      <c r="B232" s="1">
        <v>8.88234811502646</v>
      </c>
    </row>
    <row r="233" spans="1:2">
      <c r="A233" s="1">
        <v>2.04877937277133</v>
      </c>
      <c r="B233" s="1">
        <v>8.86234799305111</v>
      </c>
    </row>
    <row r="234" spans="1:2">
      <c r="A234" s="1">
        <v>2.66809839002352</v>
      </c>
      <c r="B234" s="1">
        <v>8.828782625574069</v>
      </c>
    </row>
    <row r="235" spans="1:2">
      <c r="A235" s="1">
        <v>0.727126354722828</v>
      </c>
      <c r="B235" s="1">
        <v>8.775186262521929</v>
      </c>
    </row>
    <row r="236" spans="1:2">
      <c r="A236" s="1">
        <v>-1.54250463359982</v>
      </c>
      <c r="B236" s="1">
        <v>8.695122963290819</v>
      </c>
    </row>
    <row r="237" spans="1:2">
      <c r="A237" s="1">
        <v>0.103487422297905</v>
      </c>
      <c r="B237" s="1">
        <v>8.631335576137671</v>
      </c>
    </row>
    <row r="238" spans="1:2">
      <c r="A238" s="1">
        <v>-1.27397427796914</v>
      </c>
      <c r="B238" s="1">
        <v>8.58406538532091</v>
      </c>
    </row>
    <row r="239" spans="1:2">
      <c r="A239" s="1">
        <v>-5.99692104207548</v>
      </c>
      <c r="B239" s="1">
        <v>8.492069515064131</v>
      </c>
    </row>
    <row r="240" spans="1:2">
      <c r="A240" s="1">
        <v>0.497073191030137</v>
      </c>
      <c r="B240" s="1">
        <v>8.450073707425521</v>
      </c>
    </row>
    <row r="241" spans="1:2">
      <c r="A241" s="1">
        <v>0.815250713972286</v>
      </c>
      <c r="B241" s="1">
        <v>8.30069424847861</v>
      </c>
    </row>
    <row r="242" spans="1:2">
      <c r="A242" s="1">
        <v>0.298400379782302</v>
      </c>
      <c r="B242" s="1">
        <v>8.288919640443179</v>
      </c>
    </row>
    <row r="243" spans="1:2">
      <c r="A243" s="1">
        <v>0.684019101146659</v>
      </c>
      <c r="B243" s="1">
        <v>8.168416924380301</v>
      </c>
    </row>
    <row r="244" spans="1:2">
      <c r="A244" s="1">
        <v>-2.01997769755618</v>
      </c>
      <c r="B244" s="1">
        <v>8.00525430456066</v>
      </c>
    </row>
    <row r="245" spans="1:2">
      <c r="A245" s="1">
        <v>-2.76042934847832</v>
      </c>
      <c r="B245" s="1">
        <v>7.96572121484559</v>
      </c>
    </row>
    <row r="246" spans="1:2">
      <c r="A246" s="1">
        <v>0.123968951556117</v>
      </c>
      <c r="B246" s="1">
        <v>7.9620527439577</v>
      </c>
    </row>
    <row r="247" spans="1:2">
      <c r="A247" s="1">
        <v>-2.39172052726566</v>
      </c>
      <c r="B247" s="1">
        <v>7.80825706227485</v>
      </c>
    </row>
    <row r="248" spans="1:2">
      <c r="A248" s="1">
        <v>-1.45111154002423</v>
      </c>
      <c r="B248" s="1">
        <v>7.78667563879474</v>
      </c>
    </row>
    <row r="249" spans="1:2">
      <c r="A249" s="1">
        <v>-2.57058512894653</v>
      </c>
      <c r="B249" s="1">
        <v>7.65112151879009</v>
      </c>
    </row>
    <row r="250" spans="1:2">
      <c r="A250" s="1">
        <v>-2.33726042131063</v>
      </c>
      <c r="B250" s="1">
        <v>7.55396330675069</v>
      </c>
    </row>
    <row r="251" spans="1:2">
      <c r="A251" s="1">
        <v>-1.48468459293176</v>
      </c>
      <c r="B251" s="1">
        <v>7.53432166138696</v>
      </c>
    </row>
    <row r="252" spans="1:2">
      <c r="A252" s="1">
        <v>0.326426253110668</v>
      </c>
      <c r="B252" s="1">
        <v>7.46535599699638</v>
      </c>
    </row>
    <row r="253" spans="1:2">
      <c r="A253" s="1">
        <v>1.00763345092045</v>
      </c>
      <c r="B253" s="1">
        <v>7.38580079516981</v>
      </c>
    </row>
    <row r="254" spans="1:2">
      <c r="A254" s="1">
        <v>1.11278431989305</v>
      </c>
      <c r="B254" s="1">
        <v>7.33139363437985</v>
      </c>
    </row>
    <row r="255" spans="1:2">
      <c r="A255" s="1">
        <v>-1.70488537609408</v>
      </c>
      <c r="B255" s="1">
        <v>7.32432276642616</v>
      </c>
    </row>
    <row r="256" spans="1:2">
      <c r="A256" s="1">
        <v>-7.81953762126842</v>
      </c>
      <c r="B256" s="1">
        <v>7.27735242038058</v>
      </c>
    </row>
    <row r="257" spans="1:2">
      <c r="A257" s="1">
        <v>-1.19216622672425</v>
      </c>
      <c r="B257" s="1">
        <v>7.19562358340096</v>
      </c>
    </row>
    <row r="258" spans="1:2">
      <c r="A258" s="1">
        <v>-1.46110341871801</v>
      </c>
      <c r="B258" s="1">
        <v>6.8903950659904</v>
      </c>
    </row>
    <row r="259" spans="1:2">
      <c r="A259" s="1">
        <v>-3.76266321358375</v>
      </c>
      <c r="B259" s="1">
        <v>6.88516862539335</v>
      </c>
    </row>
    <row r="260" spans="1:2">
      <c r="A260" s="1">
        <v>-0.0612184785548977</v>
      </c>
      <c r="B260" s="1">
        <v>6.85099936881969</v>
      </c>
    </row>
    <row r="261" spans="1:2">
      <c r="A261" s="1">
        <v>-1.62088997215826</v>
      </c>
      <c r="B261" s="1">
        <v>6.84049286615736</v>
      </c>
    </row>
    <row r="262" spans="1:2">
      <c r="A262" s="1">
        <v>1.67771510369626</v>
      </c>
      <c r="B262" s="1">
        <v>6.69097890856211</v>
      </c>
    </row>
    <row r="263" spans="1:2">
      <c r="A263" s="1">
        <v>-3.17577195891362</v>
      </c>
      <c r="B263" s="1">
        <v>6.65296414211778</v>
      </c>
    </row>
    <row r="264" spans="1:2">
      <c r="A264" s="1">
        <v>5.52253988649748</v>
      </c>
      <c r="B264" s="1">
        <v>6.61406467501874</v>
      </c>
    </row>
    <row r="265" spans="1:2">
      <c r="A265" s="1">
        <v>0.370048671083439</v>
      </c>
      <c r="B265" s="1">
        <v>6.55372315813521</v>
      </c>
    </row>
    <row r="266" spans="1:2">
      <c r="A266" s="1">
        <v>-3.58520266206451</v>
      </c>
      <c r="B266" s="1">
        <v>6.55120226586022</v>
      </c>
    </row>
    <row r="267" spans="1:2">
      <c r="A267" s="1">
        <v>4.71050775818428</v>
      </c>
      <c r="B267" s="1">
        <v>6.50111304909132</v>
      </c>
    </row>
    <row r="268" spans="1:2">
      <c r="A268" s="1">
        <v>-3.73310860758745</v>
      </c>
      <c r="B268" s="1">
        <v>6.48724999829408</v>
      </c>
    </row>
    <row r="269" spans="1:2">
      <c r="A269" s="1">
        <v>4.92143260583064</v>
      </c>
      <c r="B269" s="1">
        <v>6.48467030659387</v>
      </c>
    </row>
    <row r="270" spans="1:2">
      <c r="A270" s="1">
        <v>5.17031775166265</v>
      </c>
      <c r="B270" s="1">
        <v>6.47501450104487</v>
      </c>
    </row>
    <row r="271" spans="1:2">
      <c r="A271" s="1">
        <v>-0.392077261655485</v>
      </c>
      <c r="B271" s="1">
        <v>6.4433784880988</v>
      </c>
    </row>
    <row r="272" spans="1:2">
      <c r="A272" s="1">
        <v>-0.31089510806691</v>
      </c>
      <c r="B272" s="1">
        <v>6.31636663231415</v>
      </c>
    </row>
    <row r="273" spans="1:2">
      <c r="A273" s="1">
        <v>0.11273135400889</v>
      </c>
      <c r="B273" s="1">
        <v>6.1711829808475</v>
      </c>
    </row>
    <row r="274" spans="1:2">
      <c r="A274" s="1">
        <v>-0.302171219040182</v>
      </c>
      <c r="B274" s="1">
        <v>6.12080624260841</v>
      </c>
    </row>
    <row r="275" spans="1:2">
      <c r="A275" s="1">
        <v>-1.53607140409264</v>
      </c>
      <c r="B275" s="1">
        <v>6.07676041500075</v>
      </c>
    </row>
    <row r="276" spans="1:2">
      <c r="A276" s="1">
        <v>-2.7227368006163</v>
      </c>
      <c r="B276" s="1">
        <v>6.06759589372413</v>
      </c>
    </row>
    <row r="277" spans="1:2">
      <c r="A277" s="1">
        <v>2.73248557694717</v>
      </c>
      <c r="B277" s="1">
        <v>5.83463236878907</v>
      </c>
    </row>
    <row r="278" spans="1:2">
      <c r="A278" s="1">
        <v>0.343834500016495</v>
      </c>
      <c r="B278" s="1">
        <v>5.82808030624975</v>
      </c>
    </row>
    <row r="279" spans="1:2">
      <c r="A279" s="1">
        <v>-4.38666150601927</v>
      </c>
      <c r="B279" s="1">
        <v>5.81373621973681</v>
      </c>
    </row>
    <row r="280" spans="1:2">
      <c r="A280" s="1">
        <v>-0.35528603434965</v>
      </c>
      <c r="B280" s="1">
        <v>5.74945170673665</v>
      </c>
    </row>
    <row r="281" spans="1:2">
      <c r="A281" s="1">
        <v>-0.0567929168418601</v>
      </c>
      <c r="B281" s="1">
        <v>5.69093763517622</v>
      </c>
    </row>
    <row r="282" spans="1:2">
      <c r="A282" s="1">
        <v>-3.11608525757751</v>
      </c>
      <c r="B282" s="1">
        <v>5.69044815161309</v>
      </c>
    </row>
    <row r="283" spans="1:2">
      <c r="A283" s="1">
        <v>-0.153710646569915</v>
      </c>
      <c r="B283" s="1">
        <v>5.68695081896503</v>
      </c>
    </row>
    <row r="284" spans="1:2">
      <c r="A284" s="1">
        <v>0.764333613136277</v>
      </c>
      <c r="B284" s="1">
        <v>5.58951965065502</v>
      </c>
    </row>
    <row r="285" spans="1:2">
      <c r="A285" s="1">
        <v>10.7659512516979</v>
      </c>
      <c r="B285" s="1">
        <v>5.46197891553794</v>
      </c>
    </row>
    <row r="286" spans="1:2">
      <c r="A286" s="1">
        <v>0.951406487331105</v>
      </c>
      <c r="B286" s="1">
        <v>5.41219021784393</v>
      </c>
    </row>
    <row r="287" spans="1:2">
      <c r="A287" s="1">
        <v>-0.333587696034549</v>
      </c>
      <c r="B287" s="1">
        <v>5.29051803219682</v>
      </c>
    </row>
    <row r="288" spans="1:2">
      <c r="A288" s="1">
        <v>-0.676167003215195</v>
      </c>
      <c r="B288" s="1">
        <v>5.16534406989579</v>
      </c>
    </row>
    <row r="289" spans="1:2">
      <c r="A289" s="1">
        <v>-12.3355626207746</v>
      </c>
      <c r="B289" s="1">
        <v>4.97155625433239</v>
      </c>
    </row>
    <row r="290" spans="1:2">
      <c r="A290" s="1">
        <v>-2.39988321574729</v>
      </c>
      <c r="B290" s="1">
        <v>4.93247580956868</v>
      </c>
    </row>
    <row r="291" spans="1:2">
      <c r="A291" s="1">
        <v>-2.32429866508558</v>
      </c>
      <c r="B291" s="1">
        <v>4.87670412016573</v>
      </c>
    </row>
    <row r="292" spans="1:2">
      <c r="A292" s="1">
        <v>-1.15117941536455</v>
      </c>
      <c r="B292" s="1">
        <v>4.84806359117511</v>
      </c>
    </row>
    <row r="293" spans="1:2">
      <c r="A293" s="1">
        <v>-1.41612333688078</v>
      </c>
      <c r="B293" s="1">
        <v>4.80862151218975</v>
      </c>
    </row>
    <row r="294" spans="1:2">
      <c r="A294" s="1">
        <v>3.01061618907296</v>
      </c>
      <c r="B294" s="1">
        <v>4.78677952155062</v>
      </c>
    </row>
    <row r="295" spans="1:2">
      <c r="A295" s="1">
        <v>-0.59896611548295</v>
      </c>
      <c r="B295" s="1">
        <v>4.36064971610718</v>
      </c>
    </row>
    <row r="296" spans="1:2">
      <c r="A296" s="1">
        <v>-1.65867174611533</v>
      </c>
      <c r="B296" s="1">
        <v>4.25503248022183</v>
      </c>
    </row>
    <row r="297" spans="1:2">
      <c r="A297" s="1">
        <v>4.82414144309526</v>
      </c>
      <c r="B297" s="1">
        <v>4.12054458112506</v>
      </c>
    </row>
    <row r="298" spans="1:2">
      <c r="A298" s="1">
        <v>0.560448544214862</v>
      </c>
      <c r="B298" s="1">
        <v>4.03812143839654</v>
      </c>
    </row>
    <row r="299" spans="1:2">
      <c r="A299" s="1">
        <v>-3.14179600620509</v>
      </c>
      <c r="B299" s="1">
        <v>4.02690297999365</v>
      </c>
    </row>
    <row r="300" spans="1:2">
      <c r="A300" s="1">
        <v>-2.97392303060604</v>
      </c>
      <c r="B300" s="1">
        <v>3.9065148309184</v>
      </c>
    </row>
    <row r="301" spans="1:2">
      <c r="A301" s="1">
        <v>-1.13196879594283</v>
      </c>
      <c r="B301" s="1">
        <v>3.88911913025925</v>
      </c>
    </row>
    <row r="302" spans="1:2">
      <c r="A302" s="1">
        <v>-8.010101613711999</v>
      </c>
      <c r="B302" s="1">
        <v>3.87514322311108</v>
      </c>
    </row>
    <row r="303" spans="1:2">
      <c r="A303" s="1">
        <v>-1.90911020830728</v>
      </c>
      <c r="B303" s="1">
        <v>3.84136890134849</v>
      </c>
    </row>
    <row r="304" spans="1:2">
      <c r="A304" s="1">
        <v>4.47370281351619</v>
      </c>
      <c r="B304" s="1">
        <v>3.74699561713559</v>
      </c>
    </row>
    <row r="305" spans="1:2">
      <c r="A305" s="1">
        <v>-1.59611838617796</v>
      </c>
      <c r="B305" s="1">
        <v>3.63076985509893</v>
      </c>
    </row>
    <row r="306" spans="1:2">
      <c r="A306" s="1">
        <v>-0.520761918224547</v>
      </c>
      <c r="B306" s="1">
        <v>3.39493232498145</v>
      </c>
    </row>
    <row r="307" spans="1:2">
      <c r="A307" s="1">
        <v>-1.79452602932614</v>
      </c>
      <c r="B307" s="1">
        <v>3.36858594828374</v>
      </c>
    </row>
    <row r="308" spans="1:2">
      <c r="A308" s="1">
        <v>1.76455818896304</v>
      </c>
      <c r="B308" s="1">
        <v>3.33321655251342</v>
      </c>
    </row>
    <row r="309" spans="1:2">
      <c r="A309" s="1">
        <v>-0.747182086869569</v>
      </c>
      <c r="B309" s="1">
        <v>2.9631598600062</v>
      </c>
    </row>
    <row r="310" spans="1:2">
      <c r="A310" s="1">
        <v>-1.95539772003682</v>
      </c>
      <c r="B310" s="1">
        <v>2.95347288677687</v>
      </c>
    </row>
    <row r="311" spans="1:2">
      <c r="A311" s="1">
        <v>-8.294724419773591</v>
      </c>
      <c r="B311" s="1">
        <v>2.8798242930198</v>
      </c>
    </row>
    <row r="312" spans="1:2">
      <c r="A312" s="1">
        <v>-2.53075661005167</v>
      </c>
      <c r="B312" s="1">
        <v>2.76607598301039</v>
      </c>
    </row>
    <row r="313" spans="1:2">
      <c r="A313" s="1">
        <v>-0.145140158320454</v>
      </c>
      <c r="B313" s="1">
        <v>2.69176153079717</v>
      </c>
    </row>
    <row r="314" spans="1:2">
      <c r="A314" s="1">
        <v>-3.18867000894651</v>
      </c>
      <c r="B314" s="1">
        <v>2.67864678661255</v>
      </c>
    </row>
    <row r="315" spans="1:2">
      <c r="A315" s="1">
        <v>-1.44455391810208</v>
      </c>
      <c r="B315" s="1">
        <v>2.62358022716365</v>
      </c>
    </row>
    <row r="316" spans="1:2">
      <c r="A316" s="1">
        <v>0.222885799602806</v>
      </c>
      <c r="B316" s="1">
        <v>2.54389850123587</v>
      </c>
    </row>
    <row r="317" spans="1:2">
      <c r="A317" s="1">
        <v>-3.99205585798568</v>
      </c>
      <c r="B317" s="1">
        <v>2.34660152697365</v>
      </c>
    </row>
    <row r="318" spans="1:2">
      <c r="A318" s="1">
        <v>2.05313396386172</v>
      </c>
      <c r="B318" s="1">
        <v>2.31494220025201</v>
      </c>
    </row>
    <row r="319" spans="1:2">
      <c r="A319" s="1">
        <v>-0.814284866116488</v>
      </c>
      <c r="B319" s="1">
        <v>2.26592649765481</v>
      </c>
    </row>
    <row r="320" spans="1:2">
      <c r="A320" s="1">
        <v>-2.69015304360015</v>
      </c>
      <c r="B320" s="1">
        <v>2.14771686183022</v>
      </c>
    </row>
    <row r="321" spans="1:2">
      <c r="A321" s="1">
        <v>0.505266593740076</v>
      </c>
      <c r="B321" s="1">
        <v>2.14688679911077</v>
      </c>
    </row>
    <row r="322" spans="1:2">
      <c r="A322" s="1">
        <v>-6.07625347103055</v>
      </c>
      <c r="B322" s="1">
        <v>1.99026551433653</v>
      </c>
    </row>
    <row r="323" spans="1:2">
      <c r="A323" s="1">
        <v>2.52515687537088</v>
      </c>
      <c r="B323" s="1">
        <v>1.79055391057549</v>
      </c>
    </row>
    <row r="324" spans="1:2">
      <c r="A324" s="1">
        <v>-3.10002256784458</v>
      </c>
      <c r="B324" s="1">
        <v>1.52097869219341</v>
      </c>
    </row>
    <row r="325" spans="1:2">
      <c r="A325" s="1">
        <v>-3.04768955518539</v>
      </c>
      <c r="B325" s="1">
        <v>1.50663536501813</v>
      </c>
    </row>
    <row r="326" spans="1:2">
      <c r="A326" s="1">
        <v>2.82200218234589</v>
      </c>
      <c r="B326" s="1">
        <v>1.38132155629695</v>
      </c>
    </row>
    <row r="327" spans="1:2">
      <c r="A327" s="1">
        <v>-1.22066656913955</v>
      </c>
      <c r="B327" s="1">
        <v>1.33124510571652</v>
      </c>
    </row>
    <row r="328" spans="1:2">
      <c r="A328" s="1">
        <v>-2.46617194838713</v>
      </c>
      <c r="B328" s="1">
        <v>1.15862650094797</v>
      </c>
    </row>
    <row r="329" spans="1:2">
      <c r="A329" s="1">
        <v>-9.312449291465329</v>
      </c>
      <c r="B329" s="1">
        <v>1.13847788048915</v>
      </c>
    </row>
    <row r="330" spans="1:2">
      <c r="A330" s="1">
        <v>-2.64398031051076</v>
      </c>
      <c r="B330" s="1">
        <v>0.869238670628127</v>
      </c>
    </row>
    <row r="331" spans="1:2">
      <c r="A331" s="1">
        <v>-3.57906347796828</v>
      </c>
      <c r="B331" s="1">
        <v>0.5161859416282329</v>
      </c>
    </row>
    <row r="332" spans="1:2">
      <c r="A332" s="1">
        <v>-3.89702951457521</v>
      </c>
      <c r="B332" s="1">
        <v>0.306906965032946</v>
      </c>
    </row>
    <row r="333" spans="1:2">
      <c r="A333" s="1">
        <v>-0.0155908437436406</v>
      </c>
      <c r="B333" s="1">
        <v>0.169365797299338</v>
      </c>
    </row>
    <row r="334" spans="1:2">
      <c r="A334" s="1">
        <v>-6.51161146029473</v>
      </c>
      <c r="B334" s="1">
        <v>0.101484251376844</v>
      </c>
    </row>
    <row r="335" spans="1:2">
      <c r="A335" s="1">
        <v>-2.81532396763574</v>
      </c>
      <c r="B335" s="1">
        <v>-0.247046377342656</v>
      </c>
    </row>
    <row r="336" spans="1:2">
      <c r="A336" s="1">
        <v>-6.30891834528053</v>
      </c>
      <c r="B336" s="1">
        <v>-0.328647898228612</v>
      </c>
    </row>
    <row r="337" spans="1:2">
      <c r="A337" s="1">
        <v>-3.51323841931101</v>
      </c>
      <c r="B337" s="1">
        <v>-0.603298851406888</v>
      </c>
    </row>
    <row r="338" spans="1:2">
      <c r="A338" s="1">
        <v>-4.48949369675951</v>
      </c>
      <c r="B338" s="1">
        <v>-0.72162729594841</v>
      </c>
    </row>
    <row r="339" spans="1:2">
      <c r="A339" s="1">
        <v>0.77590757564436</v>
      </c>
      <c r="B339" s="1">
        <v>-1.30788272924706</v>
      </c>
    </row>
    <row r="340" spans="1:2">
      <c r="A340" s="1">
        <v>4.19089381266058</v>
      </c>
      <c r="B340" s="1">
        <v>-1.49677078705224</v>
      </c>
    </row>
    <row r="341" spans="1:2">
      <c r="A341" s="1">
        <v>-2.43841800465551</v>
      </c>
      <c r="B341" s="1">
        <v>-1.50111995783688</v>
      </c>
    </row>
    <row r="342" spans="1:2">
      <c r="A342" s="1">
        <v>-3.9026369690958</v>
      </c>
      <c r="B342" s="1">
        <v>-1.5093545630601</v>
      </c>
    </row>
    <row r="343" spans="1:2">
      <c r="A343" s="1">
        <v>-6.04742804456216</v>
      </c>
      <c r="B343" s="1">
        <v>-1.58284345104211</v>
      </c>
    </row>
    <row r="344" spans="1:2">
      <c r="A344" s="1">
        <v>-7.18604583667902</v>
      </c>
      <c r="B344" s="1">
        <v>-1.61712290051122</v>
      </c>
    </row>
    <row r="345" spans="1:2">
      <c r="A345" s="1">
        <v>-5.68727156050333</v>
      </c>
      <c r="B345" s="1">
        <v>-2.13268323986496</v>
      </c>
    </row>
    <row r="346" spans="1:2">
      <c r="A346" s="1">
        <v>-3.27995859883307</v>
      </c>
      <c r="B346" s="1">
        <v>-2.36270597538524</v>
      </c>
    </row>
    <row r="347" spans="1:2">
      <c r="A347" s="1">
        <v>-6.66998179372218</v>
      </c>
      <c r="B347" s="1">
        <v>-2.48230714382959</v>
      </c>
    </row>
    <row r="348" spans="1:2">
      <c r="A348" s="1">
        <v>-2.52169188979433</v>
      </c>
      <c r="B348" s="1">
        <v>-2.75141637563058</v>
      </c>
    </row>
    <row r="349" spans="1:2">
      <c r="A349" s="1">
        <v>-3.08441587866067</v>
      </c>
      <c r="B349" s="1">
        <v>-3.63561225211117</v>
      </c>
    </row>
    <row r="350" spans="1:2">
      <c r="A350" s="1">
        <v>0.471551270993983</v>
      </c>
      <c r="B350" s="1">
        <v>-3.75710006175076</v>
      </c>
    </row>
    <row r="351" spans="1:2">
      <c r="A351" s="1">
        <v>-5.85266785648348</v>
      </c>
      <c r="B351" s="1">
        <v>-3.77213496539058</v>
      </c>
    </row>
    <row r="352" spans="1:2">
      <c r="A352" s="1">
        <v>-5.26542055857587</v>
      </c>
      <c r="B352" s="1">
        <v>-4.85631259055624</v>
      </c>
    </row>
    <row r="353" spans="1:2">
      <c r="A353" s="1">
        <v>-4.1284978610937</v>
      </c>
      <c r="B353" s="1">
        <v>-5.0935941799951</v>
      </c>
    </row>
    <row r="354" spans="1:2">
      <c r="A354" s="1">
        <v>-7.63269888077207</v>
      </c>
      <c r="B354" s="1">
        <v>-5.67907646940554</v>
      </c>
    </row>
    <row r="355" spans="1:2">
      <c r="A355" s="1">
        <v>-6.7395010238981</v>
      </c>
      <c r="B355" s="1">
        <v>-5.91698741659608</v>
      </c>
    </row>
    <row r="356" spans="1:2">
      <c r="A356" s="1">
        <v>-6.15355188567389</v>
      </c>
      <c r="B356" s="1">
        <v>-6.5973977745066</v>
      </c>
    </row>
    <row r="357" spans="1:2">
      <c r="A357" s="1">
        <v>-10.0861683363013</v>
      </c>
      <c r="B357" s="1">
        <v>-6.69232305671131</v>
      </c>
    </row>
    <row r="358" spans="1:2">
      <c r="A358" s="1">
        <v>-10.2855406075536</v>
      </c>
      <c r="B358" s="1">
        <v>-7.19866267816294</v>
      </c>
    </row>
    <row r="359" spans="1:2">
      <c r="A359" s="1">
        <v>-19.836469684928</v>
      </c>
      <c r="B359" s="1">
        <v>-81.5166291741315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B36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218</v>
      </c>
    </row>
    <row r="3" spans="1:2">
      <c r="A3" s="2" t="s">
        <v>105</v>
      </c>
      <c r="B3" s="2" t="s">
        <v>217</v>
      </c>
    </row>
    <row r="4" spans="1:2">
      <c r="A4" s="1">
        <v>1.5</v>
      </c>
      <c r="B4" s="1">
        <v>0</v>
      </c>
    </row>
    <row r="5" spans="1:2">
      <c r="A5" s="1">
        <v>-2.1</v>
      </c>
      <c r="B5" s="1">
        <v>29</v>
      </c>
    </row>
    <row r="6" spans="1:2">
      <c r="A6" s="1">
        <v>0.1</v>
      </c>
      <c r="B6" s="1">
        <v>98</v>
      </c>
    </row>
    <row r="7" spans="1:2">
      <c r="A7" s="1">
        <v>1.5</v>
      </c>
      <c r="B7" s="1">
        <v>185</v>
      </c>
    </row>
    <row r="8" spans="1:2">
      <c r="A8" s="1">
        <v>-0.3</v>
      </c>
      <c r="B8" s="1">
        <v>235</v>
      </c>
    </row>
    <row r="9" spans="1:2">
      <c r="A9" s="1">
        <v>-1.6</v>
      </c>
      <c r="B9" s="1">
        <v>320</v>
      </c>
    </row>
    <row r="10" spans="1:2">
      <c r="A10" s="1">
        <v>0.5</v>
      </c>
      <c r="B10" s="1">
        <v>565</v>
      </c>
    </row>
    <row r="11" spans="1:2">
      <c r="A11" s="1">
        <v>-3.8</v>
      </c>
      <c r="B11" s="1">
        <v>603</v>
      </c>
    </row>
    <row r="12" spans="1:2">
      <c r="A12" s="1">
        <v>1.2</v>
      </c>
      <c r="B12" s="1">
        <v>739</v>
      </c>
    </row>
    <row r="13" spans="1:2">
      <c r="A13" s="1">
        <v>-5.9</v>
      </c>
      <c r="B13" s="1">
        <v>871</v>
      </c>
    </row>
    <row r="14" spans="1:2">
      <c r="A14" s="1">
        <v>-5.1</v>
      </c>
      <c r="B14" s="1">
        <v>900</v>
      </c>
    </row>
    <row r="15" spans="1:2">
      <c r="A15" s="1">
        <v>-2.5</v>
      </c>
      <c r="B15" s="1">
        <v>976</v>
      </c>
    </row>
    <row r="16" spans="1:2">
      <c r="A16" s="1">
        <v>-4.9</v>
      </c>
      <c r="B16" s="1">
        <v>1119</v>
      </c>
    </row>
    <row r="17" spans="1:2">
      <c r="A17" s="1">
        <v>-1.5</v>
      </c>
      <c r="B17" s="1">
        <v>1197</v>
      </c>
    </row>
    <row r="18" spans="1:2">
      <c r="A18" s="1">
        <v>-1.5</v>
      </c>
      <c r="B18" s="1">
        <v>1204</v>
      </c>
    </row>
    <row r="19" spans="1:2">
      <c r="A19" s="1">
        <v>-6.6</v>
      </c>
      <c r="B19" s="1">
        <v>1327</v>
      </c>
    </row>
    <row r="20" spans="1:2">
      <c r="A20" s="1">
        <v>0.2</v>
      </c>
      <c r="B20" s="1">
        <v>1516</v>
      </c>
    </row>
    <row r="21" spans="1:2">
      <c r="A21" s="1">
        <v>-2.4</v>
      </c>
      <c r="B21" s="1">
        <v>1591</v>
      </c>
    </row>
    <row r="22" spans="1:2">
      <c r="A22" s="1">
        <v>-0.6</v>
      </c>
      <c r="B22" s="1">
        <v>1716</v>
      </c>
    </row>
    <row r="23" spans="1:2">
      <c r="A23" s="1">
        <v>0.3</v>
      </c>
      <c r="B23" s="1">
        <v>1911</v>
      </c>
    </row>
    <row r="24" spans="1:2">
      <c r="A24" s="1">
        <v>-1.6</v>
      </c>
      <c r="B24" s="1">
        <v>1971</v>
      </c>
    </row>
    <row r="25" spans="1:2">
      <c r="A25" s="1">
        <v>0.9</v>
      </c>
      <c r="B25" s="1">
        <v>2122</v>
      </c>
    </row>
    <row r="26" spans="1:2">
      <c r="A26" s="1">
        <v>2</v>
      </c>
      <c r="B26" s="1">
        <v>2167</v>
      </c>
    </row>
    <row r="27" spans="1:2">
      <c r="A27" s="1">
        <v>-3.6</v>
      </c>
      <c r="B27" s="1">
        <v>2359</v>
      </c>
    </row>
    <row r="28" spans="1:2">
      <c r="A28" s="1">
        <v>1.3</v>
      </c>
      <c r="B28" s="1">
        <v>2422</v>
      </c>
    </row>
    <row r="29" spans="1:2">
      <c r="A29" s="1">
        <v>-0.2</v>
      </c>
      <c r="B29" s="1">
        <v>2642</v>
      </c>
    </row>
    <row r="30" spans="1:2">
      <c r="A30" s="1">
        <v>-7.2</v>
      </c>
      <c r="B30" s="1">
        <v>2749</v>
      </c>
    </row>
    <row r="31" spans="1:2">
      <c r="A31" s="1">
        <v>-6.7</v>
      </c>
      <c r="B31" s="1">
        <v>3095</v>
      </c>
    </row>
    <row r="32" spans="1:2">
      <c r="A32" s="1">
        <v>-0.7</v>
      </c>
      <c r="B32" s="1">
        <v>3141</v>
      </c>
    </row>
    <row r="33" spans="1:2">
      <c r="A33" s="1">
        <v>-5.7</v>
      </c>
      <c r="B33" s="1">
        <v>3394</v>
      </c>
    </row>
    <row r="34" spans="1:2">
      <c r="A34" s="1">
        <v>-81.5</v>
      </c>
      <c r="B34" s="1">
        <v>3641</v>
      </c>
    </row>
    <row r="35" spans="1:2">
      <c r="A35" s="1">
        <v>-2.8</v>
      </c>
      <c r="B35" s="1">
        <v>3661</v>
      </c>
    </row>
    <row r="36" spans="1:2">
      <c r="A36" s="1">
        <v>1.1</v>
      </c>
      <c r="B36" s="1">
        <v>4282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20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223</v>
      </c>
    </row>
    <row r="3" spans="1:5">
      <c r="A3" s="2" t="s">
        <v>61</v>
      </c>
      <c r="B3" s="2" t="s">
        <v>219</v>
      </c>
      <c r="C3" s="2" t="s">
        <v>220</v>
      </c>
      <c r="D3" s="2" t="s">
        <v>221</v>
      </c>
      <c r="E3" s="2" t="s">
        <v>222</v>
      </c>
    </row>
    <row r="4" spans="1:5">
      <c r="A4" s="1">
        <v>2007</v>
      </c>
      <c r="B4" s="1">
        <v>53.6</v>
      </c>
      <c r="C4" s="1">
        <v>48</v>
      </c>
      <c r="D4" s="1">
        <v>49.2</v>
      </c>
      <c r="E4" s="1">
        <v>48.1</v>
      </c>
    </row>
    <row r="5" spans="1:5">
      <c r="A5" s="1">
        <v>2008</v>
      </c>
      <c r="B5" s="1">
        <v>54.4</v>
      </c>
      <c r="C5" s="1">
        <v>48.7</v>
      </c>
      <c r="D5" s="1">
        <v>49.7</v>
      </c>
      <c r="E5" s="1">
        <v>48.3</v>
      </c>
    </row>
    <row r="6" spans="1:5">
      <c r="A6" s="1">
        <v>2009</v>
      </c>
      <c r="B6" s="1">
        <v>57.6</v>
      </c>
      <c r="C6" s="1">
        <v>51.5</v>
      </c>
      <c r="D6" s="1">
        <v>55.8</v>
      </c>
      <c r="E6" s="1">
        <v>51.6</v>
      </c>
    </row>
    <row r="7" spans="1:5">
      <c r="A7" s="1">
        <v>2010</v>
      </c>
      <c r="B7" s="1">
        <v>56.7</v>
      </c>
      <c r="C7" s="1">
        <v>49.4</v>
      </c>
      <c r="D7" s="1">
        <v>55.6</v>
      </c>
      <c r="E7" s="1">
        <v>50.2</v>
      </c>
    </row>
    <row r="8" spans="1:5">
      <c r="A8" s="1">
        <v>2011</v>
      </c>
      <c r="B8" s="1">
        <v>57.2</v>
      </c>
      <c r="C8" s="1">
        <v>49.1</v>
      </c>
      <c r="D8" s="1">
        <v>55.1</v>
      </c>
      <c r="E8" s="1">
        <v>50</v>
      </c>
    </row>
    <row r="9" spans="1:5">
      <c r="A9" s="1">
        <v>2012</v>
      </c>
      <c r="B9" s="1">
        <v>56</v>
      </c>
      <c r="C9" s="1">
        <v>50.2</v>
      </c>
      <c r="D9" s="1">
        <v>56.6</v>
      </c>
      <c r="E9" s="1">
        <v>49.2</v>
      </c>
    </row>
    <row r="10" spans="1:5">
      <c r="A10" s="1">
        <v>2013</v>
      </c>
      <c r="B10" s="1">
        <v>56.4</v>
      </c>
      <c r="C10" s="1">
        <v>51.3</v>
      </c>
      <c r="D10" s="1">
        <v>53.9</v>
      </c>
      <c r="E10" s="1">
        <v>48.9</v>
      </c>
    </row>
    <row r="11" spans="1:5">
      <c r="A11" s="1">
        <v>2014</v>
      </c>
      <c r="B11" s="1">
        <v>57.3</v>
      </c>
      <c r="C11" s="1">
        <v>50.7</v>
      </c>
      <c r="D11" s="1">
        <v>53.2</v>
      </c>
      <c r="E11" s="1">
        <v>48.9</v>
      </c>
    </row>
    <row r="12" spans="1:5">
      <c r="A12" s="1">
        <v>2015</v>
      </c>
      <c r="B12" s="1">
        <v>58.6</v>
      </c>
      <c r="C12" s="1">
        <v>50</v>
      </c>
      <c r="D12" s="1">
        <v>52.8</v>
      </c>
      <c r="E12" s="1">
        <v>49.9</v>
      </c>
    </row>
    <row r="13" spans="1:5">
      <c r="A13" s="1">
        <v>2016</v>
      </c>
      <c r="B13" s="1">
        <v>59.3</v>
      </c>
      <c r="C13" s="1">
        <v>50.3</v>
      </c>
      <c r="D13" s="1">
        <v>51.1</v>
      </c>
      <c r="E13" s="1">
        <v>51.1</v>
      </c>
    </row>
    <row r="14" spans="1:5">
      <c r="A14" s="1">
        <v>2017</v>
      </c>
      <c r="B14" s="1">
        <v>59.5</v>
      </c>
      <c r="C14" s="1">
        <v>49.5</v>
      </c>
      <c r="D14" s="1">
        <v>49.5</v>
      </c>
      <c r="E14" s="1">
        <v>51.1</v>
      </c>
    </row>
    <row r="15" spans="1:5">
      <c r="A15" s="1">
        <v>2018</v>
      </c>
      <c r="B15" s="1">
        <v>59.2</v>
      </c>
      <c r="C15" s="1">
        <v>49.8</v>
      </c>
      <c r="D15" s="1">
        <v>49.4</v>
      </c>
      <c r="E15" s="1">
        <v>50.4</v>
      </c>
    </row>
    <row r="16" spans="1:5">
      <c r="A16" s="1">
        <v>2019</v>
      </c>
      <c r="B16" s="1">
        <v>59.9</v>
      </c>
      <c r="C16" s="1">
        <v>48.3</v>
      </c>
      <c r="D16" s="1">
        <v>48.4</v>
      </c>
      <c r="E16" s="1">
        <v>53</v>
      </c>
    </row>
    <row r="17" spans="1:5">
      <c r="A17" s="1">
        <v>2020</v>
      </c>
      <c r="B17" s="1">
        <v>65</v>
      </c>
      <c r="C17" s="1">
        <v>51.2</v>
      </c>
      <c r="D17" s="1">
        <v>51.7</v>
      </c>
      <c r="E17" s="1">
        <v>55.2</v>
      </c>
    </row>
    <row r="18" spans="1:5">
      <c r="A18" s="1">
        <v>2021</v>
      </c>
      <c r="B18" s="1">
        <v>61.4</v>
      </c>
      <c r="C18" s="1">
        <v>47.9</v>
      </c>
      <c r="D18" s="1">
        <v>47.6</v>
      </c>
      <c r="E18" s="1">
        <v>52.2</v>
      </c>
    </row>
    <row r="19" spans="1:5">
      <c r="A19" s="1">
        <v>2022</v>
      </c>
      <c r="B19" s="1">
        <v>60</v>
      </c>
      <c r="C19" s="1">
        <v>46.9</v>
      </c>
      <c r="D19" s="1">
        <v>43.5</v>
      </c>
      <c r="E19" s="1">
        <v>49.4</v>
      </c>
    </row>
    <row r="20" spans="1:5">
      <c r="A20" s="1">
        <v>2023</v>
      </c>
      <c r="B20" s="1">
        <v>61.7</v>
      </c>
      <c r="C20" s="1">
        <v>47.7</v>
      </c>
      <c r="D20" s="1">
        <v>45.5</v>
      </c>
      <c r="E20" s="1">
        <v>52.5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19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224</v>
      </c>
    </row>
    <row r="3" spans="1:4">
      <c r="A3" s="2" t="s">
        <v>61</v>
      </c>
      <c r="B3" s="2" t="s">
        <v>147</v>
      </c>
      <c r="C3" s="2" t="s">
        <v>150</v>
      </c>
      <c r="D3" s="2" t="s">
        <v>151</v>
      </c>
    </row>
    <row r="4" spans="1:4">
      <c r="A4" s="1">
        <v>2007</v>
      </c>
      <c r="B4" s="1">
        <v>42.8</v>
      </c>
      <c r="C4" s="1">
        <v>41.4</v>
      </c>
      <c r="D4" s="1">
        <v>43.4</v>
      </c>
    </row>
    <row r="5" spans="1:4">
      <c r="A5" s="1">
        <v>2008</v>
      </c>
      <c r="B5" s="1">
        <v>42.9</v>
      </c>
      <c r="C5" s="1">
        <v>41.9</v>
      </c>
      <c r="D5" s="1">
        <v>43.9</v>
      </c>
    </row>
    <row r="6" spans="1:4">
      <c r="A6" s="1">
        <v>2009</v>
      </c>
      <c r="B6" s="1">
        <v>45.8</v>
      </c>
      <c r="C6" s="1">
        <v>44</v>
      </c>
      <c r="D6" s="1">
        <v>49.3</v>
      </c>
    </row>
    <row r="7" spans="1:4">
      <c r="A7" s="1">
        <v>2010</v>
      </c>
      <c r="B7" s="1">
        <v>44.4</v>
      </c>
      <c r="C7" s="1">
        <v>42.3</v>
      </c>
      <c r="D7" s="1">
        <v>49.1</v>
      </c>
    </row>
    <row r="8" spans="1:4">
      <c r="A8" s="1">
        <v>2011</v>
      </c>
      <c r="B8" s="1">
        <v>43.9</v>
      </c>
      <c r="C8" s="1">
        <v>42.2</v>
      </c>
      <c r="D8" s="1">
        <v>48.4</v>
      </c>
    </row>
    <row r="9" spans="1:4">
      <c r="A9" s="1">
        <v>2012</v>
      </c>
      <c r="B9" s="1">
        <v>42.8</v>
      </c>
      <c r="C9" s="1">
        <v>42.8</v>
      </c>
      <c r="D9" s="1">
        <v>49.7</v>
      </c>
    </row>
    <row r="10" spans="1:4">
      <c r="A10" s="1">
        <v>2013</v>
      </c>
      <c r="B10" s="1">
        <v>42.4</v>
      </c>
      <c r="C10" s="1">
        <v>43.6</v>
      </c>
      <c r="D10" s="1">
        <v>46.9</v>
      </c>
    </row>
    <row r="11" spans="1:4">
      <c r="A11" s="1">
        <v>2014</v>
      </c>
      <c r="B11" s="1">
        <v>42.3</v>
      </c>
      <c r="C11" s="1">
        <v>43.3</v>
      </c>
      <c r="D11" s="1">
        <v>46.1</v>
      </c>
    </row>
    <row r="12" spans="1:4">
      <c r="A12" s="1">
        <v>2015</v>
      </c>
      <c r="B12" s="1">
        <v>43</v>
      </c>
      <c r="C12" s="1">
        <v>42.7</v>
      </c>
      <c r="D12" s="1">
        <v>45.6</v>
      </c>
    </row>
    <row r="13" spans="1:4">
      <c r="A13" s="1">
        <v>2016</v>
      </c>
      <c r="B13" s="1">
        <v>44</v>
      </c>
      <c r="C13" s="1">
        <v>42.9</v>
      </c>
      <c r="D13" s="1">
        <v>43.9</v>
      </c>
    </row>
    <row r="14" spans="1:4">
      <c r="A14" s="1">
        <v>2017</v>
      </c>
      <c r="B14" s="1">
        <v>43.9</v>
      </c>
      <c r="C14" s="1">
        <v>42.2</v>
      </c>
      <c r="D14" s="1">
        <v>42.4</v>
      </c>
    </row>
    <row r="15" spans="1:4">
      <c r="A15" s="1">
        <v>2018</v>
      </c>
      <c r="B15" s="1">
        <v>43.4</v>
      </c>
      <c r="C15" s="1">
        <v>42.6</v>
      </c>
      <c r="D15" s="1">
        <v>42.2</v>
      </c>
    </row>
    <row r="16" spans="1:4">
      <c r="A16" s="1">
        <v>2019</v>
      </c>
      <c r="B16" s="1">
        <v>45.6</v>
      </c>
      <c r="C16" s="1">
        <v>41.3</v>
      </c>
      <c r="D16" s="1">
        <v>41.2</v>
      </c>
    </row>
    <row r="17" spans="1:4">
      <c r="A17" s="1">
        <v>2020</v>
      </c>
      <c r="B17" s="1">
        <v>47.7</v>
      </c>
      <c r="C17" s="1">
        <v>44</v>
      </c>
      <c r="D17" s="1">
        <v>44.4</v>
      </c>
    </row>
    <row r="18" spans="1:4">
      <c r="A18" s="1">
        <v>2021</v>
      </c>
      <c r="B18" s="1">
        <v>44.9</v>
      </c>
      <c r="C18" s="1">
        <v>41.2</v>
      </c>
      <c r="D18" s="1">
        <v>40.9</v>
      </c>
    </row>
    <row r="19" spans="1:4">
      <c r="A19" s="1">
        <v>2022</v>
      </c>
      <c r="B19" s="1">
        <v>42.7</v>
      </c>
      <c r="C19" s="1">
        <v>40.3</v>
      </c>
      <c r="D19" s="1">
        <v>37.4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32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231</v>
      </c>
    </row>
    <row r="3" spans="1:5">
      <c r="A3" s="2" t="s">
        <v>61</v>
      </c>
      <c r="B3" s="2" t="s">
        <v>155</v>
      </c>
      <c r="C3" s="2" t="s">
        <v>147</v>
      </c>
      <c r="D3" s="2" t="s">
        <v>150</v>
      </c>
      <c r="E3" s="2" t="s">
        <v>151</v>
      </c>
    </row>
    <row r="4" spans="1:5">
      <c r="A4" s="1" t="s">
        <v>225</v>
      </c>
      <c r="B4" s="1">
        <v>23.4</v>
      </c>
      <c r="C4" s="1">
        <v>20.3</v>
      </c>
      <c r="D4" s="1">
        <v>21.1</v>
      </c>
      <c r="E4" s="1">
        <v>22.1</v>
      </c>
    </row>
    <row r="5" spans="1:5">
      <c r="A5" s="1" t="s">
        <v>226</v>
      </c>
      <c r="B5" s="1">
        <v>23.8</v>
      </c>
      <c r="C5" s="1">
        <v>19.7</v>
      </c>
      <c r="D5" s="1">
        <v>21.6</v>
      </c>
      <c r="E5" s="1">
        <v>22.1</v>
      </c>
    </row>
    <row r="6" spans="1:5">
      <c r="A6" s="1" t="s">
        <v>227</v>
      </c>
      <c r="B6" s="1">
        <v>23.3</v>
      </c>
      <c r="C6" s="1">
        <v>19.2</v>
      </c>
      <c r="D6" s="1">
        <v>21.2</v>
      </c>
      <c r="E6" s="1">
        <v>22</v>
      </c>
    </row>
    <row r="7" spans="1:5">
      <c r="A7" s="1" t="s">
        <v>228</v>
      </c>
      <c r="B7" s="1">
        <v>23.3</v>
      </c>
      <c r="C7" s="1">
        <v>20.5</v>
      </c>
      <c r="D7" s="1">
        <v>20.7</v>
      </c>
      <c r="E7" s="1">
        <v>22.4</v>
      </c>
    </row>
    <row r="8" spans="1:5">
      <c r="A8" s="1" t="s">
        <v>229</v>
      </c>
      <c r="B8" s="1">
        <v>23.7</v>
      </c>
      <c r="C8" s="1">
        <v>20.1</v>
      </c>
      <c r="D8" s="1">
        <v>20.7</v>
      </c>
      <c r="E8" s="1">
        <v>22.4</v>
      </c>
    </row>
    <row r="9" spans="1:5">
      <c r="A9" s="1" t="s">
        <v>230</v>
      </c>
      <c r="B9" s="1">
        <v>23.6</v>
      </c>
      <c r="C9" s="1">
        <v>17.6</v>
      </c>
      <c r="D9" s="1">
        <v>20</v>
      </c>
      <c r="E9" s="1">
        <v>21.5</v>
      </c>
    </row>
    <row r="10" spans="1:5">
      <c r="A10" s="1" t="s">
        <v>176</v>
      </c>
      <c r="B10" s="1">
        <v>23.9</v>
      </c>
      <c r="C10" s="1">
        <v>18.2</v>
      </c>
      <c r="D10" s="1">
        <v>20.2</v>
      </c>
      <c r="E10" s="1">
        <v>21.8</v>
      </c>
    </row>
    <row r="11" spans="1:5">
      <c r="A11" s="1" t="s">
        <v>177</v>
      </c>
      <c r="B11" s="1">
        <v>24</v>
      </c>
      <c r="C11" s="1">
        <v>19.1</v>
      </c>
      <c r="D11" s="1">
        <v>20.5</v>
      </c>
      <c r="E11" s="1">
        <v>22.1</v>
      </c>
    </row>
    <row r="12" spans="1:5">
      <c r="A12" s="1" t="s">
        <v>178</v>
      </c>
      <c r="B12" s="1">
        <v>24.1</v>
      </c>
      <c r="C12" s="1">
        <v>19.2</v>
      </c>
      <c r="D12" s="1">
        <v>20.9</v>
      </c>
      <c r="E12" s="1">
        <v>22.3</v>
      </c>
    </row>
    <row r="13" spans="1:5">
      <c r="A13" s="1" t="s">
        <v>179</v>
      </c>
      <c r="B13" s="1">
        <v>23.4</v>
      </c>
      <c r="C13" s="1">
        <v>18.1</v>
      </c>
      <c r="D13" s="1">
        <v>20.7</v>
      </c>
      <c r="E13" s="1">
        <v>22.1</v>
      </c>
    </row>
    <row r="14" spans="1:5">
      <c r="A14" s="1" t="s">
        <v>180</v>
      </c>
      <c r="B14" s="1">
        <v>22.7</v>
      </c>
      <c r="C14" s="1">
        <v>16.8</v>
      </c>
      <c r="D14" s="1">
        <v>20.6</v>
      </c>
      <c r="E14" s="1">
        <v>21.7</v>
      </c>
    </row>
    <row r="15" spans="1:5">
      <c r="A15" s="1" t="s">
        <v>181</v>
      </c>
      <c r="B15" s="1">
        <v>22.1</v>
      </c>
      <c r="C15" s="1">
        <v>16</v>
      </c>
      <c r="D15" s="1">
        <v>20.1</v>
      </c>
      <c r="E15" s="1">
        <v>21.3</v>
      </c>
    </row>
    <row r="16" spans="1:5">
      <c r="A16" s="1" t="s">
        <v>182</v>
      </c>
      <c r="B16" s="1">
        <v>21.8</v>
      </c>
      <c r="C16" s="1">
        <v>16.4</v>
      </c>
      <c r="D16" s="1">
        <v>19.8</v>
      </c>
      <c r="E16" s="1">
        <v>21.4</v>
      </c>
    </row>
    <row r="17" spans="1:5">
      <c r="A17" s="1" t="s">
        <v>183</v>
      </c>
      <c r="B17" s="1">
        <v>22.1</v>
      </c>
      <c r="C17" s="1">
        <v>15.8</v>
      </c>
      <c r="D17" s="1">
        <v>20.2</v>
      </c>
      <c r="E17" s="1">
        <v>21.4</v>
      </c>
    </row>
    <row r="18" spans="1:5">
      <c r="A18" s="1" t="s">
        <v>184</v>
      </c>
      <c r="B18" s="1">
        <v>23.5</v>
      </c>
      <c r="C18" s="1">
        <v>18.3</v>
      </c>
      <c r="D18" s="1">
        <v>20.9</v>
      </c>
      <c r="E18" s="1">
        <v>23.6</v>
      </c>
    </row>
    <row r="19" spans="1:5">
      <c r="A19" s="1" t="s">
        <v>185</v>
      </c>
      <c r="B19" s="1">
        <v>23.6</v>
      </c>
      <c r="C19" s="1">
        <v>18.2</v>
      </c>
      <c r="D19" s="1">
        <v>20</v>
      </c>
      <c r="E19" s="1">
        <v>23.4</v>
      </c>
    </row>
    <row r="20" spans="1:5">
      <c r="A20" s="1" t="s">
        <v>186</v>
      </c>
      <c r="B20" s="1">
        <v>24.2</v>
      </c>
      <c r="C20" s="1">
        <v>17.9</v>
      </c>
      <c r="D20" s="1">
        <v>19.7</v>
      </c>
      <c r="E20" s="1">
        <v>22.7</v>
      </c>
    </row>
    <row r="21" spans="1:5">
      <c r="A21" s="1" t="s">
        <v>187</v>
      </c>
      <c r="B21" s="1">
        <v>24.2</v>
      </c>
      <c r="C21" s="1">
        <v>17.9</v>
      </c>
      <c r="D21" s="1">
        <v>20.4</v>
      </c>
      <c r="E21" s="1">
        <v>22.5</v>
      </c>
    </row>
    <row r="22" spans="1:5">
      <c r="A22" s="1" t="s">
        <v>188</v>
      </c>
      <c r="B22" s="1">
        <v>24.1</v>
      </c>
      <c r="C22" s="1">
        <v>18.2</v>
      </c>
      <c r="D22" s="1">
        <v>20.6</v>
      </c>
      <c r="E22" s="1">
        <v>22.1</v>
      </c>
    </row>
    <row r="23" spans="1:5">
      <c r="A23" s="1" t="s">
        <v>189</v>
      </c>
      <c r="B23" s="1">
        <v>24.3</v>
      </c>
      <c r="C23" s="1">
        <v>18.8</v>
      </c>
      <c r="D23" s="1">
        <v>20.5</v>
      </c>
      <c r="E23" s="1">
        <v>21.8</v>
      </c>
    </row>
    <row r="24" spans="1:5">
      <c r="A24" s="1" t="s">
        <v>190</v>
      </c>
      <c r="B24" s="1">
        <v>24.7</v>
      </c>
      <c r="C24" s="1">
        <v>20.1</v>
      </c>
      <c r="D24" s="1">
        <v>20</v>
      </c>
      <c r="E24" s="1">
        <v>21.6</v>
      </c>
    </row>
    <row r="25" spans="1:5">
      <c r="A25" s="1" t="s">
        <v>191</v>
      </c>
      <c r="B25" s="1">
        <v>25</v>
      </c>
      <c r="C25" s="1">
        <v>21.2</v>
      </c>
      <c r="D25" s="1">
        <v>20.4</v>
      </c>
      <c r="E25" s="1">
        <v>21.1</v>
      </c>
    </row>
    <row r="26" spans="1:5">
      <c r="A26" s="1" t="s">
        <v>192</v>
      </c>
      <c r="B26" s="1">
        <v>25.2</v>
      </c>
      <c r="C26" s="1">
        <v>20.8</v>
      </c>
      <c r="D26" s="1">
        <v>20.6</v>
      </c>
      <c r="E26" s="1">
        <v>20.5</v>
      </c>
    </row>
    <row r="27" spans="1:5">
      <c r="A27" s="1" t="s">
        <v>193</v>
      </c>
      <c r="B27" s="1">
        <v>25.3</v>
      </c>
      <c r="C27" s="1">
        <v>20.2</v>
      </c>
      <c r="D27" s="1">
        <v>20.7</v>
      </c>
      <c r="E27" s="1">
        <v>20.5</v>
      </c>
    </row>
    <row r="28" spans="1:5">
      <c r="A28" s="1" t="s">
        <v>194</v>
      </c>
      <c r="B28" s="1">
        <v>25.3</v>
      </c>
      <c r="C28" s="1">
        <v>21.1</v>
      </c>
      <c r="D28" s="1">
        <v>20.3</v>
      </c>
      <c r="E28" s="1">
        <v>20.4</v>
      </c>
    </row>
    <row r="29" spans="1:5">
      <c r="A29" s="1" t="s">
        <v>195</v>
      </c>
      <c r="B29" s="1">
        <v>26</v>
      </c>
      <c r="C29" s="1">
        <v>22.6</v>
      </c>
      <c r="D29" s="1">
        <v>20.8</v>
      </c>
      <c r="E29" s="1">
        <v>20.6</v>
      </c>
    </row>
    <row r="30" spans="1:5">
      <c r="A30" s="1" t="s">
        <v>196</v>
      </c>
      <c r="B30" s="1">
        <v>25.5</v>
      </c>
      <c r="C30" s="1">
        <v>18.8</v>
      </c>
      <c r="D30" s="1">
        <v>20.1</v>
      </c>
      <c r="E30" s="1">
        <v>19.5</v>
      </c>
    </row>
    <row r="31" spans="1:5">
      <c r="A31" s="1" t="s">
        <v>197</v>
      </c>
      <c r="B31" s="1">
        <v>24.4</v>
      </c>
      <c r="C31" s="1">
        <v>14.9</v>
      </c>
      <c r="D31" s="1">
        <v>19.7</v>
      </c>
      <c r="E31" s="1">
        <v>17.9</v>
      </c>
    </row>
    <row r="32" spans="1:5">
      <c r="A32" s="1" t="s">
        <v>198</v>
      </c>
      <c r="B32" s="1">
        <v>24.8</v>
      </c>
      <c r="C32" s="1">
        <v>18.1</v>
      </c>
      <c r="D32" s="1">
        <v>20.2</v>
      </c>
      <c r="E32" s="1">
        <v>18.6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32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232</v>
      </c>
    </row>
    <row r="3" spans="1:4">
      <c r="A3" s="2" t="s">
        <v>61</v>
      </c>
      <c r="B3" s="2" t="s">
        <v>151</v>
      </c>
      <c r="C3" s="2" t="s">
        <v>147</v>
      </c>
      <c r="D3" s="2" t="s">
        <v>150</v>
      </c>
    </row>
    <row r="4" spans="1:4">
      <c r="A4" s="1">
        <v>1995</v>
      </c>
      <c r="B4" s="1">
        <v>29.3</v>
      </c>
      <c r="C4" s="1">
        <v>30.4</v>
      </c>
      <c r="D4" s="1">
        <v>33.4</v>
      </c>
    </row>
    <row r="5" spans="1:4">
      <c r="A5" s="1">
        <v>1996</v>
      </c>
      <c r="B5" s="1">
        <v>29.2</v>
      </c>
      <c r="C5" s="1">
        <v>30.3</v>
      </c>
      <c r="D5" s="1">
        <v>33</v>
      </c>
    </row>
    <row r="6" spans="1:4">
      <c r="A6" s="1">
        <v>1997</v>
      </c>
      <c r="B6" s="1">
        <v>29.5</v>
      </c>
      <c r="C6" s="1">
        <v>29.9</v>
      </c>
      <c r="D6" s="1">
        <v>32.8</v>
      </c>
    </row>
    <row r="7" spans="1:4">
      <c r="A7" s="1">
        <v>1998</v>
      </c>
      <c r="B7" s="1">
        <v>29.4</v>
      </c>
      <c r="C7" s="1">
        <v>29.7</v>
      </c>
      <c r="D7" s="1">
        <v>32.2</v>
      </c>
    </row>
    <row r="8" spans="1:4">
      <c r="A8" s="1">
        <v>1999</v>
      </c>
      <c r="B8" s="1">
        <v>29.3</v>
      </c>
      <c r="C8" s="1">
        <v>30</v>
      </c>
      <c r="D8" s="1">
        <v>31.9</v>
      </c>
    </row>
    <row r="9" spans="1:4">
      <c r="A9" s="1">
        <v>2000</v>
      </c>
      <c r="B9" s="1">
        <v>29.1</v>
      </c>
      <c r="C9" s="1">
        <v>29.9</v>
      </c>
      <c r="D9" s="1">
        <v>30.5</v>
      </c>
    </row>
    <row r="10" spans="1:4">
      <c r="A10" s="1">
        <v>2001</v>
      </c>
      <c r="B10" s="1">
        <v>29.1</v>
      </c>
      <c r="C10" s="1">
        <v>30.4</v>
      </c>
      <c r="D10" s="1">
        <v>30.2</v>
      </c>
    </row>
    <row r="11" spans="1:4">
      <c r="A11" s="1">
        <v>2002</v>
      </c>
      <c r="B11" s="1">
        <v>29.4</v>
      </c>
      <c r="C11" s="1">
        <v>30.4</v>
      </c>
      <c r="D11" s="1">
        <v>30.6</v>
      </c>
    </row>
    <row r="12" spans="1:4">
      <c r="A12" s="1">
        <v>2003</v>
      </c>
      <c r="B12" s="1">
        <v>29.5</v>
      </c>
      <c r="C12" s="1">
        <v>30.8</v>
      </c>
      <c r="D12" s="1">
        <v>31.1</v>
      </c>
    </row>
    <row r="13" spans="1:4">
      <c r="A13" s="1">
        <v>2004</v>
      </c>
      <c r="B13" s="1">
        <v>29.8</v>
      </c>
      <c r="C13" s="1">
        <v>30.8</v>
      </c>
      <c r="D13" s="1">
        <v>31.4</v>
      </c>
    </row>
    <row r="14" spans="1:4">
      <c r="A14" s="1">
        <v>2005</v>
      </c>
      <c r="B14" s="1">
        <v>29.6</v>
      </c>
      <c r="C14" s="1">
        <v>30.4</v>
      </c>
      <c r="D14" s="1">
        <v>31.3</v>
      </c>
    </row>
    <row r="15" spans="1:4">
      <c r="A15" s="1">
        <v>2006</v>
      </c>
      <c r="B15" s="1">
        <v>29</v>
      </c>
      <c r="C15" s="1">
        <v>29.9</v>
      </c>
      <c r="D15" s="1">
        <v>31.1</v>
      </c>
    </row>
    <row r="16" spans="1:4">
      <c r="A16" s="1">
        <v>2007</v>
      </c>
      <c r="B16" s="1">
        <v>28.3</v>
      </c>
      <c r="C16" s="1">
        <v>29.2</v>
      </c>
      <c r="D16" s="1">
        <v>30.4</v>
      </c>
    </row>
    <row r="17" spans="1:4">
      <c r="A17" s="1">
        <v>2008</v>
      </c>
      <c r="B17" s="1">
        <v>27.8</v>
      </c>
      <c r="C17" s="1">
        <v>28.8</v>
      </c>
      <c r="D17" s="1">
        <v>29.6</v>
      </c>
    </row>
    <row r="18" spans="1:4">
      <c r="A18" s="1">
        <v>2009</v>
      </c>
      <c r="B18" s="1">
        <v>29.4</v>
      </c>
      <c r="C18" s="1">
        <v>29.4</v>
      </c>
      <c r="D18" s="1">
        <v>29.6</v>
      </c>
    </row>
    <row r="19" spans="1:4">
      <c r="A19" s="1">
        <v>2010</v>
      </c>
      <c r="B19" s="1">
        <v>30.4</v>
      </c>
      <c r="C19" s="1">
        <v>29.9</v>
      </c>
      <c r="D19" s="1">
        <v>29.2</v>
      </c>
    </row>
    <row r="20" spans="1:4">
      <c r="A20" s="1">
        <v>2011</v>
      </c>
      <c r="B20" s="1">
        <v>29.9</v>
      </c>
      <c r="C20" s="1">
        <v>30.1</v>
      </c>
      <c r="D20" s="1">
        <v>28.7</v>
      </c>
    </row>
    <row r="21" spans="1:4">
      <c r="A21" s="1">
        <v>2012</v>
      </c>
      <c r="B21" s="1">
        <v>29.7</v>
      </c>
      <c r="C21" s="1">
        <v>29.9</v>
      </c>
      <c r="D21" s="1">
        <v>28.6</v>
      </c>
    </row>
    <row r="22" spans="1:4">
      <c r="A22" s="1">
        <v>2013</v>
      </c>
      <c r="B22" s="1">
        <v>29.8</v>
      </c>
      <c r="C22" s="1">
        <v>30</v>
      </c>
      <c r="D22" s="1">
        <v>28.7</v>
      </c>
    </row>
    <row r="23" spans="1:4">
      <c r="A23" s="1">
        <v>2014</v>
      </c>
      <c r="B23" s="1">
        <v>29.5</v>
      </c>
      <c r="C23" s="1">
        <v>30</v>
      </c>
      <c r="D23" s="1">
        <v>28.6</v>
      </c>
    </row>
    <row r="24" spans="1:4">
      <c r="A24" s="1">
        <v>2015</v>
      </c>
      <c r="B24" s="1">
        <v>29.1</v>
      </c>
      <c r="C24" s="1">
        <v>30.2</v>
      </c>
      <c r="D24" s="1">
        <v>28.8</v>
      </c>
    </row>
    <row r="25" spans="1:4">
      <c r="A25" s="1">
        <v>2016</v>
      </c>
      <c r="B25" s="1">
        <v>28.5</v>
      </c>
      <c r="C25" s="1">
        <v>30.4</v>
      </c>
      <c r="D25" s="1">
        <v>29.1</v>
      </c>
    </row>
    <row r="26" spans="1:4">
      <c r="A26" s="1">
        <v>2017</v>
      </c>
      <c r="B26" s="1">
        <v>28</v>
      </c>
      <c r="C26" s="1">
        <v>30.5</v>
      </c>
      <c r="D26" s="1">
        <v>28.9</v>
      </c>
    </row>
    <row r="27" spans="1:4">
      <c r="A27" s="1">
        <v>2018</v>
      </c>
      <c r="B27" s="1">
        <v>27.8</v>
      </c>
      <c r="C27" s="1">
        <v>30.4</v>
      </c>
      <c r="D27" s="1">
        <v>28.7</v>
      </c>
    </row>
    <row r="28" spans="1:4">
      <c r="A28" s="1">
        <v>2019</v>
      </c>
      <c r="B28" s="1">
        <v>27.6</v>
      </c>
      <c r="C28" s="1">
        <v>30.2</v>
      </c>
      <c r="D28" s="1">
        <v>28.7</v>
      </c>
    </row>
    <row r="29" spans="1:4">
      <c r="A29" s="1">
        <v>2020</v>
      </c>
      <c r="B29" s="1">
        <v>28</v>
      </c>
      <c r="C29" s="1">
        <v>30.7</v>
      </c>
      <c r="D29" s="1">
        <v>29</v>
      </c>
    </row>
    <row r="30" spans="1:4">
      <c r="A30" s="1">
        <v>2021</v>
      </c>
      <c r="B30" s="1">
        <v>28.1</v>
      </c>
      <c r="C30" s="1">
        <v>30.9</v>
      </c>
      <c r="D30" s="1">
        <v>29</v>
      </c>
    </row>
    <row r="31" spans="1:4">
      <c r="A31" s="1">
        <v>2022</v>
      </c>
      <c r="B31" s="1">
        <v>27.4</v>
      </c>
      <c r="C31" s="1">
        <v>30</v>
      </c>
      <c r="D31" s="1">
        <v>28.4</v>
      </c>
    </row>
    <row r="32" spans="1:4">
      <c r="A32" s="1">
        <v>2023</v>
      </c>
      <c r="B32" s="1">
        <v>27.3</v>
      </c>
      <c r="C32" s="1">
        <v>29.9</v>
      </c>
      <c r="D32" s="1">
        <v>28.3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169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403</v>
      </c>
    </row>
    <row r="3" spans="1:4">
      <c r="A3" s="2" t="s">
        <v>399</v>
      </c>
      <c r="B3" s="2" t="s">
        <v>400</v>
      </c>
      <c r="C3" s="2" t="s">
        <v>401</v>
      </c>
      <c r="D3" s="2" t="s">
        <v>402</v>
      </c>
    </row>
    <row r="4" spans="1:4">
      <c r="A4" s="1" t="s">
        <v>233</v>
      </c>
      <c r="B4" s="1">
        <v>92.23999999999999</v>
      </c>
      <c r="C4" s="1">
        <v>7.34</v>
      </c>
      <c r="D4" s="1">
        <v>6.17</v>
      </c>
    </row>
    <row r="5" spans="1:4">
      <c r="A5" s="1" t="s">
        <v>234</v>
      </c>
      <c r="B5" s="1">
        <v>93.94</v>
      </c>
      <c r="C5" s="1">
        <v>7.41</v>
      </c>
      <c r="D5" s="1">
        <v>6.24</v>
      </c>
    </row>
    <row r="6" spans="1:4">
      <c r="A6" s="1" t="s">
        <v>235</v>
      </c>
      <c r="B6" s="1">
        <v>93.73999999999999</v>
      </c>
      <c r="C6" s="1">
        <v>7.54</v>
      </c>
      <c r="D6" s="1">
        <v>6.35</v>
      </c>
    </row>
    <row r="7" spans="1:4">
      <c r="A7" s="1" t="s">
        <v>236</v>
      </c>
      <c r="B7" s="1">
        <v>95.92</v>
      </c>
      <c r="C7" s="1">
        <v>7.49</v>
      </c>
      <c r="D7" s="1">
        <v>6.31</v>
      </c>
    </row>
    <row r="8" spans="1:4">
      <c r="A8" s="1" t="s">
        <v>237</v>
      </c>
      <c r="B8" s="1">
        <v>97.19</v>
      </c>
      <c r="C8" s="1">
        <v>7.44</v>
      </c>
      <c r="D8" s="1">
        <v>6.22</v>
      </c>
    </row>
    <row r="9" spans="1:4">
      <c r="A9" s="1" t="s">
        <v>238</v>
      </c>
      <c r="B9" s="1">
        <v>99.08</v>
      </c>
      <c r="C9" s="1">
        <v>7.56</v>
      </c>
      <c r="D9" s="1">
        <v>6.33</v>
      </c>
    </row>
    <row r="10" spans="1:4">
      <c r="A10" s="1" t="s">
        <v>239</v>
      </c>
      <c r="B10" s="1">
        <v>99.92</v>
      </c>
      <c r="C10" s="1">
        <v>7.63</v>
      </c>
      <c r="D10" s="1">
        <v>6.37</v>
      </c>
    </row>
    <row r="11" spans="1:4">
      <c r="A11" s="1" t="s">
        <v>240</v>
      </c>
      <c r="B11" s="1">
        <v>102.66</v>
      </c>
      <c r="C11" s="1">
        <v>7.62</v>
      </c>
      <c r="D11" s="1">
        <v>6.31</v>
      </c>
    </row>
    <row r="12" spans="1:4">
      <c r="A12" s="1" t="s">
        <v>241</v>
      </c>
      <c r="B12" s="1">
        <v>104.06</v>
      </c>
      <c r="C12" s="1">
        <v>8.09</v>
      </c>
      <c r="D12" s="1">
        <v>6.79</v>
      </c>
    </row>
    <row r="13" spans="1:4">
      <c r="A13" s="1" t="s">
        <v>242</v>
      </c>
      <c r="B13" s="1">
        <v>107.54</v>
      </c>
      <c r="C13" s="1">
        <v>8.16</v>
      </c>
      <c r="D13" s="1">
        <v>6.84</v>
      </c>
    </row>
    <row r="14" spans="1:4">
      <c r="A14" s="1" t="s">
        <v>243</v>
      </c>
      <c r="B14" s="1">
        <v>110.35</v>
      </c>
      <c r="C14" s="1">
        <v>8.43</v>
      </c>
      <c r="D14" s="1">
        <v>7.08</v>
      </c>
    </row>
    <row r="15" spans="1:4">
      <c r="A15" s="1" t="s">
        <v>244</v>
      </c>
      <c r="B15" s="1">
        <v>116.74</v>
      </c>
      <c r="C15" s="1">
        <v>8.66</v>
      </c>
      <c r="D15" s="1">
        <v>7.28</v>
      </c>
    </row>
    <row r="16" spans="1:4">
      <c r="A16" s="1" t="s">
        <v>245</v>
      </c>
      <c r="B16" s="1">
        <v>118.51</v>
      </c>
      <c r="C16" s="1">
        <v>9.34</v>
      </c>
      <c r="D16" s="1">
        <v>7.9</v>
      </c>
    </row>
    <row r="17" spans="1:4">
      <c r="A17" s="1" t="s">
        <v>246</v>
      </c>
      <c r="B17" s="1">
        <v>123.87</v>
      </c>
      <c r="C17" s="1">
        <v>9.619999999999999</v>
      </c>
      <c r="D17" s="1">
        <v>8.279999999999999</v>
      </c>
    </row>
    <row r="18" spans="1:4">
      <c r="A18" s="1" t="s">
        <v>247</v>
      </c>
      <c r="B18" s="1">
        <v>126.08</v>
      </c>
      <c r="C18" s="1">
        <v>10.2</v>
      </c>
      <c r="D18" s="1">
        <v>8.880000000000001</v>
      </c>
    </row>
    <row r="19" spans="1:4">
      <c r="A19" s="1" t="s">
        <v>248</v>
      </c>
      <c r="B19" s="1">
        <v>128.89</v>
      </c>
      <c r="C19" s="1">
        <v>10.55</v>
      </c>
      <c r="D19" s="1">
        <v>9.31</v>
      </c>
    </row>
    <row r="20" spans="1:4">
      <c r="A20" s="1" t="s">
        <v>249</v>
      </c>
      <c r="B20" s="1">
        <v>131.52</v>
      </c>
      <c r="C20" s="1">
        <v>11.85</v>
      </c>
      <c r="D20" s="1">
        <v>10.71</v>
      </c>
    </row>
    <row r="21" spans="1:4">
      <c r="A21" s="1" t="s">
        <v>250</v>
      </c>
      <c r="B21" s="1">
        <v>134.62</v>
      </c>
      <c r="C21" s="1">
        <v>12.21</v>
      </c>
      <c r="D21" s="1">
        <v>11.06</v>
      </c>
    </row>
    <row r="22" spans="1:4">
      <c r="A22" s="1" t="s">
        <v>251</v>
      </c>
      <c r="B22" s="1">
        <v>138.07</v>
      </c>
      <c r="C22" s="1">
        <v>12.62</v>
      </c>
      <c r="D22" s="1">
        <v>11.48</v>
      </c>
    </row>
    <row r="23" spans="1:4">
      <c r="A23" s="1" t="s">
        <v>252</v>
      </c>
      <c r="B23" s="1">
        <v>146.14</v>
      </c>
      <c r="C23" s="1">
        <v>13.07</v>
      </c>
      <c r="D23" s="1">
        <v>11.94</v>
      </c>
    </row>
    <row r="24" spans="1:4">
      <c r="A24" s="1" t="s">
        <v>253</v>
      </c>
      <c r="B24" s="1">
        <v>145.3</v>
      </c>
      <c r="C24" s="1">
        <v>13.42</v>
      </c>
      <c r="D24" s="1">
        <v>12.18</v>
      </c>
    </row>
    <row r="25" spans="1:4">
      <c r="A25" s="1" t="s">
        <v>254</v>
      </c>
      <c r="B25" s="1">
        <v>146.71</v>
      </c>
      <c r="C25" s="1">
        <v>13.38</v>
      </c>
      <c r="D25" s="1">
        <v>12.13</v>
      </c>
    </row>
    <row r="26" spans="1:4">
      <c r="A26" s="1" t="s">
        <v>255</v>
      </c>
      <c r="B26" s="1">
        <v>147.16</v>
      </c>
      <c r="C26" s="1">
        <v>13.44</v>
      </c>
      <c r="D26" s="1">
        <v>12.15</v>
      </c>
    </row>
    <row r="27" spans="1:4">
      <c r="A27" s="1" t="s">
        <v>256</v>
      </c>
      <c r="B27" s="1">
        <v>150.59</v>
      </c>
      <c r="C27" s="1">
        <v>13.52</v>
      </c>
      <c r="D27" s="1">
        <v>12.21</v>
      </c>
    </row>
    <row r="28" spans="1:4">
      <c r="A28" s="1" t="s">
        <v>257</v>
      </c>
      <c r="B28" s="1">
        <v>147.86</v>
      </c>
      <c r="C28" s="1">
        <v>13.78</v>
      </c>
      <c r="D28" s="1">
        <v>12.46</v>
      </c>
    </row>
    <row r="29" spans="1:4">
      <c r="A29" s="1" t="s">
        <v>258</v>
      </c>
      <c r="B29" s="1">
        <v>147.31</v>
      </c>
      <c r="C29" s="1">
        <v>13.15</v>
      </c>
      <c r="D29" s="1">
        <v>11.74</v>
      </c>
    </row>
    <row r="30" spans="1:4">
      <c r="A30" s="1" t="s">
        <v>259</v>
      </c>
      <c r="B30" s="1">
        <v>146.79</v>
      </c>
      <c r="C30" s="1">
        <v>12.84</v>
      </c>
      <c r="D30" s="1">
        <v>11.33</v>
      </c>
    </row>
    <row r="31" spans="1:4">
      <c r="A31" s="1" t="s">
        <v>260</v>
      </c>
      <c r="B31" s="1">
        <v>149.33</v>
      </c>
      <c r="C31" s="1">
        <v>12.64</v>
      </c>
      <c r="D31" s="1">
        <v>11.06</v>
      </c>
    </row>
    <row r="32" spans="1:4">
      <c r="A32" s="1" t="s">
        <v>261</v>
      </c>
      <c r="B32" s="1">
        <v>147.33</v>
      </c>
      <c r="C32" s="1">
        <v>13.13</v>
      </c>
      <c r="D32" s="1">
        <v>11.56</v>
      </c>
    </row>
    <row r="33" spans="1:4">
      <c r="A33" s="1" t="s">
        <v>262</v>
      </c>
      <c r="B33" s="1">
        <v>147.31</v>
      </c>
      <c r="C33" s="1">
        <v>12.97</v>
      </c>
      <c r="D33" s="1">
        <v>11.42</v>
      </c>
    </row>
    <row r="34" spans="1:4">
      <c r="A34" s="1" t="s">
        <v>263</v>
      </c>
      <c r="B34" s="1">
        <v>144.85</v>
      </c>
      <c r="C34" s="1">
        <v>12.86</v>
      </c>
      <c r="D34" s="1">
        <v>11.32</v>
      </c>
    </row>
    <row r="35" spans="1:4">
      <c r="A35" s="1" t="s">
        <v>264</v>
      </c>
      <c r="B35" s="1">
        <v>145.5</v>
      </c>
      <c r="C35" s="1">
        <v>12.64</v>
      </c>
      <c r="D35" s="1">
        <v>11.09</v>
      </c>
    </row>
    <row r="36" spans="1:4">
      <c r="A36" s="1" t="s">
        <v>265</v>
      </c>
      <c r="B36" s="1">
        <v>142.24</v>
      </c>
      <c r="C36" s="1">
        <v>12.67</v>
      </c>
      <c r="D36" s="1">
        <v>10.98</v>
      </c>
    </row>
    <row r="37" spans="1:4">
      <c r="A37" s="1" t="s">
        <v>266</v>
      </c>
      <c r="B37" s="1">
        <v>139.9</v>
      </c>
      <c r="C37" s="1">
        <v>12.39</v>
      </c>
      <c r="D37" s="1">
        <v>10.7</v>
      </c>
    </row>
    <row r="38" spans="1:4">
      <c r="A38" s="1" t="s">
        <v>267</v>
      </c>
      <c r="B38" s="1">
        <v>136.53</v>
      </c>
      <c r="C38" s="1">
        <v>12.09</v>
      </c>
      <c r="D38" s="1">
        <v>10.39</v>
      </c>
    </row>
    <row r="39" spans="1:4">
      <c r="A39" s="1" t="s">
        <v>268</v>
      </c>
      <c r="B39" s="1">
        <v>135.68</v>
      </c>
      <c r="C39" s="1">
        <v>11.8</v>
      </c>
      <c r="D39" s="1">
        <v>10.12</v>
      </c>
    </row>
    <row r="40" spans="1:4">
      <c r="A40" s="1" t="s">
        <v>269</v>
      </c>
      <c r="B40" s="1">
        <v>132.38</v>
      </c>
      <c r="C40" s="1">
        <v>13.12</v>
      </c>
      <c r="D40" s="1">
        <v>11.53</v>
      </c>
    </row>
    <row r="41" spans="1:4">
      <c r="A41" s="1" t="s">
        <v>270</v>
      </c>
      <c r="B41" s="1">
        <v>129.64</v>
      </c>
      <c r="C41" s="1">
        <v>12.67</v>
      </c>
      <c r="D41" s="1">
        <v>11.04</v>
      </c>
    </row>
    <row r="42" spans="1:4">
      <c r="A42" s="1" t="s">
        <v>271</v>
      </c>
      <c r="B42" s="1">
        <v>126.61</v>
      </c>
      <c r="C42" s="1">
        <v>12.51</v>
      </c>
      <c r="D42" s="1">
        <v>10.94</v>
      </c>
    </row>
    <row r="43" spans="1:4">
      <c r="A43" s="1" t="s">
        <v>272</v>
      </c>
      <c r="B43" s="1">
        <v>126.49</v>
      </c>
      <c r="C43" s="1">
        <v>12.45</v>
      </c>
      <c r="D43" s="1">
        <v>10.99</v>
      </c>
    </row>
    <row r="44" spans="1:4">
      <c r="A44" s="1" t="s">
        <v>273</v>
      </c>
      <c r="B44" s="1">
        <v>122.5</v>
      </c>
      <c r="C44" s="1">
        <v>12.26</v>
      </c>
      <c r="D44" s="1">
        <v>10.73</v>
      </c>
    </row>
    <row r="45" spans="1:4">
      <c r="A45" s="1" t="s">
        <v>274</v>
      </c>
      <c r="B45" s="1">
        <v>120.32</v>
      </c>
      <c r="C45" s="1">
        <v>11.26</v>
      </c>
      <c r="D45" s="1">
        <v>9.52</v>
      </c>
    </row>
    <row r="46" spans="1:4">
      <c r="A46" s="1" t="s">
        <v>275</v>
      </c>
      <c r="B46" s="1">
        <v>118.04</v>
      </c>
      <c r="C46" s="1">
        <v>10.43</v>
      </c>
      <c r="D46" s="1">
        <v>8.390000000000001</v>
      </c>
    </row>
    <row r="47" spans="1:4">
      <c r="A47" s="1" t="s">
        <v>276</v>
      </c>
      <c r="B47" s="1">
        <v>117.69</v>
      </c>
      <c r="C47" s="1">
        <v>9.710000000000001</v>
      </c>
      <c r="D47" s="1">
        <v>7.42</v>
      </c>
    </row>
    <row r="48" spans="1:4">
      <c r="A48" s="1" t="s">
        <v>277</v>
      </c>
      <c r="B48" s="1">
        <v>116.04</v>
      </c>
      <c r="C48" s="1">
        <v>9.859999999999999</v>
      </c>
      <c r="D48" s="1">
        <v>7.61</v>
      </c>
    </row>
    <row r="49" spans="1:4">
      <c r="A49" s="1" t="s">
        <v>278</v>
      </c>
      <c r="B49" s="1">
        <v>115.57</v>
      </c>
      <c r="C49" s="1">
        <v>9.51</v>
      </c>
      <c r="D49" s="1">
        <v>7.17</v>
      </c>
    </row>
    <row r="50" spans="1:4">
      <c r="A50" s="1" t="s">
        <v>279</v>
      </c>
      <c r="B50" s="1">
        <v>115.26</v>
      </c>
      <c r="C50" s="1">
        <v>9.34</v>
      </c>
      <c r="D50" s="1">
        <v>6.94</v>
      </c>
    </row>
    <row r="51" spans="1:4">
      <c r="A51" s="1" t="s">
        <v>280</v>
      </c>
      <c r="B51" s="1">
        <v>115.74</v>
      </c>
      <c r="C51" s="1">
        <v>9.380000000000001</v>
      </c>
      <c r="D51" s="1">
        <v>7</v>
      </c>
    </row>
    <row r="52" spans="1:4">
      <c r="A52" s="1" t="s">
        <v>281</v>
      </c>
      <c r="B52" s="1">
        <v>113.94</v>
      </c>
      <c r="C52" s="1">
        <v>9.369999999999999</v>
      </c>
      <c r="D52" s="1">
        <v>6.98</v>
      </c>
    </row>
    <row r="53" spans="1:4">
      <c r="A53" s="1" t="s">
        <v>282</v>
      </c>
      <c r="B53" s="1">
        <v>113.8</v>
      </c>
      <c r="C53" s="1">
        <v>9.119999999999999</v>
      </c>
      <c r="D53" s="1">
        <v>6.7</v>
      </c>
    </row>
    <row r="54" spans="1:4">
      <c r="A54" s="1" t="s">
        <v>283</v>
      </c>
      <c r="B54" s="1">
        <v>113.8</v>
      </c>
      <c r="C54" s="1">
        <v>9.07</v>
      </c>
      <c r="D54" s="1">
        <v>6.62</v>
      </c>
    </row>
    <row r="55" spans="1:4">
      <c r="A55" s="1" t="s">
        <v>284</v>
      </c>
      <c r="B55" s="1">
        <v>113.6</v>
      </c>
      <c r="C55" s="1">
        <v>8.99</v>
      </c>
      <c r="D55" s="1">
        <v>6.52</v>
      </c>
    </row>
    <row r="56" spans="1:4">
      <c r="A56" s="1" t="s">
        <v>285</v>
      </c>
      <c r="B56" s="1">
        <v>113.92</v>
      </c>
      <c r="C56" s="1">
        <v>8.949999999999999</v>
      </c>
      <c r="D56" s="1">
        <v>6.42</v>
      </c>
    </row>
    <row r="57" spans="1:4">
      <c r="A57" s="1" t="s">
        <v>286</v>
      </c>
      <c r="B57" s="1">
        <v>114.08</v>
      </c>
      <c r="C57" s="1">
        <v>8.859999999999999</v>
      </c>
      <c r="D57" s="1">
        <v>6.25</v>
      </c>
    </row>
    <row r="58" spans="1:4">
      <c r="A58" s="1" t="s">
        <v>287</v>
      </c>
      <c r="B58" s="1">
        <v>114.63</v>
      </c>
      <c r="C58" s="1">
        <v>8.77</v>
      </c>
      <c r="D58" s="1">
        <v>6.11</v>
      </c>
    </row>
    <row r="59" spans="1:4">
      <c r="A59" s="1" t="s">
        <v>288</v>
      </c>
      <c r="B59" s="1">
        <v>114.93</v>
      </c>
      <c r="C59" s="1">
        <v>8.699999999999999</v>
      </c>
      <c r="D59" s="1">
        <v>5.95</v>
      </c>
    </row>
    <row r="60" spans="1:4">
      <c r="A60" s="1" t="s">
        <v>289</v>
      </c>
      <c r="B60" s="1">
        <v>114.77</v>
      </c>
      <c r="C60" s="1">
        <v>8.300000000000001</v>
      </c>
      <c r="D60" s="1">
        <v>5.22</v>
      </c>
    </row>
    <row r="61" spans="1:4">
      <c r="A61" s="1" t="s">
        <v>290</v>
      </c>
      <c r="B61" s="1">
        <v>114.99</v>
      </c>
      <c r="C61" s="1">
        <v>8.130000000000001</v>
      </c>
      <c r="D61" s="1">
        <v>4.89</v>
      </c>
    </row>
    <row r="62" spans="1:4">
      <c r="A62" s="1" t="s">
        <v>291</v>
      </c>
      <c r="B62" s="1">
        <v>115.66</v>
      </c>
      <c r="C62" s="1">
        <v>8.18</v>
      </c>
      <c r="D62" s="1">
        <v>4.96</v>
      </c>
    </row>
    <row r="63" spans="1:4">
      <c r="A63" s="1" t="s">
        <v>292</v>
      </c>
      <c r="B63" s="1">
        <v>116.61</v>
      </c>
      <c r="C63" s="1">
        <v>8.279999999999999</v>
      </c>
      <c r="D63" s="1">
        <v>5.07</v>
      </c>
    </row>
    <row r="64" spans="1:4">
      <c r="A64" s="1" t="s">
        <v>293</v>
      </c>
      <c r="B64" s="1">
        <v>116.82</v>
      </c>
      <c r="C64" s="1">
        <v>8.08</v>
      </c>
      <c r="D64" s="1">
        <v>4.61</v>
      </c>
    </row>
    <row r="65" spans="1:4">
      <c r="A65" s="1" t="s">
        <v>294</v>
      </c>
      <c r="B65" s="1">
        <v>117.38</v>
      </c>
      <c r="C65" s="1">
        <v>8.119999999999999</v>
      </c>
      <c r="D65" s="1">
        <v>4.7</v>
      </c>
    </row>
    <row r="66" spans="1:4">
      <c r="A66" s="1" t="s">
        <v>295</v>
      </c>
      <c r="B66" s="1">
        <v>116.34</v>
      </c>
      <c r="C66" s="1">
        <v>8.81</v>
      </c>
      <c r="D66" s="1">
        <v>6</v>
      </c>
    </row>
    <row r="67" spans="1:4">
      <c r="A67" s="1" t="s">
        <v>296</v>
      </c>
      <c r="B67" s="1">
        <v>114.91</v>
      </c>
      <c r="C67" s="1">
        <v>9.43</v>
      </c>
      <c r="D67" s="1">
        <v>7.13</v>
      </c>
    </row>
    <row r="68" spans="1:4">
      <c r="A68" s="1" t="s">
        <v>297</v>
      </c>
      <c r="B68" s="1">
        <v>113.93</v>
      </c>
      <c r="C68" s="1">
        <v>9.199999999999999</v>
      </c>
      <c r="D68" s="1">
        <v>6.82</v>
      </c>
    </row>
    <row r="69" spans="1:4">
      <c r="A69" s="1" t="s">
        <v>298</v>
      </c>
      <c r="B69" s="1">
        <v>114.57</v>
      </c>
      <c r="C69" s="1">
        <v>8.94</v>
      </c>
      <c r="D69" s="1">
        <v>6.41</v>
      </c>
    </row>
    <row r="70" spans="1:4">
      <c r="A70" s="1" t="s">
        <v>299</v>
      </c>
      <c r="B70" s="1">
        <v>116.49</v>
      </c>
      <c r="C70" s="1">
        <v>8.84</v>
      </c>
      <c r="D70" s="1">
        <v>6.15</v>
      </c>
    </row>
    <row r="71" spans="1:4">
      <c r="A71" s="1" t="s">
        <v>300</v>
      </c>
      <c r="B71" s="1">
        <v>118.94</v>
      </c>
      <c r="C71" s="1">
        <v>8.869999999999999</v>
      </c>
      <c r="D71" s="1">
        <v>6.03</v>
      </c>
    </row>
    <row r="72" spans="1:4">
      <c r="A72" s="1" t="s">
        <v>301</v>
      </c>
      <c r="B72" s="1">
        <v>120.4</v>
      </c>
      <c r="C72" s="1">
        <v>8.85</v>
      </c>
      <c r="D72" s="1">
        <v>5.83</v>
      </c>
    </row>
    <row r="73" spans="1:4">
      <c r="A73" s="1" t="s">
        <v>302</v>
      </c>
      <c r="B73" s="1">
        <v>123.39</v>
      </c>
      <c r="C73" s="1">
        <v>9.1</v>
      </c>
      <c r="D73" s="1">
        <v>6.14</v>
      </c>
    </row>
    <row r="74" spans="1:4">
      <c r="A74" s="1" t="s">
        <v>303</v>
      </c>
      <c r="B74" s="1">
        <v>124.78</v>
      </c>
      <c r="C74" s="1">
        <v>9.52</v>
      </c>
      <c r="D74" s="1">
        <v>6.73</v>
      </c>
    </row>
    <row r="75" spans="1:4">
      <c r="A75" s="1" t="s">
        <v>304</v>
      </c>
      <c r="B75" s="1">
        <v>126.37</v>
      </c>
      <c r="C75" s="1">
        <v>9.77</v>
      </c>
      <c r="D75" s="1">
        <v>7.04</v>
      </c>
    </row>
    <row r="76" spans="1:4">
      <c r="A76" s="1" t="s">
        <v>305</v>
      </c>
      <c r="B76" s="1">
        <v>127.84</v>
      </c>
      <c r="C76" s="1">
        <v>9.970000000000001</v>
      </c>
      <c r="D76" s="1">
        <v>7.24</v>
      </c>
    </row>
    <row r="77" spans="1:4">
      <c r="A77" s="1" t="s">
        <v>306</v>
      </c>
      <c r="B77" s="1">
        <v>130.13</v>
      </c>
      <c r="C77" s="1">
        <v>9.98</v>
      </c>
      <c r="D77" s="1">
        <v>7.18</v>
      </c>
    </row>
    <row r="78" spans="1:4">
      <c r="A78" s="1" t="s">
        <v>307</v>
      </c>
      <c r="B78" s="1">
        <v>132.79</v>
      </c>
      <c r="C78" s="1">
        <v>10.39</v>
      </c>
      <c r="D78" s="1">
        <v>7.64</v>
      </c>
    </row>
    <row r="79" spans="1:4">
      <c r="A79" s="1" t="s">
        <v>308</v>
      </c>
      <c r="B79" s="1">
        <v>135.29</v>
      </c>
      <c r="C79" s="1">
        <v>10.32</v>
      </c>
      <c r="D79" s="1">
        <v>7.37</v>
      </c>
    </row>
    <row r="80" spans="1:4">
      <c r="A80" s="1" t="s">
        <v>309</v>
      </c>
      <c r="B80" s="1">
        <v>136.64</v>
      </c>
      <c r="C80" s="1">
        <v>10.46</v>
      </c>
      <c r="D80" s="1">
        <v>7.43</v>
      </c>
    </row>
    <row r="81" spans="1:4">
      <c r="A81" s="1" t="s">
        <v>310</v>
      </c>
      <c r="B81" s="1">
        <v>139.17</v>
      </c>
      <c r="C81" s="1">
        <v>10.47</v>
      </c>
      <c r="D81" s="1">
        <v>7.37</v>
      </c>
    </row>
    <row r="82" spans="1:4">
      <c r="A82" s="1" t="s">
        <v>311</v>
      </c>
      <c r="B82" s="1">
        <v>139.82</v>
      </c>
      <c r="C82" s="1">
        <v>10.66</v>
      </c>
      <c r="D82" s="1">
        <v>7.6</v>
      </c>
    </row>
    <row r="83" spans="1:4">
      <c r="A83" s="1" t="s">
        <v>312</v>
      </c>
      <c r="B83" s="1">
        <v>140.2</v>
      </c>
      <c r="C83" s="1">
        <v>10.82</v>
      </c>
      <c r="D83" s="1">
        <v>7.82</v>
      </c>
    </row>
    <row r="84" spans="1:4">
      <c r="A84" s="1" t="s">
        <v>313</v>
      </c>
      <c r="B84" s="1">
        <v>140.99</v>
      </c>
      <c r="C84" s="1">
        <v>10.79</v>
      </c>
      <c r="D84" s="1">
        <v>7.7</v>
      </c>
    </row>
    <row r="85" spans="1:4">
      <c r="A85" s="1" t="s">
        <v>314</v>
      </c>
      <c r="B85" s="1">
        <v>143.2</v>
      </c>
      <c r="C85" s="1">
        <v>10.5</v>
      </c>
      <c r="D85" s="1">
        <v>7.06</v>
      </c>
    </row>
    <row r="86" spans="1:4">
      <c r="A86" s="1" t="s">
        <v>315</v>
      </c>
      <c r="B86" s="1">
        <v>145.51</v>
      </c>
      <c r="C86" s="1">
        <v>10.08</v>
      </c>
      <c r="D86" s="1">
        <v>6.09</v>
      </c>
    </row>
    <row r="87" spans="1:4">
      <c r="A87" s="1" t="s">
        <v>316</v>
      </c>
      <c r="B87" s="1">
        <v>147.77</v>
      </c>
      <c r="C87" s="1">
        <v>9.75</v>
      </c>
      <c r="D87" s="1">
        <v>5.19</v>
      </c>
    </row>
    <row r="88" spans="1:4">
      <c r="A88" s="1" t="s">
        <v>317</v>
      </c>
      <c r="B88" s="1">
        <v>149.41</v>
      </c>
      <c r="C88" s="1">
        <v>9.76</v>
      </c>
      <c r="D88" s="1">
        <v>4.96</v>
      </c>
    </row>
    <row r="89" spans="1:4">
      <c r="A89" s="1" t="s">
        <v>318</v>
      </c>
      <c r="B89" s="1">
        <v>151.92</v>
      </c>
      <c r="C89" s="1">
        <v>9.76</v>
      </c>
      <c r="D89" s="1">
        <v>4.76</v>
      </c>
    </row>
    <row r="90" spans="1:4">
      <c r="A90" s="1" t="s">
        <v>319</v>
      </c>
      <c r="B90" s="1">
        <v>154.61</v>
      </c>
      <c r="C90" s="1">
        <v>9.91</v>
      </c>
      <c r="D90" s="1">
        <v>4.71</v>
      </c>
    </row>
    <row r="91" spans="1:4">
      <c r="A91" s="1" t="s">
        <v>320</v>
      </c>
      <c r="B91" s="1">
        <v>158.04</v>
      </c>
      <c r="C91" s="1">
        <v>10.01</v>
      </c>
      <c r="D91" s="1">
        <v>4.69</v>
      </c>
    </row>
    <row r="92" spans="1:4">
      <c r="A92" s="1" t="s">
        <v>321</v>
      </c>
      <c r="B92" s="1">
        <v>160.71</v>
      </c>
      <c r="C92" s="1">
        <v>10.16</v>
      </c>
      <c r="D92" s="1">
        <v>4.61</v>
      </c>
    </row>
    <row r="93" spans="1:4">
      <c r="A93" s="1" t="s">
        <v>322</v>
      </c>
      <c r="B93" s="1">
        <v>163.79</v>
      </c>
      <c r="C93" s="1">
        <v>10.24</v>
      </c>
      <c r="D93" s="1">
        <v>4.62</v>
      </c>
    </row>
    <row r="94" spans="1:4">
      <c r="A94" s="1" t="s">
        <v>323</v>
      </c>
      <c r="B94" s="1">
        <v>166.5</v>
      </c>
      <c r="C94" s="1">
        <v>10.44</v>
      </c>
      <c r="D94" s="1">
        <v>4.68</v>
      </c>
    </row>
    <row r="95" spans="1:4">
      <c r="A95" s="1" t="s">
        <v>324</v>
      </c>
      <c r="B95" s="1">
        <v>170.21</v>
      </c>
      <c r="C95" s="1">
        <v>10.63</v>
      </c>
      <c r="D95" s="1">
        <v>4.82</v>
      </c>
    </row>
    <row r="96" spans="1:4">
      <c r="A96" s="1" t="s">
        <v>325</v>
      </c>
      <c r="B96" s="1">
        <v>171.85</v>
      </c>
      <c r="C96" s="1">
        <v>10.83</v>
      </c>
      <c r="D96" s="1">
        <v>4.97</v>
      </c>
    </row>
    <row r="97" spans="1:4">
      <c r="A97" s="1" t="s">
        <v>326</v>
      </c>
      <c r="B97" s="1">
        <v>176.25</v>
      </c>
      <c r="C97" s="1">
        <v>11.08</v>
      </c>
      <c r="D97" s="1">
        <v>5.16</v>
      </c>
    </row>
    <row r="98" spans="1:4">
      <c r="A98" s="1" t="s">
        <v>327</v>
      </c>
      <c r="B98" s="1">
        <v>178.98</v>
      </c>
      <c r="C98" s="1">
        <v>11.24</v>
      </c>
      <c r="D98" s="1">
        <v>5.2</v>
      </c>
    </row>
    <row r="99" spans="1:4">
      <c r="A99" s="1" t="s">
        <v>328</v>
      </c>
      <c r="B99" s="1">
        <v>181.85</v>
      </c>
      <c r="C99" s="1">
        <v>11.54</v>
      </c>
      <c r="D99" s="1">
        <v>5.64</v>
      </c>
    </row>
    <row r="100" spans="1:4">
      <c r="A100" s="1" t="s">
        <v>329</v>
      </c>
      <c r="B100" s="1">
        <v>182.29</v>
      </c>
      <c r="C100" s="1">
        <v>11.93</v>
      </c>
      <c r="D100" s="1">
        <v>6.24</v>
      </c>
    </row>
    <row r="101" spans="1:4">
      <c r="A101" s="1" t="s">
        <v>330</v>
      </c>
      <c r="B101" s="1">
        <v>185.02</v>
      </c>
      <c r="C101" s="1">
        <v>12.14</v>
      </c>
      <c r="D101" s="1">
        <v>6.66</v>
      </c>
    </row>
    <row r="102" spans="1:4">
      <c r="A102" s="1" t="s">
        <v>331</v>
      </c>
      <c r="B102" s="1">
        <v>186.85</v>
      </c>
      <c r="C102" s="1">
        <v>12.54</v>
      </c>
      <c r="D102" s="1">
        <v>7.26</v>
      </c>
    </row>
    <row r="103" spans="1:4">
      <c r="A103" s="1" t="s">
        <v>332</v>
      </c>
      <c r="B103" s="1">
        <v>189.56</v>
      </c>
      <c r="C103" s="1">
        <v>12.94</v>
      </c>
      <c r="D103" s="1">
        <v>7.89</v>
      </c>
    </row>
    <row r="104" spans="1:4">
      <c r="A104" s="1" t="s">
        <v>333</v>
      </c>
      <c r="B104" s="1">
        <v>190.48</v>
      </c>
      <c r="C104" s="1">
        <v>13.36</v>
      </c>
      <c r="D104" s="1">
        <v>8.449999999999999</v>
      </c>
    </row>
    <row r="105" spans="1:4">
      <c r="A105" s="1" t="s">
        <v>334</v>
      </c>
      <c r="B105" s="1">
        <v>191.68</v>
      </c>
      <c r="C105" s="1">
        <v>13.54</v>
      </c>
      <c r="D105" s="1">
        <v>8.84</v>
      </c>
    </row>
    <row r="106" spans="1:4">
      <c r="A106" s="1" t="s">
        <v>335</v>
      </c>
      <c r="B106" s="1">
        <v>191.95</v>
      </c>
      <c r="C106" s="1">
        <v>13.84</v>
      </c>
      <c r="D106" s="1">
        <v>9.279999999999999</v>
      </c>
    </row>
    <row r="107" spans="1:4">
      <c r="A107" s="1" t="s">
        <v>336</v>
      </c>
      <c r="B107" s="1">
        <v>191.49</v>
      </c>
      <c r="C107" s="1">
        <v>13.66</v>
      </c>
      <c r="D107" s="1">
        <v>8.960000000000001</v>
      </c>
    </row>
    <row r="108" spans="1:4">
      <c r="A108" s="1" t="s">
        <v>337</v>
      </c>
      <c r="B108" s="1">
        <v>191.64</v>
      </c>
      <c r="C108" s="1">
        <v>13.04</v>
      </c>
      <c r="D108" s="1">
        <v>7.57</v>
      </c>
    </row>
    <row r="109" spans="1:4">
      <c r="A109" s="1" t="s">
        <v>338</v>
      </c>
      <c r="B109" s="1">
        <v>192.66</v>
      </c>
      <c r="C109" s="1">
        <v>12.43</v>
      </c>
      <c r="D109" s="1">
        <v>6.22</v>
      </c>
    </row>
    <row r="110" spans="1:4">
      <c r="A110" s="1" t="s">
        <v>339</v>
      </c>
      <c r="B110" s="1">
        <v>193.21</v>
      </c>
      <c r="C110" s="1">
        <v>12.26</v>
      </c>
      <c r="D110" s="1">
        <v>5.66</v>
      </c>
    </row>
    <row r="111" spans="1:4">
      <c r="A111" s="1" t="s">
        <v>340</v>
      </c>
      <c r="B111" s="1">
        <v>193.28</v>
      </c>
      <c r="C111" s="1">
        <v>12.25</v>
      </c>
      <c r="D111" s="1">
        <v>5.58</v>
      </c>
    </row>
    <row r="112" spans="1:4">
      <c r="A112" s="1" t="s">
        <v>341</v>
      </c>
      <c r="B112" s="1">
        <v>192</v>
      </c>
      <c r="C112" s="1">
        <v>12.17</v>
      </c>
      <c r="D112" s="1">
        <v>5.45</v>
      </c>
    </row>
    <row r="113" spans="1:4">
      <c r="A113" s="1" t="s">
        <v>342</v>
      </c>
      <c r="B113" s="1">
        <v>193.06</v>
      </c>
      <c r="C113" s="1">
        <v>12.18</v>
      </c>
      <c r="D113" s="1">
        <v>5.56</v>
      </c>
    </row>
    <row r="114" spans="1:4">
      <c r="A114" s="1" t="s">
        <v>343</v>
      </c>
      <c r="B114" s="1">
        <v>195.57</v>
      </c>
      <c r="C114" s="1">
        <v>12.34</v>
      </c>
      <c r="D114" s="1">
        <v>5.72</v>
      </c>
    </row>
    <row r="115" spans="1:4">
      <c r="A115" s="1" t="s">
        <v>344</v>
      </c>
      <c r="B115" s="1">
        <v>197.36</v>
      </c>
      <c r="C115" s="1">
        <v>12.48</v>
      </c>
      <c r="D115" s="1">
        <v>5.76</v>
      </c>
    </row>
    <row r="116" spans="1:4">
      <c r="A116" s="1" t="s">
        <v>345</v>
      </c>
      <c r="B116" s="1">
        <v>197.29</v>
      </c>
      <c r="C116" s="1">
        <v>12.49</v>
      </c>
      <c r="D116" s="1">
        <v>5.67</v>
      </c>
    </row>
    <row r="117" spans="1:4">
      <c r="A117" s="1" t="s">
        <v>346</v>
      </c>
      <c r="B117" s="1">
        <v>199.1</v>
      </c>
      <c r="C117" s="1">
        <v>12.51</v>
      </c>
      <c r="D117" s="1">
        <v>5.68</v>
      </c>
    </row>
    <row r="118" spans="1:4">
      <c r="A118" s="1" t="s">
        <v>347</v>
      </c>
      <c r="B118" s="1">
        <v>200.3</v>
      </c>
      <c r="C118" s="1">
        <v>12.7</v>
      </c>
      <c r="D118" s="1">
        <v>5.97</v>
      </c>
    </row>
    <row r="119" spans="1:4">
      <c r="A119" s="1" t="s">
        <v>348</v>
      </c>
      <c r="B119" s="1">
        <v>201.63</v>
      </c>
      <c r="C119" s="1">
        <v>12.89</v>
      </c>
      <c r="D119" s="1">
        <v>6.26</v>
      </c>
    </row>
    <row r="120" spans="1:4">
      <c r="A120" s="1" t="s">
        <v>349</v>
      </c>
      <c r="B120" s="1">
        <v>202.88</v>
      </c>
      <c r="C120" s="1">
        <v>12.94</v>
      </c>
      <c r="D120" s="1">
        <v>6.31</v>
      </c>
    </row>
    <row r="121" spans="1:4">
      <c r="A121" s="1" t="s">
        <v>350</v>
      </c>
      <c r="B121" s="1">
        <v>204.21</v>
      </c>
      <c r="C121" s="1">
        <v>12.97</v>
      </c>
      <c r="D121" s="1">
        <v>6.23</v>
      </c>
    </row>
    <row r="122" spans="1:4">
      <c r="A122" s="1" t="s">
        <v>351</v>
      </c>
      <c r="B122" s="1">
        <v>205.5</v>
      </c>
      <c r="C122" s="1">
        <v>13.09</v>
      </c>
      <c r="D122" s="1">
        <v>6.25</v>
      </c>
    </row>
    <row r="123" spans="1:4">
      <c r="A123" s="1" t="s">
        <v>352</v>
      </c>
      <c r="B123" s="1">
        <v>206.68</v>
      </c>
      <c r="C123" s="1">
        <v>13.1</v>
      </c>
      <c r="D123" s="1">
        <v>6.24</v>
      </c>
    </row>
    <row r="124" spans="1:4">
      <c r="A124" s="1" t="s">
        <v>353</v>
      </c>
      <c r="B124" s="1">
        <v>206.98</v>
      </c>
      <c r="C124" s="1">
        <v>13.12</v>
      </c>
      <c r="D124" s="1">
        <v>6.09</v>
      </c>
    </row>
    <row r="125" spans="1:4">
      <c r="A125" s="1" t="s">
        <v>354</v>
      </c>
      <c r="B125" s="1">
        <v>207.85</v>
      </c>
      <c r="C125" s="1">
        <v>13.17</v>
      </c>
      <c r="D125" s="1">
        <v>6.3</v>
      </c>
    </row>
    <row r="126" spans="1:4">
      <c r="A126" s="1" t="s">
        <v>355</v>
      </c>
      <c r="B126" s="1">
        <v>208.43</v>
      </c>
      <c r="C126" s="1">
        <v>13.25</v>
      </c>
      <c r="D126" s="1">
        <v>6.32</v>
      </c>
    </row>
    <row r="127" spans="1:4">
      <c r="A127" s="1" t="s">
        <v>356</v>
      </c>
      <c r="B127" s="1">
        <v>209.79</v>
      </c>
      <c r="C127" s="1">
        <v>13.3</v>
      </c>
      <c r="D127" s="1">
        <v>6.31</v>
      </c>
    </row>
    <row r="128" spans="1:4">
      <c r="A128" s="1" t="s">
        <v>357</v>
      </c>
      <c r="B128" s="1">
        <v>210.06</v>
      </c>
      <c r="C128" s="1">
        <v>13.46</v>
      </c>
      <c r="D128" s="1">
        <v>6.42</v>
      </c>
    </row>
    <row r="129" spans="1:4">
      <c r="A129" s="1" t="s">
        <v>358</v>
      </c>
      <c r="B129" s="1">
        <v>211.56</v>
      </c>
      <c r="C129" s="1">
        <v>13.41</v>
      </c>
      <c r="D129" s="1">
        <v>6.25</v>
      </c>
    </row>
    <row r="130" spans="1:4">
      <c r="A130" s="1" t="s">
        <v>359</v>
      </c>
      <c r="B130" s="1">
        <v>212.44</v>
      </c>
      <c r="C130" s="1">
        <v>13.45</v>
      </c>
      <c r="D130" s="1">
        <v>6.21</v>
      </c>
    </row>
    <row r="131" spans="1:4">
      <c r="A131" s="1" t="s">
        <v>360</v>
      </c>
      <c r="B131" s="1">
        <v>213.34</v>
      </c>
      <c r="C131" s="1">
        <v>13.41</v>
      </c>
      <c r="D131" s="1">
        <v>5.98</v>
      </c>
    </row>
    <row r="132" spans="1:4">
      <c r="A132" s="1" t="s">
        <v>361</v>
      </c>
      <c r="B132" s="1">
        <v>213.07</v>
      </c>
      <c r="C132" s="1">
        <v>13.34</v>
      </c>
      <c r="D132" s="1">
        <v>5.75</v>
      </c>
    </row>
    <row r="133" spans="1:4">
      <c r="A133" s="1" t="s">
        <v>362</v>
      </c>
      <c r="B133" s="1">
        <v>209.51</v>
      </c>
      <c r="C133" s="1">
        <v>13.05</v>
      </c>
      <c r="D133" s="1">
        <v>5.56</v>
      </c>
    </row>
    <row r="134" spans="1:4">
      <c r="A134" s="1" t="s">
        <v>363</v>
      </c>
      <c r="B134" s="1">
        <v>210.79</v>
      </c>
      <c r="C134" s="1">
        <v>13.03</v>
      </c>
      <c r="D134" s="1">
        <v>5.27</v>
      </c>
    </row>
    <row r="135" spans="1:4">
      <c r="A135" s="1" t="s">
        <v>364</v>
      </c>
      <c r="B135" s="1">
        <v>209.84</v>
      </c>
      <c r="C135" s="1">
        <v>12.9</v>
      </c>
      <c r="D135" s="1">
        <v>4.94</v>
      </c>
    </row>
    <row r="136" spans="1:4">
      <c r="A136" s="1" t="s">
        <v>365</v>
      </c>
      <c r="B136" s="1">
        <v>211.44</v>
      </c>
      <c r="C136" s="1">
        <v>13.13</v>
      </c>
      <c r="D136" s="1">
        <v>5.13</v>
      </c>
    </row>
    <row r="137" spans="1:4">
      <c r="A137" s="1" t="s">
        <v>366</v>
      </c>
      <c r="B137" s="1">
        <v>214.61</v>
      </c>
      <c r="C137" s="1">
        <v>13.14</v>
      </c>
      <c r="D137" s="1">
        <v>4.98</v>
      </c>
    </row>
    <row r="138" spans="1:4">
      <c r="A138" s="1" t="s">
        <v>367</v>
      </c>
      <c r="B138" s="1">
        <v>217.64</v>
      </c>
      <c r="C138" s="1">
        <v>13.33</v>
      </c>
      <c r="D138" s="1">
        <v>5</v>
      </c>
    </row>
    <row r="139" spans="1:4">
      <c r="A139" s="1" t="s">
        <v>368</v>
      </c>
      <c r="B139" s="1">
        <v>219.58</v>
      </c>
      <c r="C139" s="1">
        <v>13.5</v>
      </c>
      <c r="D139" s="1">
        <v>5.07</v>
      </c>
    </row>
    <row r="140" spans="1:4">
      <c r="A140" s="1" t="s">
        <v>369</v>
      </c>
      <c r="B140" s="1">
        <v>219.94</v>
      </c>
      <c r="C140" s="1">
        <v>13.57</v>
      </c>
      <c r="D140" s="1">
        <v>5.15</v>
      </c>
    </row>
    <row r="141" spans="1:4">
      <c r="A141" s="1" t="s">
        <v>370</v>
      </c>
      <c r="B141" s="1">
        <v>222.24</v>
      </c>
      <c r="C141" s="1">
        <v>13.64</v>
      </c>
      <c r="D141" s="1">
        <v>5.16</v>
      </c>
    </row>
    <row r="142" spans="1:4">
      <c r="A142" s="1" t="s">
        <v>371</v>
      </c>
      <c r="B142" s="1">
        <v>223.6</v>
      </c>
      <c r="C142" s="1">
        <v>13.76</v>
      </c>
      <c r="D142" s="1">
        <v>5.21</v>
      </c>
    </row>
    <row r="143" spans="1:4">
      <c r="A143" s="1" t="s">
        <v>372</v>
      </c>
      <c r="B143" s="1">
        <v>224.49</v>
      </c>
      <c r="C143" s="1">
        <v>13.83</v>
      </c>
      <c r="D143" s="1">
        <v>5.21</v>
      </c>
    </row>
    <row r="144" spans="1:4">
      <c r="A144" s="1" t="s">
        <v>373</v>
      </c>
      <c r="B144" s="1">
        <v>225.84</v>
      </c>
      <c r="C144" s="1">
        <v>13.95</v>
      </c>
      <c r="D144" s="1">
        <v>5.16</v>
      </c>
    </row>
    <row r="145" spans="1:4">
      <c r="A145" s="1" t="s">
        <v>374</v>
      </c>
      <c r="B145" s="1">
        <v>227.66</v>
      </c>
      <c r="C145" s="1">
        <v>13.97</v>
      </c>
      <c r="D145" s="1">
        <v>5.2</v>
      </c>
    </row>
    <row r="146" spans="1:4">
      <c r="A146" s="1" t="s">
        <v>375</v>
      </c>
      <c r="B146" s="1">
        <v>229.69</v>
      </c>
      <c r="C146" s="1">
        <v>14.05</v>
      </c>
      <c r="D146" s="1">
        <v>5.05</v>
      </c>
    </row>
    <row r="147" spans="1:4">
      <c r="A147" s="1" t="s">
        <v>376</v>
      </c>
      <c r="B147" s="1">
        <v>229.57</v>
      </c>
      <c r="C147" s="1">
        <v>14.15</v>
      </c>
      <c r="D147" s="1">
        <v>5.21</v>
      </c>
    </row>
    <row r="148" spans="1:4">
      <c r="A148" s="1" t="s">
        <v>377</v>
      </c>
      <c r="B148" s="1">
        <v>229.49</v>
      </c>
      <c r="C148" s="1">
        <v>14.19</v>
      </c>
      <c r="D148" s="1">
        <v>5.24</v>
      </c>
    </row>
    <row r="149" spans="1:4">
      <c r="A149" s="1" t="s">
        <v>378</v>
      </c>
      <c r="B149" s="1">
        <v>230.64</v>
      </c>
      <c r="C149" s="1">
        <v>14.23</v>
      </c>
      <c r="D149" s="1">
        <v>5.37</v>
      </c>
    </row>
    <row r="150" spans="1:4">
      <c r="A150" s="1" t="s">
        <v>379</v>
      </c>
      <c r="B150" s="1">
        <v>230.27</v>
      </c>
      <c r="C150" s="1">
        <v>14.38</v>
      </c>
      <c r="D150" s="1">
        <v>5.64</v>
      </c>
    </row>
    <row r="151" spans="1:4">
      <c r="A151" s="1" t="s">
        <v>380</v>
      </c>
      <c r="B151" s="1">
        <v>230.74</v>
      </c>
      <c r="C151" s="1">
        <v>14.53</v>
      </c>
      <c r="D151" s="1">
        <v>5.96</v>
      </c>
    </row>
    <row r="152" spans="1:4">
      <c r="A152" s="1" t="s">
        <v>381</v>
      </c>
      <c r="B152" s="1">
        <v>231.54</v>
      </c>
      <c r="C152" s="1">
        <v>14.66</v>
      </c>
      <c r="D152" s="1">
        <v>6.19</v>
      </c>
    </row>
    <row r="153" spans="1:4">
      <c r="A153" s="1" t="s">
        <v>382</v>
      </c>
      <c r="B153" s="1">
        <v>233.15</v>
      </c>
      <c r="C153" s="1">
        <v>14.13</v>
      </c>
      <c r="D153" s="1">
        <v>4.64</v>
      </c>
    </row>
    <row r="154" spans="1:4">
      <c r="A154" s="1" t="s">
        <v>383</v>
      </c>
      <c r="B154" s="1">
        <v>235.2</v>
      </c>
      <c r="C154" s="1">
        <v>14.15</v>
      </c>
      <c r="D154" s="1">
        <v>4.37</v>
      </c>
    </row>
    <row r="155" spans="1:4">
      <c r="A155" s="1" t="s">
        <v>384</v>
      </c>
      <c r="B155" s="1">
        <v>235.97</v>
      </c>
      <c r="C155" s="1">
        <v>14.19</v>
      </c>
      <c r="D155" s="1">
        <v>4.31</v>
      </c>
    </row>
    <row r="156" spans="1:4">
      <c r="A156" s="1" t="s">
        <v>385</v>
      </c>
      <c r="B156" s="1">
        <v>235.88</v>
      </c>
      <c r="C156" s="1">
        <v>14.15</v>
      </c>
      <c r="D156" s="1">
        <v>4.09</v>
      </c>
    </row>
    <row r="157" spans="1:4">
      <c r="A157" s="1" t="s">
        <v>386</v>
      </c>
      <c r="B157" s="1">
        <v>238.09</v>
      </c>
      <c r="C157" s="1">
        <v>14.12</v>
      </c>
      <c r="D157" s="1">
        <v>4.01</v>
      </c>
    </row>
    <row r="158" spans="1:4">
      <c r="A158" s="1" t="s">
        <v>387</v>
      </c>
      <c r="B158" s="1">
        <v>238.81</v>
      </c>
      <c r="C158" s="1">
        <v>14.22</v>
      </c>
      <c r="D158" s="1">
        <v>3.97</v>
      </c>
    </row>
    <row r="159" spans="1:4">
      <c r="A159" s="1" t="s">
        <v>388</v>
      </c>
      <c r="B159" s="1">
        <v>231.56</v>
      </c>
      <c r="C159" s="1">
        <v>13.88</v>
      </c>
      <c r="D159" s="1">
        <v>4.07</v>
      </c>
    </row>
    <row r="160" spans="1:4">
      <c r="A160" s="1" t="s">
        <v>389</v>
      </c>
      <c r="B160" s="1">
        <v>230.33</v>
      </c>
      <c r="C160" s="1">
        <v>13.87</v>
      </c>
      <c r="D160" s="1">
        <v>4.11</v>
      </c>
    </row>
    <row r="161" spans="1:4">
      <c r="A161" s="1" t="s">
        <v>390</v>
      </c>
      <c r="B161" s="1">
        <v>229.52</v>
      </c>
      <c r="C161" s="1">
        <v>13.84</v>
      </c>
      <c r="D161" s="1">
        <v>4.35</v>
      </c>
    </row>
    <row r="162" spans="1:4">
      <c r="A162" s="1" t="s">
        <v>391</v>
      </c>
      <c r="B162" s="1">
        <v>229.03</v>
      </c>
      <c r="C162" s="1">
        <v>14.09</v>
      </c>
      <c r="D162" s="1">
        <v>4.99</v>
      </c>
    </row>
    <row r="163" spans="1:4">
      <c r="A163" s="1" t="s">
        <v>392</v>
      </c>
      <c r="B163" s="1">
        <v>237.39</v>
      </c>
      <c r="C163" s="1">
        <v>15.18</v>
      </c>
      <c r="D163" s="1">
        <v>6.76</v>
      </c>
    </row>
    <row r="164" spans="1:4">
      <c r="A164" s="1" t="s">
        <v>393</v>
      </c>
      <c r="B164" s="1">
        <v>237.48</v>
      </c>
      <c r="C164" s="1">
        <v>15.4</v>
      </c>
      <c r="D164" s="1">
        <v>7.29</v>
      </c>
    </row>
    <row r="165" spans="1:4">
      <c r="A165" s="1" t="s">
        <v>394</v>
      </c>
      <c r="B165" s="1">
        <v>236.76</v>
      </c>
      <c r="C165" s="1">
        <v>15.57</v>
      </c>
      <c r="D165" s="1">
        <v>7.84</v>
      </c>
    </row>
    <row r="166" spans="1:4">
      <c r="A166" s="1" t="s">
        <v>395</v>
      </c>
      <c r="B166" s="1">
        <v>236.1</v>
      </c>
      <c r="C166" s="1">
        <v>15.86</v>
      </c>
      <c r="D166" s="1">
        <v>8.52</v>
      </c>
    </row>
    <row r="167" spans="1:4">
      <c r="A167" s="1" t="s">
        <v>396</v>
      </c>
      <c r="B167" s="1">
        <v>235.9</v>
      </c>
      <c r="C167" s="1">
        <v>16.08</v>
      </c>
      <c r="D167" s="1">
        <v>9.01</v>
      </c>
    </row>
    <row r="168" spans="1:4">
      <c r="A168" s="1" t="s">
        <v>397</v>
      </c>
      <c r="B168" s="1">
        <v>233.11</v>
      </c>
      <c r="C168" s="1">
        <v>16.02</v>
      </c>
      <c r="D168" s="1">
        <v>9.130000000000001</v>
      </c>
    </row>
    <row r="169" spans="1:4">
      <c r="A169" s="1" t="s">
        <v>398</v>
      </c>
      <c r="B169" s="1">
        <v>230.19</v>
      </c>
      <c r="C169" s="1">
        <v>15.79</v>
      </c>
      <c r="D169" s="1">
        <v>9.02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B167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405</v>
      </c>
    </row>
    <row r="3" spans="1:2">
      <c r="A3" s="2" t="s">
        <v>399</v>
      </c>
      <c r="B3" s="2" t="s">
        <v>404</v>
      </c>
    </row>
    <row r="4" spans="1:2">
      <c r="A4" s="1" t="s">
        <v>233</v>
      </c>
      <c r="B4" s="1">
        <v>109.95</v>
      </c>
    </row>
    <row r="5" spans="1:2">
      <c r="A5" s="1" t="s">
        <v>234</v>
      </c>
      <c r="B5" s="1">
        <v>108.62</v>
      </c>
    </row>
    <row r="6" spans="1:2">
      <c r="A6" s="1" t="s">
        <v>235</v>
      </c>
      <c r="B6" s="1">
        <v>107.85</v>
      </c>
    </row>
    <row r="7" spans="1:2">
      <c r="A7" s="1" t="s">
        <v>236</v>
      </c>
      <c r="B7" s="1">
        <v>107</v>
      </c>
    </row>
    <row r="8" spans="1:2">
      <c r="A8" s="1" t="s">
        <v>237</v>
      </c>
      <c r="B8" s="1">
        <v>106.06</v>
      </c>
    </row>
    <row r="9" spans="1:2">
      <c r="A9" s="1" t="s">
        <v>238</v>
      </c>
      <c r="B9" s="1">
        <v>107.09</v>
      </c>
    </row>
    <row r="10" spans="1:2">
      <c r="A10" s="1" t="s">
        <v>239</v>
      </c>
      <c r="B10" s="1">
        <v>106.88</v>
      </c>
    </row>
    <row r="11" spans="1:2">
      <c r="A11" s="1" t="s">
        <v>240</v>
      </c>
      <c r="B11" s="1">
        <v>106.64</v>
      </c>
    </row>
    <row r="12" spans="1:2">
      <c r="A12" s="1" t="s">
        <v>241</v>
      </c>
      <c r="B12" s="1">
        <v>106.69</v>
      </c>
    </row>
    <row r="13" spans="1:2">
      <c r="A13" s="1" t="s">
        <v>242</v>
      </c>
      <c r="B13" s="1">
        <v>106.56</v>
      </c>
    </row>
    <row r="14" spans="1:2">
      <c r="A14" s="1" t="s">
        <v>243</v>
      </c>
      <c r="B14" s="1">
        <v>106.67</v>
      </c>
    </row>
    <row r="15" spans="1:2">
      <c r="A15" s="1" t="s">
        <v>244</v>
      </c>
      <c r="B15" s="1">
        <v>106.75</v>
      </c>
    </row>
    <row r="16" spans="1:2">
      <c r="A16" s="1" t="s">
        <v>245</v>
      </c>
      <c r="B16" s="1">
        <v>113.08</v>
      </c>
    </row>
    <row r="17" spans="1:2">
      <c r="A17" s="1" t="s">
        <v>246</v>
      </c>
      <c r="B17" s="1">
        <v>118.13</v>
      </c>
    </row>
    <row r="18" spans="1:2">
      <c r="A18" s="1" t="s">
        <v>247</v>
      </c>
      <c r="B18" s="1">
        <v>123.72</v>
      </c>
    </row>
    <row r="19" spans="1:2">
      <c r="A19" s="1" t="s">
        <v>248</v>
      </c>
      <c r="B19" s="1">
        <v>127.8</v>
      </c>
    </row>
    <row r="20" spans="1:2">
      <c r="A20" s="1" t="s">
        <v>249</v>
      </c>
      <c r="B20" s="1">
        <v>131.91</v>
      </c>
    </row>
    <row r="21" spans="1:2">
      <c r="A21" s="1" t="s">
        <v>250</v>
      </c>
      <c r="B21" s="1">
        <v>136.78</v>
      </c>
    </row>
    <row r="22" spans="1:2">
      <c r="A22" s="1" t="s">
        <v>251</v>
      </c>
      <c r="B22" s="1">
        <v>141.89</v>
      </c>
    </row>
    <row r="23" spans="1:2">
      <c r="A23" s="1" t="s">
        <v>252</v>
      </c>
      <c r="B23" s="1">
        <v>147.15</v>
      </c>
    </row>
    <row r="24" spans="1:2">
      <c r="A24" s="1" t="s">
        <v>253</v>
      </c>
      <c r="B24" s="1">
        <v>142.54</v>
      </c>
    </row>
    <row r="25" spans="1:2">
      <c r="A25" s="1" t="s">
        <v>254</v>
      </c>
      <c r="B25" s="1">
        <v>141.51</v>
      </c>
    </row>
    <row r="26" spans="1:2">
      <c r="A26" s="1" t="s">
        <v>255</v>
      </c>
      <c r="B26" s="1">
        <v>139.41</v>
      </c>
    </row>
    <row r="27" spans="1:2">
      <c r="A27" s="1" t="s">
        <v>256</v>
      </c>
      <c r="B27" s="1">
        <v>139.07</v>
      </c>
    </row>
    <row r="28" spans="1:2">
      <c r="A28" s="1" t="s">
        <v>257</v>
      </c>
      <c r="B28" s="1">
        <v>132.68</v>
      </c>
    </row>
    <row r="29" spans="1:2">
      <c r="A29" s="1" t="s">
        <v>258</v>
      </c>
      <c r="B29" s="1">
        <v>125.07</v>
      </c>
    </row>
    <row r="30" spans="1:2">
      <c r="A30" s="1" t="s">
        <v>259</v>
      </c>
      <c r="B30" s="1">
        <v>118.91</v>
      </c>
    </row>
    <row r="31" spans="1:2">
      <c r="A31" s="1" t="s">
        <v>260</v>
      </c>
      <c r="B31" s="1">
        <v>113.15</v>
      </c>
    </row>
    <row r="32" spans="1:2">
      <c r="A32" s="1" t="s">
        <v>261</v>
      </c>
      <c r="B32" s="1">
        <v>109.46</v>
      </c>
    </row>
    <row r="33" spans="1:2">
      <c r="A33" s="1" t="s">
        <v>262</v>
      </c>
      <c r="B33" s="1">
        <v>103.45</v>
      </c>
    </row>
    <row r="34" spans="1:2">
      <c r="A34" s="1" t="s">
        <v>263</v>
      </c>
      <c r="B34" s="1">
        <v>98.63</v>
      </c>
    </row>
    <row r="35" spans="1:2">
      <c r="A35" s="1" t="s">
        <v>264</v>
      </c>
      <c r="B35" s="1">
        <v>92.67</v>
      </c>
    </row>
    <row r="36" spans="1:2">
      <c r="A36" s="1" t="s">
        <v>265</v>
      </c>
      <c r="B36" s="1">
        <v>90.23</v>
      </c>
    </row>
    <row r="37" spans="1:2">
      <c r="A37" s="1" t="s">
        <v>266</v>
      </c>
      <c r="B37" s="1">
        <v>87.52</v>
      </c>
    </row>
    <row r="38" spans="1:2">
      <c r="A38" s="1" t="s">
        <v>267</v>
      </c>
      <c r="B38" s="1">
        <v>85.06999999999999</v>
      </c>
    </row>
    <row r="39" spans="1:2">
      <c r="A39" s="1" t="s">
        <v>268</v>
      </c>
      <c r="B39" s="1">
        <v>84.91</v>
      </c>
    </row>
    <row r="40" spans="1:2">
      <c r="A40" s="1" t="s">
        <v>269</v>
      </c>
      <c r="B40" s="1">
        <v>77.95999999999999</v>
      </c>
    </row>
    <row r="41" spans="1:2">
      <c r="A41" s="1" t="s">
        <v>270</v>
      </c>
      <c r="B41" s="1">
        <v>76.7</v>
      </c>
    </row>
    <row r="42" spans="1:2">
      <c r="A42" s="1" t="s">
        <v>271</v>
      </c>
      <c r="B42" s="1">
        <v>73.45999999999999</v>
      </c>
    </row>
    <row r="43" spans="1:2">
      <c r="A43" s="1" t="s">
        <v>272</v>
      </c>
      <c r="B43" s="1">
        <v>70.87</v>
      </c>
    </row>
    <row r="44" spans="1:2">
      <c r="A44" s="1" t="s">
        <v>273</v>
      </c>
      <c r="B44" s="1">
        <v>70.45999999999999</v>
      </c>
    </row>
    <row r="45" spans="1:2">
      <c r="A45" s="1" t="s">
        <v>274</v>
      </c>
      <c r="B45" s="1">
        <v>72.8</v>
      </c>
    </row>
    <row r="46" spans="1:2">
      <c r="A46" s="1" t="s">
        <v>275</v>
      </c>
      <c r="B46" s="1">
        <v>76.44</v>
      </c>
    </row>
    <row r="47" spans="1:2">
      <c r="A47" s="1" t="s">
        <v>276</v>
      </c>
      <c r="B47" s="1">
        <v>79.91</v>
      </c>
    </row>
    <row r="48" spans="1:2">
      <c r="A48" s="1" t="s">
        <v>277</v>
      </c>
      <c r="B48" s="1">
        <v>80.70999999999999</v>
      </c>
    </row>
    <row r="49" spans="1:2">
      <c r="A49" s="1" t="s">
        <v>278</v>
      </c>
      <c r="B49" s="1">
        <v>81.63</v>
      </c>
    </row>
    <row r="50" spans="1:2">
      <c r="A50" s="1" t="s">
        <v>279</v>
      </c>
      <c r="B50" s="1">
        <v>82.79000000000001</v>
      </c>
    </row>
    <row r="51" spans="1:2">
      <c r="A51" s="1" t="s">
        <v>280</v>
      </c>
      <c r="B51" s="1">
        <v>83.73</v>
      </c>
    </row>
    <row r="52" spans="1:2">
      <c r="A52" s="1" t="s">
        <v>281</v>
      </c>
      <c r="B52" s="1">
        <v>85.48999999999999</v>
      </c>
    </row>
    <row r="53" spans="1:2">
      <c r="A53" s="1" t="s">
        <v>282</v>
      </c>
      <c r="B53" s="1">
        <v>83.56</v>
      </c>
    </row>
    <row r="54" spans="1:2">
      <c r="A54" s="1" t="s">
        <v>283</v>
      </c>
      <c r="B54" s="1">
        <v>85.47</v>
      </c>
    </row>
    <row r="55" spans="1:2">
      <c r="A55" s="1" t="s">
        <v>284</v>
      </c>
      <c r="B55" s="1">
        <v>85.23</v>
      </c>
    </row>
    <row r="56" spans="1:2">
      <c r="A56" s="1" t="s">
        <v>285</v>
      </c>
      <c r="B56" s="1">
        <v>86.94</v>
      </c>
    </row>
    <row r="57" spans="1:2">
      <c r="A57" s="1" t="s">
        <v>286</v>
      </c>
      <c r="B57" s="1">
        <v>87.83</v>
      </c>
    </row>
    <row r="58" spans="1:2">
      <c r="A58" s="1" t="s">
        <v>287</v>
      </c>
      <c r="B58" s="1">
        <v>89.53</v>
      </c>
    </row>
    <row r="59" spans="1:2">
      <c r="A59" s="1" t="s">
        <v>288</v>
      </c>
      <c r="B59" s="1">
        <v>92.89</v>
      </c>
    </row>
    <row r="60" spans="1:2">
      <c r="A60" s="1" t="s">
        <v>289</v>
      </c>
      <c r="B60" s="1">
        <v>93.45</v>
      </c>
    </row>
    <row r="61" spans="1:2">
      <c r="A61" s="1" t="s">
        <v>290</v>
      </c>
      <c r="B61" s="1">
        <v>94.44</v>
      </c>
    </row>
    <row r="62" spans="1:2">
      <c r="A62" s="1" t="s">
        <v>291</v>
      </c>
      <c r="B62" s="1">
        <v>96.68000000000001</v>
      </c>
    </row>
    <row r="63" spans="1:2">
      <c r="A63" s="1" t="s">
        <v>292</v>
      </c>
      <c r="B63" s="1">
        <v>99.58</v>
      </c>
    </row>
    <row r="64" spans="1:2">
      <c r="A64" s="1" t="s">
        <v>293</v>
      </c>
      <c r="B64" s="1">
        <v>103.57</v>
      </c>
    </row>
    <row r="65" spans="1:2">
      <c r="A65" s="1" t="s">
        <v>294</v>
      </c>
      <c r="B65" s="1">
        <v>105.56</v>
      </c>
    </row>
    <row r="66" spans="1:2">
      <c r="A66" s="1" t="s">
        <v>295</v>
      </c>
      <c r="B66" s="1">
        <v>101.83</v>
      </c>
    </row>
    <row r="67" spans="1:2">
      <c r="A67" s="1" t="s">
        <v>296</v>
      </c>
      <c r="B67" s="1">
        <v>100</v>
      </c>
    </row>
    <row r="68" spans="1:2">
      <c r="A68" s="1" t="s">
        <v>297</v>
      </c>
      <c r="B68" s="1">
        <v>101.06</v>
      </c>
    </row>
    <row r="69" spans="1:2">
      <c r="A69" s="1" t="s">
        <v>298</v>
      </c>
      <c r="B69" s="1">
        <v>106.15</v>
      </c>
    </row>
    <row r="70" spans="1:2">
      <c r="A70" s="1" t="s">
        <v>299</v>
      </c>
      <c r="B70" s="1">
        <v>111.57</v>
      </c>
    </row>
    <row r="71" spans="1:2">
      <c r="A71" s="1" t="s">
        <v>300</v>
      </c>
      <c r="B71" s="1">
        <v>117.45</v>
      </c>
    </row>
    <row r="72" spans="1:2">
      <c r="A72" s="1" t="s">
        <v>301</v>
      </c>
      <c r="B72" s="1">
        <v>119.51</v>
      </c>
    </row>
    <row r="73" spans="1:2">
      <c r="A73" s="1" t="s">
        <v>302</v>
      </c>
      <c r="B73" s="1">
        <v>122.93</v>
      </c>
    </row>
    <row r="74" spans="1:2">
      <c r="A74" s="1" t="s">
        <v>303</v>
      </c>
      <c r="B74" s="1">
        <v>120.9</v>
      </c>
    </row>
    <row r="75" spans="1:2">
      <c r="A75" s="1" t="s">
        <v>304</v>
      </c>
      <c r="B75" s="1">
        <v>120.42</v>
      </c>
    </row>
    <row r="76" spans="1:2">
      <c r="A76" s="1" t="s">
        <v>305</v>
      </c>
      <c r="B76" s="1">
        <v>122.66</v>
      </c>
    </row>
    <row r="77" spans="1:2">
      <c r="A77" s="1" t="s">
        <v>306</v>
      </c>
      <c r="B77" s="1">
        <v>124.52</v>
      </c>
    </row>
    <row r="78" spans="1:2">
      <c r="A78" s="1" t="s">
        <v>307</v>
      </c>
      <c r="B78" s="1">
        <v>126.49</v>
      </c>
    </row>
    <row r="79" spans="1:2">
      <c r="A79" s="1" t="s">
        <v>308</v>
      </c>
      <c r="B79" s="1">
        <v>127.85</v>
      </c>
    </row>
    <row r="80" spans="1:2">
      <c r="A80" s="1" t="s">
        <v>309</v>
      </c>
      <c r="B80" s="1">
        <v>129.98</v>
      </c>
    </row>
    <row r="81" spans="1:2">
      <c r="A81" s="1" t="s">
        <v>310</v>
      </c>
      <c r="B81" s="1">
        <v>129.8</v>
      </c>
    </row>
    <row r="82" spans="1:2">
      <c r="A82" s="1" t="s">
        <v>311</v>
      </c>
      <c r="B82" s="1">
        <v>128.1</v>
      </c>
    </row>
    <row r="83" spans="1:2">
      <c r="A83" s="1" t="s">
        <v>312</v>
      </c>
      <c r="B83" s="1">
        <v>124.89</v>
      </c>
    </row>
    <row r="84" spans="1:2">
      <c r="A84" s="1" t="s">
        <v>313</v>
      </c>
      <c r="B84" s="1">
        <v>123.26</v>
      </c>
    </row>
    <row r="85" spans="1:2">
      <c r="A85" s="1" t="s">
        <v>314</v>
      </c>
      <c r="B85" s="1">
        <v>121.6</v>
      </c>
    </row>
    <row r="86" spans="1:2">
      <c r="A86" s="1" t="s">
        <v>315</v>
      </c>
      <c r="B86" s="1">
        <v>123.02</v>
      </c>
    </row>
    <row r="87" spans="1:2">
      <c r="A87" s="1" t="s">
        <v>316</v>
      </c>
      <c r="B87" s="1">
        <v>126.82</v>
      </c>
    </row>
    <row r="88" spans="1:2">
      <c r="A88" s="1" t="s">
        <v>317</v>
      </c>
      <c r="B88" s="1">
        <v>129.19</v>
      </c>
    </row>
    <row r="89" spans="1:2">
      <c r="A89" s="1" t="s">
        <v>318</v>
      </c>
      <c r="B89" s="1">
        <v>130.04</v>
      </c>
    </row>
    <row r="90" spans="1:2">
      <c r="A90" s="1" t="s">
        <v>319</v>
      </c>
      <c r="B90" s="1">
        <v>132.89</v>
      </c>
    </row>
    <row r="91" spans="1:2">
      <c r="A91" s="1" t="s">
        <v>320</v>
      </c>
      <c r="B91" s="1">
        <v>135.58</v>
      </c>
    </row>
    <row r="92" spans="1:2">
      <c r="A92" s="1" t="s">
        <v>321</v>
      </c>
      <c r="B92" s="1">
        <v>137.22</v>
      </c>
    </row>
    <row r="93" spans="1:2">
      <c r="A93" s="1" t="s">
        <v>322</v>
      </c>
      <c r="B93" s="1">
        <v>137.23</v>
      </c>
    </row>
    <row r="94" spans="1:2">
      <c r="A94" s="1" t="s">
        <v>323</v>
      </c>
      <c r="B94" s="1">
        <v>139.43</v>
      </c>
    </row>
    <row r="95" spans="1:2">
      <c r="A95" s="1" t="s">
        <v>324</v>
      </c>
      <c r="B95" s="1">
        <v>142.43</v>
      </c>
    </row>
    <row r="96" spans="1:2">
      <c r="A96" s="1" t="s">
        <v>325</v>
      </c>
      <c r="B96" s="1">
        <v>144.08</v>
      </c>
    </row>
    <row r="97" spans="1:2">
      <c r="A97" s="1" t="s">
        <v>326</v>
      </c>
      <c r="B97" s="1">
        <v>149.1</v>
      </c>
    </row>
    <row r="98" spans="1:2">
      <c r="A98" s="1" t="s">
        <v>327</v>
      </c>
      <c r="B98" s="1">
        <v>153.6</v>
      </c>
    </row>
    <row r="99" spans="1:2">
      <c r="A99" s="1" t="s">
        <v>328</v>
      </c>
      <c r="B99" s="1">
        <v>157.76</v>
      </c>
    </row>
    <row r="100" spans="1:2">
      <c r="A100" s="1" t="s">
        <v>329</v>
      </c>
      <c r="B100" s="1">
        <v>161.04</v>
      </c>
    </row>
    <row r="101" spans="1:2">
      <c r="A101" s="1" t="s">
        <v>330</v>
      </c>
      <c r="B101" s="1">
        <v>161.77</v>
      </c>
    </row>
    <row r="102" spans="1:2">
      <c r="A102" s="1" t="s">
        <v>331</v>
      </c>
      <c r="B102" s="1">
        <v>161.1</v>
      </c>
    </row>
    <row r="103" spans="1:2">
      <c r="A103" s="1" t="s">
        <v>332</v>
      </c>
      <c r="B103" s="1">
        <v>158.26</v>
      </c>
    </row>
    <row r="104" spans="1:2">
      <c r="A104" s="1" t="s">
        <v>333</v>
      </c>
      <c r="B104" s="1">
        <v>156.66</v>
      </c>
    </row>
    <row r="105" spans="1:2">
      <c r="A105" s="1" t="s">
        <v>334</v>
      </c>
      <c r="B105" s="1">
        <v>154.45</v>
      </c>
    </row>
    <row r="106" spans="1:2">
      <c r="A106" s="1" t="s">
        <v>335</v>
      </c>
      <c r="B106" s="1">
        <v>150.16</v>
      </c>
    </row>
    <row r="107" spans="1:2">
      <c r="A107" s="1" t="s">
        <v>336</v>
      </c>
      <c r="B107" s="1">
        <v>140.65</v>
      </c>
    </row>
    <row r="108" spans="1:2">
      <c r="A108" s="1" t="s">
        <v>337</v>
      </c>
      <c r="B108" s="1">
        <v>142.04</v>
      </c>
    </row>
    <row r="109" spans="1:2">
      <c r="A109" s="1" t="s">
        <v>338</v>
      </c>
      <c r="B109" s="1">
        <v>145.93</v>
      </c>
    </row>
    <row r="110" spans="1:2">
      <c r="A110" s="1" t="s">
        <v>339</v>
      </c>
      <c r="B110" s="1">
        <v>149.5</v>
      </c>
    </row>
    <row r="111" spans="1:2">
      <c r="A111" s="1" t="s">
        <v>340</v>
      </c>
      <c r="B111" s="1">
        <v>151.53</v>
      </c>
    </row>
    <row r="112" spans="1:2">
      <c r="A112" s="1" t="s">
        <v>341</v>
      </c>
      <c r="B112" s="1">
        <v>151.23</v>
      </c>
    </row>
    <row r="113" spans="1:2">
      <c r="A113" s="1" t="s">
        <v>342</v>
      </c>
      <c r="B113" s="1">
        <v>152.42</v>
      </c>
    </row>
    <row r="114" spans="1:2">
      <c r="A114" s="1" t="s">
        <v>343</v>
      </c>
      <c r="B114" s="1">
        <v>153.7</v>
      </c>
    </row>
    <row r="115" spans="1:2">
      <c r="A115" s="1" t="s">
        <v>344</v>
      </c>
      <c r="B115" s="1">
        <v>157.77</v>
      </c>
    </row>
    <row r="116" spans="1:2">
      <c r="A116" s="1" t="s">
        <v>345</v>
      </c>
      <c r="B116" s="1">
        <v>160.18</v>
      </c>
    </row>
    <row r="117" spans="1:2">
      <c r="A117" s="1" t="s">
        <v>346</v>
      </c>
      <c r="B117" s="1">
        <v>161.36</v>
      </c>
    </row>
    <row r="118" spans="1:2">
      <c r="A118" s="1" t="s">
        <v>347</v>
      </c>
      <c r="B118" s="1">
        <v>162.91</v>
      </c>
    </row>
    <row r="119" spans="1:2">
      <c r="A119" s="1" t="s">
        <v>348</v>
      </c>
      <c r="B119" s="1">
        <v>166.18</v>
      </c>
    </row>
    <row r="120" spans="1:2">
      <c r="A120" s="1" t="s">
        <v>349</v>
      </c>
      <c r="B120" s="1">
        <v>166.43</v>
      </c>
    </row>
    <row r="121" spans="1:2">
      <c r="A121" s="1" t="s">
        <v>350</v>
      </c>
      <c r="B121" s="1">
        <v>167.34</v>
      </c>
    </row>
    <row r="122" spans="1:2">
      <c r="A122" s="1" t="s">
        <v>351</v>
      </c>
      <c r="B122" s="1">
        <v>169.63</v>
      </c>
    </row>
    <row r="123" spans="1:2">
      <c r="A123" s="1" t="s">
        <v>352</v>
      </c>
      <c r="B123" s="1">
        <v>172.38</v>
      </c>
    </row>
    <row r="124" spans="1:2">
      <c r="A124" s="1" t="s">
        <v>353</v>
      </c>
      <c r="B124" s="1">
        <v>172.77</v>
      </c>
    </row>
    <row r="125" spans="1:2">
      <c r="A125" s="1" t="s">
        <v>354</v>
      </c>
      <c r="B125" s="1">
        <v>170.91</v>
      </c>
    </row>
    <row r="126" spans="1:2">
      <c r="A126" s="1" t="s">
        <v>355</v>
      </c>
      <c r="B126" s="1">
        <v>168.39</v>
      </c>
    </row>
    <row r="127" spans="1:2">
      <c r="A127" s="1" t="s">
        <v>356</v>
      </c>
      <c r="B127" s="1">
        <v>165.66</v>
      </c>
    </row>
    <row r="128" spans="1:2">
      <c r="A128" s="1" t="s">
        <v>357</v>
      </c>
      <c r="B128" s="1">
        <v>164.85</v>
      </c>
    </row>
    <row r="129" spans="1:2">
      <c r="A129" s="1" t="s">
        <v>358</v>
      </c>
      <c r="B129" s="1">
        <v>166.84</v>
      </c>
    </row>
    <row r="130" spans="1:2">
      <c r="A130" s="1" t="s">
        <v>359</v>
      </c>
      <c r="B130" s="1">
        <v>168.2</v>
      </c>
    </row>
    <row r="131" spans="1:2">
      <c r="A131" s="1" t="s">
        <v>360</v>
      </c>
      <c r="B131" s="1">
        <v>171.3</v>
      </c>
    </row>
    <row r="132" spans="1:2">
      <c r="A132" s="1" t="s">
        <v>361</v>
      </c>
      <c r="B132" s="1">
        <v>172.51</v>
      </c>
    </row>
    <row r="133" spans="1:2">
      <c r="A133" s="1" t="s">
        <v>362</v>
      </c>
      <c r="B133" s="1">
        <v>168.98</v>
      </c>
    </row>
    <row r="134" spans="1:2">
      <c r="A134" s="1" t="s">
        <v>363</v>
      </c>
      <c r="B134" s="1">
        <v>169.68</v>
      </c>
    </row>
    <row r="135" spans="1:2">
      <c r="A135" s="1" t="s">
        <v>364</v>
      </c>
      <c r="B135" s="1">
        <v>169.78</v>
      </c>
    </row>
    <row r="136" spans="1:2">
      <c r="A136" s="1" t="s">
        <v>365</v>
      </c>
      <c r="B136" s="1">
        <v>171.57</v>
      </c>
    </row>
    <row r="137" spans="1:2">
      <c r="A137" s="1" t="s">
        <v>366</v>
      </c>
      <c r="B137" s="1">
        <v>175.33</v>
      </c>
    </row>
    <row r="138" spans="1:2">
      <c r="A138" s="1" t="s">
        <v>367</v>
      </c>
      <c r="B138" s="1">
        <v>181.56</v>
      </c>
    </row>
    <row r="139" spans="1:2">
      <c r="A139" s="1" t="s">
        <v>368</v>
      </c>
      <c r="B139" s="1">
        <v>188.27</v>
      </c>
    </row>
    <row r="140" spans="1:2">
      <c r="A140" s="1" t="s">
        <v>369</v>
      </c>
      <c r="B140" s="1">
        <v>188.84</v>
      </c>
    </row>
    <row r="141" spans="1:2">
      <c r="A141" s="1" t="s">
        <v>370</v>
      </c>
      <c r="B141" s="1">
        <v>185.84</v>
      </c>
    </row>
    <row r="142" spans="1:2">
      <c r="A142" s="1" t="s">
        <v>371</v>
      </c>
      <c r="B142" s="1">
        <v>182.48</v>
      </c>
    </row>
    <row r="143" spans="1:2">
      <c r="A143" s="1" t="s">
        <v>372</v>
      </c>
      <c r="B143" s="1">
        <v>181.73</v>
      </c>
    </row>
    <row r="144" spans="1:2">
      <c r="A144" s="1" t="s">
        <v>373</v>
      </c>
      <c r="B144" s="1">
        <v>181.18</v>
      </c>
    </row>
    <row r="145" spans="1:2">
      <c r="A145" s="1" t="s">
        <v>374</v>
      </c>
      <c r="B145" s="1">
        <v>182.37</v>
      </c>
    </row>
    <row r="146" spans="1:2">
      <c r="A146" s="1" t="s">
        <v>375</v>
      </c>
      <c r="B146" s="1">
        <v>183.07</v>
      </c>
    </row>
    <row r="147" spans="1:2">
      <c r="A147" s="1" t="s">
        <v>376</v>
      </c>
      <c r="B147" s="1">
        <v>182.25</v>
      </c>
    </row>
    <row r="148" spans="1:2">
      <c r="A148" s="1" t="s">
        <v>377</v>
      </c>
      <c r="B148" s="1">
        <v>181.09</v>
      </c>
    </row>
    <row r="149" spans="1:2">
      <c r="A149" s="1" t="s">
        <v>378</v>
      </c>
      <c r="B149" s="1">
        <v>180.34</v>
      </c>
    </row>
    <row r="150" spans="1:2">
      <c r="A150" s="1" t="s">
        <v>379</v>
      </c>
      <c r="B150" s="1">
        <v>179.71</v>
      </c>
    </row>
    <row r="151" spans="1:2">
      <c r="A151" s="1" t="s">
        <v>380</v>
      </c>
      <c r="B151" s="1">
        <v>179.7</v>
      </c>
    </row>
    <row r="152" spans="1:2">
      <c r="A152" s="1" t="s">
        <v>381</v>
      </c>
      <c r="B152" s="1">
        <v>179.27</v>
      </c>
    </row>
    <row r="153" spans="1:2">
      <c r="A153" s="1" t="s">
        <v>382</v>
      </c>
      <c r="B153" s="1">
        <v>178.98</v>
      </c>
    </row>
    <row r="154" spans="1:2">
      <c r="A154" s="1" t="s">
        <v>383</v>
      </c>
      <c r="B154" s="1">
        <v>184.58</v>
      </c>
    </row>
    <row r="155" spans="1:2">
      <c r="A155" s="1" t="s">
        <v>384</v>
      </c>
      <c r="B155" s="1">
        <v>189.52</v>
      </c>
    </row>
    <row r="156" spans="1:2">
      <c r="A156" s="1" t="s">
        <v>385</v>
      </c>
      <c r="B156" s="1">
        <v>191.68</v>
      </c>
    </row>
    <row r="157" spans="1:2">
      <c r="A157" s="1" t="s">
        <v>386</v>
      </c>
      <c r="B157" s="1">
        <v>193.13</v>
      </c>
    </row>
    <row r="158" spans="1:2">
      <c r="A158" s="1" t="s">
        <v>387</v>
      </c>
      <c r="B158" s="1">
        <v>194.01</v>
      </c>
    </row>
    <row r="159" spans="1:2">
      <c r="A159" s="1" t="s">
        <v>388</v>
      </c>
      <c r="B159" s="1">
        <v>189.46</v>
      </c>
    </row>
    <row r="160" spans="1:2">
      <c r="A160" s="1" t="s">
        <v>389</v>
      </c>
      <c r="B160" s="1">
        <v>191.62</v>
      </c>
    </row>
    <row r="161" spans="1:2">
      <c r="A161" s="1" t="s">
        <v>390</v>
      </c>
      <c r="B161" s="1">
        <v>191.77</v>
      </c>
    </row>
    <row r="162" spans="1:2">
      <c r="A162" s="1" t="s">
        <v>391</v>
      </c>
      <c r="B162" s="1">
        <v>190.48</v>
      </c>
    </row>
    <row r="163" spans="1:2">
      <c r="A163" s="1" t="s">
        <v>392</v>
      </c>
      <c r="B163" s="1">
        <v>192.86</v>
      </c>
    </row>
    <row r="164" spans="1:2">
      <c r="A164" s="1" t="s">
        <v>393</v>
      </c>
      <c r="B164" s="1">
        <v>192.78</v>
      </c>
    </row>
    <row r="165" spans="1:2">
      <c r="A165" s="1" t="s">
        <v>394</v>
      </c>
      <c r="B165" s="1">
        <v>193.67</v>
      </c>
    </row>
    <row r="166" spans="1:2">
      <c r="A166" s="1" t="s">
        <v>395</v>
      </c>
      <c r="B166" s="1">
        <v>190.66</v>
      </c>
    </row>
    <row r="167" spans="1:2">
      <c r="A167" s="1" t="s">
        <v>396</v>
      </c>
      <c r="B167" s="1">
        <v>188.46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8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70</v>
      </c>
    </row>
    <row r="3" spans="1:4">
      <c r="A3" s="2" t="s">
        <v>61</v>
      </c>
      <c r="B3" s="2" t="s">
        <v>67</v>
      </c>
      <c r="C3" s="2" t="s">
        <v>68</v>
      </c>
      <c r="D3" s="2" t="s">
        <v>69</v>
      </c>
    </row>
    <row r="4" spans="1:4">
      <c r="A4" s="1">
        <v>2001</v>
      </c>
      <c r="B4" s="1">
        <v>4.3</v>
      </c>
      <c r="C4" s="1">
        <v>4</v>
      </c>
    </row>
    <row r="5" spans="1:4">
      <c r="A5" s="1">
        <v>2002</v>
      </c>
      <c r="B5" s="1">
        <v>5.2</v>
      </c>
      <c r="C5" s="1">
        <v>4</v>
      </c>
    </row>
    <row r="6" spans="1:4">
      <c r="A6" s="1">
        <v>2003</v>
      </c>
      <c r="B6" s="1">
        <v>6</v>
      </c>
      <c r="C6" s="1">
        <v>4</v>
      </c>
    </row>
    <row r="7" spans="1:4">
      <c r="A7" s="1">
        <v>2004</v>
      </c>
      <c r="B7" s="1">
        <v>5</v>
      </c>
      <c r="C7" s="1">
        <v>4</v>
      </c>
    </row>
    <row r="8" spans="1:4">
      <c r="A8" s="1">
        <v>2005</v>
      </c>
      <c r="B8" s="1">
        <v>4.5</v>
      </c>
      <c r="C8" s="1">
        <v>4</v>
      </c>
    </row>
    <row r="9" spans="1:4">
      <c r="A9" s="1">
        <v>2006</v>
      </c>
      <c r="B9" s="1">
        <v>3.2</v>
      </c>
      <c r="C9" s="1">
        <v>4</v>
      </c>
    </row>
    <row r="10" spans="1:4">
      <c r="A10" s="1">
        <v>2007</v>
      </c>
      <c r="B10" s="1">
        <v>2.5</v>
      </c>
      <c r="C10" s="1">
        <v>4</v>
      </c>
    </row>
    <row r="11" spans="1:4">
      <c r="A11" s="1">
        <v>2008</v>
      </c>
      <c r="B11" s="1">
        <v>2.7</v>
      </c>
      <c r="C11" s="1">
        <v>4</v>
      </c>
    </row>
    <row r="12" spans="1:4">
      <c r="A12" s="1">
        <v>2009</v>
      </c>
      <c r="B12" s="1">
        <v>4.1</v>
      </c>
      <c r="C12" s="1">
        <v>4</v>
      </c>
    </row>
    <row r="13" spans="1:4">
      <c r="A13" s="1">
        <v>2010</v>
      </c>
      <c r="B13" s="1">
        <v>4</v>
      </c>
      <c r="C13" s="1">
        <v>4</v>
      </c>
    </row>
    <row r="14" spans="1:4">
      <c r="A14" s="1">
        <v>2011</v>
      </c>
      <c r="B14" s="1">
        <v>3</v>
      </c>
      <c r="C14" s="1">
        <v>4</v>
      </c>
    </row>
    <row r="15" spans="1:4">
      <c r="A15" s="1">
        <v>2012</v>
      </c>
      <c r="B15" s="1">
        <v>3.4</v>
      </c>
      <c r="C15" s="1">
        <v>4</v>
      </c>
    </row>
    <row r="16" spans="1:4">
      <c r="A16" s="1">
        <v>2013</v>
      </c>
      <c r="B16" s="1">
        <v>3.3</v>
      </c>
      <c r="C16" s="1">
        <v>4</v>
      </c>
    </row>
    <row r="17" spans="1:4">
      <c r="A17" s="1">
        <v>2014</v>
      </c>
      <c r="B17" s="1">
        <v>2.9</v>
      </c>
      <c r="C17" s="1">
        <v>4</v>
      </c>
    </row>
    <row r="18" spans="1:4">
      <c r="A18" s="1">
        <v>2015</v>
      </c>
      <c r="B18" s="1">
        <v>2.6</v>
      </c>
      <c r="C18" s="1">
        <v>4</v>
      </c>
    </row>
    <row r="19" spans="1:4">
      <c r="A19" s="1">
        <v>2016</v>
      </c>
      <c r="B19" s="1">
        <v>2.7</v>
      </c>
      <c r="C19" s="1">
        <v>4</v>
      </c>
    </row>
    <row r="20" spans="1:4">
      <c r="A20" s="1">
        <v>2017</v>
      </c>
      <c r="B20" s="1">
        <v>2.8</v>
      </c>
      <c r="C20" s="1">
        <v>4</v>
      </c>
    </row>
    <row r="21" spans="1:4">
      <c r="A21" s="1">
        <v>2018</v>
      </c>
      <c r="B21" s="1">
        <v>2.4</v>
      </c>
      <c r="D21" s="1">
        <v>3</v>
      </c>
    </row>
    <row r="22" spans="1:4">
      <c r="A22" s="1">
        <v>2019</v>
      </c>
      <c r="B22" s="1">
        <v>2.8</v>
      </c>
      <c r="D22" s="1">
        <v>3</v>
      </c>
    </row>
    <row r="23" spans="1:4">
      <c r="A23" s="1">
        <v>2020</v>
      </c>
      <c r="B23" s="1">
        <v>3.6</v>
      </c>
      <c r="D23" s="1">
        <v>3</v>
      </c>
    </row>
    <row r="24" spans="1:4">
      <c r="A24" s="1">
        <v>2021</v>
      </c>
      <c r="B24" s="1">
        <v>3.2</v>
      </c>
      <c r="D24" s="1">
        <v>3</v>
      </c>
    </row>
    <row r="25" spans="1:4">
      <c r="A25" s="1">
        <v>2022</v>
      </c>
      <c r="B25" s="1">
        <v>2.7</v>
      </c>
      <c r="D25" s="1">
        <v>3</v>
      </c>
    </row>
    <row r="26" spans="1:4">
      <c r="A26" s="1">
        <v>2023</v>
      </c>
      <c r="B26" s="1">
        <v>3</v>
      </c>
      <c r="D26" s="1">
        <v>3</v>
      </c>
    </row>
    <row r="27" spans="1:4">
      <c r="A27" s="1">
        <v>2024</v>
      </c>
      <c r="B27" s="1">
        <v>2.7</v>
      </c>
      <c r="D27" s="1">
        <v>3</v>
      </c>
    </row>
    <row r="28" spans="1:4">
      <c r="A28" s="1">
        <v>2025</v>
      </c>
      <c r="B28" s="1">
        <v>2.5</v>
      </c>
      <c r="D28" s="1">
        <v>3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408</v>
      </c>
    </row>
    <row r="3" spans="1:3">
      <c r="A3" s="2" t="s">
        <v>61</v>
      </c>
      <c r="B3" s="2" t="s">
        <v>406</v>
      </c>
      <c r="C3" s="2" t="s">
        <v>407</v>
      </c>
    </row>
    <row r="4" spans="1:3">
      <c r="A4" s="1">
        <v>2000</v>
      </c>
      <c r="B4" s="1">
        <v>11440</v>
      </c>
      <c r="C4" s="1">
        <v>57373</v>
      </c>
    </row>
    <row r="5" spans="1:3">
      <c r="A5" s="1">
        <v>2001</v>
      </c>
      <c r="B5" s="1">
        <v>10066</v>
      </c>
      <c r="C5" s="1">
        <v>63909</v>
      </c>
    </row>
    <row r="6" spans="1:3">
      <c r="A6" s="1">
        <v>2002</v>
      </c>
      <c r="B6" s="1">
        <v>9284</v>
      </c>
      <c r="C6" s="1">
        <v>50644</v>
      </c>
    </row>
    <row r="7" spans="1:3">
      <c r="A7" s="1">
        <v>2003</v>
      </c>
      <c r="B7" s="1">
        <v>14309</v>
      </c>
      <c r="C7" s="1">
        <v>57053</v>
      </c>
    </row>
    <row r="8" spans="1:3">
      <c r="A8" s="1">
        <v>2004</v>
      </c>
      <c r="B8" s="1">
        <v>16957</v>
      </c>
      <c r="C8" s="1">
        <v>57000</v>
      </c>
    </row>
    <row r="9" spans="1:3">
      <c r="A9" s="1">
        <v>2005</v>
      </c>
      <c r="B9" s="1">
        <v>13150</v>
      </c>
      <c r="C9" s="1">
        <v>61187</v>
      </c>
    </row>
    <row r="10" spans="1:3">
      <c r="A10" s="1">
        <v>2006</v>
      </c>
      <c r="B10" s="1">
        <v>10139</v>
      </c>
      <c r="C10" s="1">
        <v>59864</v>
      </c>
    </row>
    <row r="11" spans="1:3">
      <c r="A11" s="1">
        <v>2007</v>
      </c>
      <c r="B11" s="1">
        <v>10121</v>
      </c>
      <c r="C11" s="1">
        <v>57395</v>
      </c>
    </row>
    <row r="12" spans="1:3">
      <c r="A12" s="1">
        <v>2008</v>
      </c>
      <c r="B12" s="1">
        <v>10859</v>
      </c>
      <c r="C12" s="1">
        <v>54768</v>
      </c>
    </row>
    <row r="13" spans="1:3">
      <c r="A13" s="1">
        <v>2009</v>
      </c>
      <c r="B13" s="1">
        <v>15901</v>
      </c>
      <c r="C13" s="1">
        <v>53680</v>
      </c>
    </row>
    <row r="14" spans="1:3">
      <c r="A14" s="1">
        <v>2010</v>
      </c>
      <c r="B14" s="1">
        <v>16119</v>
      </c>
      <c r="C14" s="1">
        <v>58906</v>
      </c>
    </row>
    <row r="15" spans="1:3">
      <c r="A15" s="1">
        <v>2011</v>
      </c>
      <c r="B15" s="1">
        <v>15636</v>
      </c>
      <c r="C15" s="1">
        <v>58140</v>
      </c>
    </row>
    <row r="16" spans="1:3">
      <c r="A16" s="1">
        <v>2012</v>
      </c>
      <c r="B16" s="1">
        <v>16822</v>
      </c>
      <c r="C16" s="1">
        <v>56318</v>
      </c>
    </row>
    <row r="17" spans="1:3">
      <c r="A17" s="1">
        <v>2013</v>
      </c>
      <c r="B17" s="1">
        <v>16313</v>
      </c>
      <c r="C17" s="1">
        <v>54301</v>
      </c>
    </row>
    <row r="18" spans="1:3">
      <c r="A18" s="1">
        <v>2014</v>
      </c>
      <c r="B18" s="1">
        <v>12699</v>
      </c>
      <c r="C18" s="1">
        <v>54870</v>
      </c>
    </row>
    <row r="19" spans="1:3">
      <c r="A19" s="1">
        <v>2015</v>
      </c>
      <c r="B19" s="1">
        <v>12867</v>
      </c>
      <c r="C19" s="1">
        <v>58226</v>
      </c>
    </row>
    <row r="20" spans="1:3">
      <c r="A20" s="1">
        <v>2016</v>
      </c>
      <c r="B20" s="1">
        <v>17335</v>
      </c>
      <c r="C20" s="1">
        <v>57590</v>
      </c>
    </row>
    <row r="21" spans="1:3">
      <c r="A21" s="1">
        <v>2017</v>
      </c>
      <c r="B21" s="1">
        <v>19475</v>
      </c>
      <c r="C21" s="1">
        <v>56710</v>
      </c>
    </row>
    <row r="22" spans="1:3">
      <c r="A22" s="1">
        <v>2018</v>
      </c>
      <c r="B22" s="1">
        <v>16391</v>
      </c>
      <c r="C22" s="1">
        <v>53750</v>
      </c>
    </row>
    <row r="23" spans="1:3">
      <c r="A23" s="1">
        <v>2019</v>
      </c>
      <c r="B23" s="1">
        <v>14256</v>
      </c>
      <c r="C23" s="1">
        <v>52681</v>
      </c>
    </row>
    <row r="24" spans="1:3">
      <c r="A24" s="1">
        <v>2020</v>
      </c>
      <c r="B24" s="1">
        <v>12940</v>
      </c>
      <c r="C24" s="1">
        <v>52417</v>
      </c>
    </row>
    <row r="25" spans="1:3">
      <c r="A25" s="1">
        <v>2021</v>
      </c>
      <c r="B25" s="1">
        <v>16126</v>
      </c>
      <c r="C25" s="1">
        <v>57788</v>
      </c>
    </row>
    <row r="26" spans="1:3">
      <c r="A26" s="1">
        <v>2022</v>
      </c>
      <c r="B26" s="1">
        <v>12843</v>
      </c>
      <c r="C26" s="1">
        <v>59720</v>
      </c>
    </row>
    <row r="27" spans="1:3">
      <c r="A27" s="1">
        <v>2023</v>
      </c>
      <c r="B27" s="1">
        <v>10730</v>
      </c>
      <c r="C27" s="1">
        <v>58610</v>
      </c>
    </row>
    <row r="28" spans="1:3">
      <c r="A28" s="1">
        <v>2024</v>
      </c>
      <c r="B28" s="1">
        <v>14072</v>
      </c>
      <c r="C28" s="1">
        <v>62129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F27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414</v>
      </c>
    </row>
    <row r="3" spans="1:6">
      <c r="A3" s="2" t="s">
        <v>61</v>
      </c>
      <c r="B3" s="2" t="s">
        <v>409</v>
      </c>
      <c r="C3" s="2" t="s">
        <v>410</v>
      </c>
      <c r="D3" s="2" t="s">
        <v>411</v>
      </c>
      <c r="E3" s="2" t="s">
        <v>412</v>
      </c>
      <c r="F3" s="2" t="s">
        <v>413</v>
      </c>
    </row>
    <row r="4" spans="1:6">
      <c r="A4" s="1">
        <v>2000</v>
      </c>
      <c r="B4" s="1">
        <v>7.128</v>
      </c>
      <c r="C4" s="1">
        <v>272.201</v>
      </c>
      <c r="D4" s="1">
        <v>77.649</v>
      </c>
      <c r="E4" s="1">
        <v>120.925</v>
      </c>
      <c r="F4" s="1">
        <v>16.3</v>
      </c>
    </row>
    <row r="5" spans="1:6">
      <c r="A5" s="1">
        <v>2001</v>
      </c>
      <c r="B5" s="1">
        <v>8.189</v>
      </c>
      <c r="C5" s="1">
        <v>277.139</v>
      </c>
      <c r="D5" s="1">
        <v>90.96899999999999</v>
      </c>
      <c r="E5" s="1">
        <v>128.488</v>
      </c>
      <c r="F5" s="1">
        <v>17.06</v>
      </c>
    </row>
    <row r="6" spans="1:6">
      <c r="A6" s="1">
        <v>2002</v>
      </c>
      <c r="B6" s="1">
        <v>9.335000000000001</v>
      </c>
      <c r="C6" s="1">
        <v>283.153</v>
      </c>
      <c r="D6" s="1">
        <v>102.862</v>
      </c>
      <c r="E6" s="1">
        <v>133.955</v>
      </c>
      <c r="F6" s="1">
        <v>17.71</v>
      </c>
    </row>
    <row r="7" spans="1:6">
      <c r="A7" s="1">
        <v>2003</v>
      </c>
      <c r="B7" s="1">
        <v>9.956</v>
      </c>
      <c r="C7" s="1">
        <v>291.499</v>
      </c>
      <c r="D7" s="1">
        <v>116.97</v>
      </c>
      <c r="E7" s="1">
        <v>140.154</v>
      </c>
      <c r="F7" s="1">
        <v>18.54</v>
      </c>
    </row>
    <row r="8" spans="1:6">
      <c r="A8" s="1">
        <v>2004</v>
      </c>
      <c r="B8" s="1">
        <v>10.324</v>
      </c>
      <c r="C8" s="1">
        <v>292.068</v>
      </c>
      <c r="D8" s="1">
        <v>124.5</v>
      </c>
      <c r="E8" s="1">
        <v>115.545</v>
      </c>
      <c r="F8" s="1">
        <v>17.92</v>
      </c>
    </row>
    <row r="9" spans="1:6">
      <c r="A9" s="1">
        <v>2005</v>
      </c>
      <c r="B9" s="1">
        <v>10.52</v>
      </c>
      <c r="C9" s="1">
        <v>290.44</v>
      </c>
      <c r="D9" s="1">
        <v>132.594</v>
      </c>
      <c r="E9" s="1">
        <v>122.969</v>
      </c>
      <c r="F9" s="1">
        <v>18.23</v>
      </c>
    </row>
    <row r="10" spans="1:6">
      <c r="A10" s="1">
        <v>2006</v>
      </c>
      <c r="B10" s="1">
        <v>10.789</v>
      </c>
      <c r="C10" s="1">
        <v>286.961</v>
      </c>
      <c r="D10" s="1">
        <v>138.838</v>
      </c>
      <c r="E10" s="1">
        <v>121.74</v>
      </c>
      <c r="F10" s="1">
        <v>18.08</v>
      </c>
    </row>
    <row r="11" spans="1:6">
      <c r="A11" s="1">
        <v>2007</v>
      </c>
      <c r="B11" s="1">
        <v>10.886</v>
      </c>
      <c r="C11" s="1">
        <v>284.377</v>
      </c>
      <c r="D11" s="1">
        <v>140.955</v>
      </c>
      <c r="E11" s="1">
        <v>126.374</v>
      </c>
      <c r="F11" s="1">
        <v>17.92</v>
      </c>
    </row>
    <row r="12" spans="1:6">
      <c r="A12" s="1">
        <v>2008</v>
      </c>
      <c r="B12" s="1">
        <v>10.953</v>
      </c>
      <c r="C12" s="1">
        <v>284.704</v>
      </c>
      <c r="D12" s="1">
        <v>143.732</v>
      </c>
      <c r="E12" s="1">
        <v>133.541</v>
      </c>
      <c r="F12" s="1">
        <v>17.94</v>
      </c>
    </row>
    <row r="13" spans="1:6">
      <c r="A13" s="1">
        <v>2009</v>
      </c>
      <c r="B13" s="1">
        <v>10.786</v>
      </c>
      <c r="C13" s="1">
        <v>285.854</v>
      </c>
      <c r="D13" s="1">
        <v>158.486</v>
      </c>
      <c r="E13" s="1">
        <v>132.901</v>
      </c>
      <c r="F13" s="1">
        <v>18.15</v>
      </c>
    </row>
    <row r="14" spans="1:6">
      <c r="A14" s="1">
        <v>2010</v>
      </c>
      <c r="B14" s="1">
        <v>10.597</v>
      </c>
      <c r="C14" s="1">
        <v>290.71</v>
      </c>
      <c r="D14" s="1">
        <v>173.231</v>
      </c>
      <c r="E14" s="1">
        <v>129.385</v>
      </c>
      <c r="F14" s="1">
        <v>18.37</v>
      </c>
    </row>
    <row r="15" spans="1:6">
      <c r="A15" s="1">
        <v>2011</v>
      </c>
      <c r="B15" s="1">
        <v>10.003</v>
      </c>
      <c r="C15" s="1">
        <v>296.45</v>
      </c>
      <c r="D15" s="1">
        <v>171.644</v>
      </c>
      <c r="E15" s="1">
        <v>123.324</v>
      </c>
      <c r="F15" s="1">
        <v>18.05</v>
      </c>
    </row>
    <row r="16" spans="1:6">
      <c r="A16" s="1">
        <v>2012</v>
      </c>
      <c r="B16" s="1">
        <v>9.912000000000001</v>
      </c>
      <c r="C16" s="1">
        <v>300.043</v>
      </c>
      <c r="D16" s="1">
        <v>166.065</v>
      </c>
      <c r="E16" s="1">
        <v>123.846</v>
      </c>
      <c r="F16" s="1">
        <v>17.78</v>
      </c>
    </row>
    <row r="17" spans="1:6">
      <c r="A17" s="1">
        <v>2013</v>
      </c>
      <c r="B17" s="1">
        <v>9.965999999999999</v>
      </c>
      <c r="C17" s="1">
        <v>296.318</v>
      </c>
      <c r="D17" s="1">
        <v>162.211</v>
      </c>
      <c r="E17" s="1">
        <v>125.026</v>
      </c>
      <c r="F17" s="1">
        <v>17.45</v>
      </c>
    </row>
    <row r="18" spans="1:6">
      <c r="A18" s="1">
        <v>2014</v>
      </c>
      <c r="B18" s="1">
        <v>10.248</v>
      </c>
      <c r="C18" s="1">
        <v>302.227</v>
      </c>
      <c r="D18" s="1">
        <v>150.219</v>
      </c>
      <c r="E18" s="1">
        <v>128.017</v>
      </c>
      <c r="F18" s="1">
        <v>17.13</v>
      </c>
    </row>
    <row r="19" spans="1:6">
      <c r="A19" s="1">
        <v>2015</v>
      </c>
      <c r="B19" s="1">
        <v>9.435</v>
      </c>
      <c r="C19" s="1">
        <v>305.879</v>
      </c>
      <c r="D19" s="1">
        <v>147.591</v>
      </c>
      <c r="E19" s="1">
        <v>128.639</v>
      </c>
      <c r="F19" s="1">
        <v>17.05</v>
      </c>
    </row>
    <row r="20" spans="1:6">
      <c r="A20" s="1">
        <v>2016</v>
      </c>
      <c r="B20" s="1">
        <v>9.816000000000001</v>
      </c>
      <c r="C20" s="1">
        <v>309.105</v>
      </c>
      <c r="D20" s="1">
        <v>145.21</v>
      </c>
      <c r="E20" s="1">
        <v>129.501</v>
      </c>
      <c r="F20" s="1">
        <v>17.02</v>
      </c>
    </row>
    <row r="21" spans="1:6">
      <c r="A21" s="1">
        <v>2017</v>
      </c>
      <c r="B21" s="1">
        <v>9.552</v>
      </c>
      <c r="C21" s="1">
        <v>316.99</v>
      </c>
      <c r="D21" s="1">
        <v>139.603</v>
      </c>
      <c r="E21" s="1">
        <v>125.494</v>
      </c>
      <c r="F21" s="1">
        <v>16.86</v>
      </c>
    </row>
    <row r="22" spans="1:6">
      <c r="A22" s="1">
        <v>2018</v>
      </c>
      <c r="B22" s="1">
        <v>9.472</v>
      </c>
      <c r="C22" s="1">
        <v>330.487</v>
      </c>
      <c r="D22" s="1">
        <v>122.956</v>
      </c>
      <c r="E22" s="1">
        <v>123.725</v>
      </c>
      <c r="F22" s="1">
        <v>16.59</v>
      </c>
    </row>
    <row r="23" spans="1:6">
      <c r="A23" s="1">
        <v>2019</v>
      </c>
      <c r="B23" s="1">
        <v>15.464</v>
      </c>
      <c r="C23" s="1">
        <v>338.975</v>
      </c>
      <c r="D23" s="1">
        <v>113.226</v>
      </c>
      <c r="E23" s="1">
        <v>125.181</v>
      </c>
      <c r="F23" s="1">
        <v>16.55</v>
      </c>
    </row>
    <row r="24" spans="1:6">
      <c r="A24" s="1">
        <v>2020</v>
      </c>
      <c r="B24" s="1">
        <v>10.65</v>
      </c>
      <c r="C24" s="1">
        <v>348.233</v>
      </c>
      <c r="D24" s="1">
        <v>123.49</v>
      </c>
      <c r="E24" s="1">
        <v>136.408</v>
      </c>
      <c r="F24" s="1">
        <v>17.36</v>
      </c>
    </row>
    <row r="25" spans="1:6">
      <c r="A25" s="1">
        <v>2021</v>
      </c>
      <c r="B25" s="1">
        <v>10.455</v>
      </c>
      <c r="C25" s="1">
        <v>351.611</v>
      </c>
      <c r="D25" s="1">
        <v>131.444</v>
      </c>
      <c r="E25" s="1">
        <v>134.971</v>
      </c>
      <c r="F25" s="1">
        <v>17.57</v>
      </c>
    </row>
    <row r="26" spans="1:6">
      <c r="A26" s="1">
        <v>2022</v>
      </c>
      <c r="B26" s="1">
        <v>10.973</v>
      </c>
      <c r="C26" s="1">
        <v>355.133</v>
      </c>
      <c r="D26" s="1">
        <v>138.266</v>
      </c>
      <c r="E26" s="1">
        <v>148.156</v>
      </c>
      <c r="F26" s="1">
        <v>18.03</v>
      </c>
    </row>
    <row r="27" spans="1:6">
      <c r="A27" s="1">
        <v>2023</v>
      </c>
      <c r="B27" s="1">
        <v>11.09</v>
      </c>
      <c r="C27" s="1">
        <v>357.221</v>
      </c>
      <c r="D27" s="1">
        <v>147.863</v>
      </c>
      <c r="E27" s="1">
        <v>152.91</v>
      </c>
      <c r="F27" s="1">
        <v>18.29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C97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487</v>
      </c>
    </row>
    <row r="3" spans="1:3">
      <c r="A3" s="2" t="s">
        <v>399</v>
      </c>
      <c r="B3" s="2" t="s">
        <v>485</v>
      </c>
      <c r="C3" s="2" t="s">
        <v>486</v>
      </c>
    </row>
    <row r="4" spans="1:3">
      <c r="A4" s="1" t="s">
        <v>176</v>
      </c>
      <c r="B4" s="1">
        <v>6.86</v>
      </c>
    </row>
    <row r="5" spans="1:3">
      <c r="A5" s="1" t="s">
        <v>415</v>
      </c>
      <c r="B5" s="1">
        <v>6.92</v>
      </c>
    </row>
    <row r="6" spans="1:3">
      <c r="A6" s="1" t="s">
        <v>416</v>
      </c>
      <c r="B6" s="1">
        <v>7.1</v>
      </c>
    </row>
    <row r="7" spans="1:3">
      <c r="A7" s="1" t="s">
        <v>417</v>
      </c>
      <c r="B7" s="1">
        <v>7.05</v>
      </c>
    </row>
    <row r="8" spans="1:3">
      <c r="A8" s="1" t="s">
        <v>177</v>
      </c>
      <c r="B8" s="1">
        <v>7.21</v>
      </c>
    </row>
    <row r="9" spans="1:3">
      <c r="A9" s="1" t="s">
        <v>418</v>
      </c>
      <c r="B9" s="1">
        <v>7.23</v>
      </c>
    </row>
    <row r="10" spans="1:3">
      <c r="A10" s="1" t="s">
        <v>419</v>
      </c>
      <c r="B10" s="1">
        <v>7.33</v>
      </c>
    </row>
    <row r="11" spans="1:3">
      <c r="A11" s="1" t="s">
        <v>420</v>
      </c>
      <c r="B11" s="1">
        <v>7.52</v>
      </c>
    </row>
    <row r="12" spans="1:3">
      <c r="A12" s="1" t="s">
        <v>178</v>
      </c>
      <c r="B12" s="1">
        <v>7.42</v>
      </c>
    </row>
    <row r="13" spans="1:3">
      <c r="A13" s="1" t="s">
        <v>421</v>
      </c>
      <c r="B13" s="1">
        <v>7.74</v>
      </c>
    </row>
    <row r="14" spans="1:3">
      <c r="A14" s="1" t="s">
        <v>422</v>
      </c>
      <c r="B14" s="1">
        <v>7.79</v>
      </c>
    </row>
    <row r="15" spans="1:3">
      <c r="A15" s="1" t="s">
        <v>423</v>
      </c>
      <c r="B15" s="1">
        <v>8.01</v>
      </c>
    </row>
    <row r="16" spans="1:3">
      <c r="A16" s="1" t="s">
        <v>179</v>
      </c>
      <c r="B16" s="1">
        <v>7.33</v>
      </c>
    </row>
    <row r="17" spans="1:2">
      <c r="A17" s="1" t="s">
        <v>424</v>
      </c>
      <c r="B17" s="1">
        <v>7.1</v>
      </c>
    </row>
    <row r="18" spans="1:2">
      <c r="A18" s="1" t="s">
        <v>425</v>
      </c>
      <c r="B18" s="1">
        <v>6.17</v>
      </c>
    </row>
    <row r="19" spans="1:2">
      <c r="A19" s="1" t="s">
        <v>426</v>
      </c>
      <c r="B19" s="1">
        <v>6</v>
      </c>
    </row>
    <row r="20" spans="1:2">
      <c r="A20" s="1" t="s">
        <v>180</v>
      </c>
      <c r="B20" s="1">
        <v>6.26</v>
      </c>
    </row>
    <row r="21" spans="1:2">
      <c r="A21" s="1" t="s">
        <v>427</v>
      </c>
      <c r="B21" s="1">
        <v>6.28</v>
      </c>
    </row>
    <row r="22" spans="1:2">
      <c r="A22" s="1" t="s">
        <v>428</v>
      </c>
      <c r="B22" s="1">
        <v>6.16</v>
      </c>
    </row>
    <row r="23" spans="1:2">
      <c r="A23" s="1" t="s">
        <v>429</v>
      </c>
      <c r="B23" s="1">
        <v>6.34</v>
      </c>
    </row>
    <row r="24" spans="1:2">
      <c r="A24" s="1" t="s">
        <v>181</v>
      </c>
      <c r="B24" s="1">
        <v>6.59</v>
      </c>
    </row>
    <row r="25" spans="1:2">
      <c r="A25" s="1" t="s">
        <v>430</v>
      </c>
      <c r="B25" s="1">
        <v>6.53</v>
      </c>
    </row>
    <row r="26" spans="1:2">
      <c r="A26" s="1" t="s">
        <v>431</v>
      </c>
      <c r="B26" s="1">
        <v>6.47</v>
      </c>
    </row>
    <row r="27" spans="1:2">
      <c r="A27" s="1" t="s">
        <v>432</v>
      </c>
      <c r="B27" s="1">
        <v>6.38</v>
      </c>
    </row>
    <row r="28" spans="1:2">
      <c r="A28" s="1" t="s">
        <v>182</v>
      </c>
      <c r="B28" s="1">
        <v>6.54</v>
      </c>
    </row>
    <row r="29" spans="1:2">
      <c r="A29" s="1" t="s">
        <v>433</v>
      </c>
      <c r="B29" s="1">
        <v>6.31</v>
      </c>
    </row>
    <row r="30" spans="1:2">
      <c r="A30" s="1" t="s">
        <v>434</v>
      </c>
      <c r="B30" s="1">
        <v>6.43</v>
      </c>
    </row>
    <row r="31" spans="1:2">
      <c r="A31" s="1" t="s">
        <v>435</v>
      </c>
      <c r="B31" s="1">
        <v>6.45</v>
      </c>
    </row>
    <row r="32" spans="1:2">
      <c r="A32" s="1" t="s">
        <v>183</v>
      </c>
      <c r="B32" s="1">
        <v>6.51</v>
      </c>
    </row>
    <row r="33" spans="1:2">
      <c r="A33" s="1" t="s">
        <v>436</v>
      </c>
      <c r="B33" s="1">
        <v>6.63</v>
      </c>
    </row>
    <row r="34" spans="1:2">
      <c r="A34" s="1" t="s">
        <v>437</v>
      </c>
      <c r="B34" s="1">
        <v>6.55</v>
      </c>
    </row>
    <row r="35" spans="1:2">
      <c r="A35" s="1" t="s">
        <v>438</v>
      </c>
      <c r="B35" s="1">
        <v>6.63</v>
      </c>
    </row>
    <row r="36" spans="1:2">
      <c r="A36" s="1" t="s">
        <v>184</v>
      </c>
      <c r="B36" s="1">
        <v>6.75</v>
      </c>
    </row>
    <row r="37" spans="1:2">
      <c r="A37" s="1" t="s">
        <v>439</v>
      </c>
      <c r="B37" s="1">
        <v>6.9</v>
      </c>
    </row>
    <row r="38" spans="1:2">
      <c r="A38" s="1" t="s">
        <v>440</v>
      </c>
      <c r="B38" s="1">
        <v>7.24</v>
      </c>
    </row>
    <row r="39" spans="1:2">
      <c r="A39" s="1" t="s">
        <v>441</v>
      </c>
      <c r="B39" s="1">
        <v>6.98</v>
      </c>
    </row>
    <row r="40" spans="1:2">
      <c r="A40" s="1" t="s">
        <v>185</v>
      </c>
      <c r="B40" s="1">
        <v>6.14</v>
      </c>
    </row>
    <row r="41" spans="1:2">
      <c r="A41" s="1" t="s">
        <v>442</v>
      </c>
      <c r="B41" s="1">
        <v>6.26</v>
      </c>
    </row>
    <row r="42" spans="1:2">
      <c r="A42" s="1" t="s">
        <v>443</v>
      </c>
      <c r="B42" s="1">
        <v>6.4</v>
      </c>
    </row>
    <row r="43" spans="1:2">
      <c r="A43" s="1" t="s">
        <v>444</v>
      </c>
      <c r="B43" s="1">
        <v>6.48</v>
      </c>
    </row>
    <row r="44" spans="1:2">
      <c r="A44" s="1" t="s">
        <v>186</v>
      </c>
      <c r="B44" s="1">
        <v>6.48</v>
      </c>
    </row>
    <row r="45" spans="1:2">
      <c r="A45" s="1" t="s">
        <v>445</v>
      </c>
      <c r="B45" s="1">
        <v>6.31</v>
      </c>
    </row>
    <row r="46" spans="1:2">
      <c r="A46" s="1" t="s">
        <v>446</v>
      </c>
      <c r="B46" s="1">
        <v>6.06</v>
      </c>
    </row>
    <row r="47" spans="1:2">
      <c r="A47" s="1" t="s">
        <v>447</v>
      </c>
      <c r="B47" s="1">
        <v>6.04</v>
      </c>
    </row>
    <row r="48" spans="1:2">
      <c r="A48" s="1" t="s">
        <v>187</v>
      </c>
      <c r="B48" s="1">
        <v>6.03</v>
      </c>
    </row>
    <row r="49" spans="1:2">
      <c r="A49" s="1" t="s">
        <v>448</v>
      </c>
      <c r="B49" s="1">
        <v>5.85</v>
      </c>
    </row>
    <row r="50" spans="1:2">
      <c r="A50" s="1" t="s">
        <v>449</v>
      </c>
      <c r="B50" s="1">
        <v>5.94</v>
      </c>
    </row>
    <row r="51" spans="1:2">
      <c r="A51" s="1" t="s">
        <v>450</v>
      </c>
      <c r="B51" s="1">
        <v>6.15</v>
      </c>
    </row>
    <row r="52" spans="1:2">
      <c r="A52" s="1" t="s">
        <v>188</v>
      </c>
      <c r="B52" s="1">
        <v>6.21</v>
      </c>
    </row>
    <row r="53" spans="1:2">
      <c r="A53" s="1" t="s">
        <v>451</v>
      </c>
      <c r="B53" s="1">
        <v>5.99</v>
      </c>
    </row>
    <row r="54" spans="1:2">
      <c r="A54" s="1" t="s">
        <v>452</v>
      </c>
      <c r="B54" s="1">
        <v>5.8</v>
      </c>
    </row>
    <row r="55" spans="1:2">
      <c r="A55" s="1" t="s">
        <v>453</v>
      </c>
      <c r="B55" s="1">
        <v>5.86</v>
      </c>
    </row>
    <row r="56" spans="1:2">
      <c r="A56" s="1" t="s">
        <v>189</v>
      </c>
      <c r="B56" s="1">
        <v>5.85</v>
      </c>
    </row>
    <row r="57" spans="1:2">
      <c r="A57" s="1" t="s">
        <v>454</v>
      </c>
      <c r="B57" s="1">
        <v>5.93</v>
      </c>
    </row>
    <row r="58" spans="1:2">
      <c r="A58" s="1" t="s">
        <v>455</v>
      </c>
      <c r="B58" s="1">
        <v>6.04</v>
      </c>
    </row>
    <row r="59" spans="1:2">
      <c r="A59" s="1" t="s">
        <v>456</v>
      </c>
      <c r="B59" s="1">
        <v>5.87</v>
      </c>
    </row>
    <row r="60" spans="1:2">
      <c r="A60" s="1" t="s">
        <v>190</v>
      </c>
      <c r="B60" s="1">
        <v>5.72</v>
      </c>
    </row>
    <row r="61" spans="1:2">
      <c r="A61" s="1" t="s">
        <v>457</v>
      </c>
      <c r="B61" s="1">
        <v>5.78</v>
      </c>
    </row>
    <row r="62" spans="1:2">
      <c r="A62" s="1" t="s">
        <v>458</v>
      </c>
      <c r="B62" s="1">
        <v>5.76</v>
      </c>
    </row>
    <row r="63" spans="1:2">
      <c r="A63" s="1" t="s">
        <v>459</v>
      </c>
      <c r="B63" s="1">
        <v>5.57</v>
      </c>
    </row>
    <row r="64" spans="1:2">
      <c r="A64" s="1" t="s">
        <v>191</v>
      </c>
      <c r="B64" s="1">
        <v>5.45</v>
      </c>
    </row>
    <row r="65" spans="1:3">
      <c r="A65" s="1" t="s">
        <v>460</v>
      </c>
      <c r="B65" s="1">
        <v>5.69</v>
      </c>
    </row>
    <row r="66" spans="1:3">
      <c r="A66" s="1" t="s">
        <v>461</v>
      </c>
      <c r="B66" s="1">
        <v>5.59</v>
      </c>
    </row>
    <row r="67" spans="1:3">
      <c r="A67" s="1" t="s">
        <v>462</v>
      </c>
      <c r="B67" s="1">
        <v>5.75</v>
      </c>
    </row>
    <row r="68" spans="1:3">
      <c r="A68" s="1" t="s">
        <v>192</v>
      </c>
      <c r="B68" s="1">
        <v>5.68</v>
      </c>
    </row>
    <row r="69" spans="1:3">
      <c r="A69" s="1" t="s">
        <v>463</v>
      </c>
      <c r="B69" s="1">
        <v>5.76</v>
      </c>
    </row>
    <row r="70" spans="1:3">
      <c r="A70" s="1" t="s">
        <v>464</v>
      </c>
      <c r="B70" s="1">
        <v>5.72</v>
      </c>
    </row>
    <row r="71" spans="1:3">
      <c r="A71" s="1" t="s">
        <v>465</v>
      </c>
      <c r="B71" s="1">
        <v>5.78</v>
      </c>
    </row>
    <row r="72" spans="1:3">
      <c r="A72" s="1" t="s">
        <v>193</v>
      </c>
      <c r="B72" s="1">
        <v>5.89</v>
      </c>
      <c r="C72" s="1">
        <v>5.1</v>
      </c>
    </row>
    <row r="73" spans="1:3">
      <c r="A73" s="1" t="s">
        <v>466</v>
      </c>
      <c r="B73" s="1">
        <v>5.62</v>
      </c>
      <c r="C73" s="1">
        <v>5.1</v>
      </c>
    </row>
    <row r="74" spans="1:3">
      <c r="A74" s="1" t="s">
        <v>467</v>
      </c>
      <c r="B74" s="1">
        <v>5.64</v>
      </c>
      <c r="C74" s="1">
        <v>5.1</v>
      </c>
    </row>
    <row r="75" spans="1:3">
      <c r="A75" s="1" t="s">
        <v>468</v>
      </c>
      <c r="B75" s="1">
        <v>5.63</v>
      </c>
      <c r="C75" s="1">
        <v>5.1</v>
      </c>
    </row>
    <row r="76" spans="1:3">
      <c r="A76" s="1" t="s">
        <v>194</v>
      </c>
      <c r="B76" s="1">
        <v>5.67</v>
      </c>
      <c r="C76" s="1">
        <v>5.1</v>
      </c>
    </row>
    <row r="77" spans="1:3">
      <c r="A77" s="1" t="s">
        <v>469</v>
      </c>
      <c r="B77" s="1">
        <v>5.76</v>
      </c>
      <c r="C77" s="1">
        <v>5.1</v>
      </c>
    </row>
    <row r="78" spans="1:3">
      <c r="A78" s="1" t="s">
        <v>470</v>
      </c>
      <c r="B78" s="1">
        <v>5.78</v>
      </c>
      <c r="C78" s="1">
        <v>5.1</v>
      </c>
    </row>
    <row r="79" spans="1:3">
      <c r="A79" s="1" t="s">
        <v>471</v>
      </c>
      <c r="B79" s="1">
        <v>5.81</v>
      </c>
      <c r="C79" s="1">
        <v>5.1</v>
      </c>
    </row>
    <row r="80" spans="1:3">
      <c r="A80" s="1" t="s">
        <v>195</v>
      </c>
      <c r="B80" s="1">
        <v>6.28</v>
      </c>
      <c r="C80" s="1">
        <v>5.1</v>
      </c>
    </row>
    <row r="81" spans="1:3">
      <c r="A81" s="1" t="s">
        <v>472</v>
      </c>
      <c r="B81" s="1">
        <v>5.82</v>
      </c>
      <c r="C81" s="1">
        <v>5.1</v>
      </c>
    </row>
    <row r="82" spans="1:3">
      <c r="A82" s="1" t="s">
        <v>473</v>
      </c>
      <c r="B82" s="1">
        <v>6.12</v>
      </c>
      <c r="C82" s="1">
        <v>5.1</v>
      </c>
    </row>
    <row r="83" spans="1:3">
      <c r="A83" s="1" t="s">
        <v>474</v>
      </c>
      <c r="B83" s="1">
        <v>5.91</v>
      </c>
      <c r="C83" s="1">
        <v>5.1</v>
      </c>
    </row>
    <row r="84" spans="1:3">
      <c r="A84" s="1" t="s">
        <v>196</v>
      </c>
      <c r="B84" s="1">
        <v>5.59</v>
      </c>
      <c r="C84" s="1">
        <v>5.1</v>
      </c>
    </row>
    <row r="85" spans="1:3">
      <c r="A85" s="1" t="s">
        <v>475</v>
      </c>
      <c r="B85" s="1">
        <v>6.21</v>
      </c>
      <c r="C85" s="1">
        <v>5.1</v>
      </c>
    </row>
    <row r="86" spans="1:3">
      <c r="A86" s="1" t="s">
        <v>476</v>
      </c>
      <c r="B86" s="1">
        <v>6.41</v>
      </c>
      <c r="C86" s="1">
        <v>5.1</v>
      </c>
    </row>
    <row r="87" spans="1:3">
      <c r="A87" s="1" t="s">
        <v>477</v>
      </c>
      <c r="B87" s="1">
        <v>6.58</v>
      </c>
      <c r="C87" s="1">
        <v>5.1</v>
      </c>
    </row>
    <row r="88" spans="1:3">
      <c r="A88" s="1" t="s">
        <v>197</v>
      </c>
      <c r="B88" s="1">
        <v>7.03</v>
      </c>
      <c r="C88" s="1">
        <v>5.1</v>
      </c>
    </row>
    <row r="89" spans="1:3">
      <c r="A89" s="1" t="s">
        <v>478</v>
      </c>
      <c r="B89" s="1">
        <v>6.59</v>
      </c>
      <c r="C89" s="1">
        <v>5.1</v>
      </c>
    </row>
    <row r="90" spans="1:3">
      <c r="A90" s="1" t="s">
        <v>479</v>
      </c>
      <c r="B90" s="1">
        <v>6.55</v>
      </c>
      <c r="C90" s="1">
        <v>5.1</v>
      </c>
    </row>
    <row r="91" spans="1:3">
      <c r="A91" s="1" t="s">
        <v>480</v>
      </c>
      <c r="B91" s="1">
        <v>6.63</v>
      </c>
      <c r="C91" s="1">
        <v>5.1</v>
      </c>
    </row>
    <row r="92" spans="1:3">
      <c r="A92" s="1" t="s">
        <v>198</v>
      </c>
      <c r="B92" s="1">
        <v>6.4</v>
      </c>
      <c r="C92" s="1">
        <v>5.1</v>
      </c>
    </row>
    <row r="93" spans="1:3">
      <c r="A93" s="1" t="s">
        <v>481</v>
      </c>
      <c r="B93" s="1">
        <v>6.66</v>
      </c>
      <c r="C93" s="1">
        <v>5.1</v>
      </c>
    </row>
    <row r="94" spans="1:3">
      <c r="A94" s="1" t="s">
        <v>482</v>
      </c>
      <c r="B94" s="1">
        <v>6.83</v>
      </c>
      <c r="C94" s="1">
        <v>5.1</v>
      </c>
    </row>
    <row r="95" spans="1:3">
      <c r="A95" s="1" t="s">
        <v>483</v>
      </c>
      <c r="B95" s="1">
        <v>7</v>
      </c>
      <c r="C95" s="1">
        <v>5.1</v>
      </c>
    </row>
    <row r="96" spans="1:3">
      <c r="A96" s="1" t="s">
        <v>199</v>
      </c>
      <c r="B96" s="1">
        <v>6.45</v>
      </c>
      <c r="C96" s="1">
        <v>5.1</v>
      </c>
    </row>
    <row r="97" spans="1:3">
      <c r="A97" s="1" t="s">
        <v>484</v>
      </c>
      <c r="B97" s="1">
        <v>7.09</v>
      </c>
      <c r="C97" s="1">
        <v>5.1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15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492</v>
      </c>
    </row>
    <row r="3" spans="1:5">
      <c r="A3" s="2" t="s">
        <v>61</v>
      </c>
      <c r="B3" s="2" t="s">
        <v>488</v>
      </c>
      <c r="C3" s="2" t="s">
        <v>489</v>
      </c>
      <c r="D3" s="2" t="s">
        <v>490</v>
      </c>
      <c r="E3" s="2" t="s">
        <v>491</v>
      </c>
    </row>
    <row r="4" spans="1:5">
      <c r="A4" s="1">
        <v>2014</v>
      </c>
      <c r="B4" s="1">
        <v>3.3</v>
      </c>
      <c r="C4" s="1">
        <v>3.3</v>
      </c>
      <c r="D4" s="1">
        <v>3.1</v>
      </c>
    </row>
    <row r="5" spans="1:5">
      <c r="A5" s="1">
        <v>2015</v>
      </c>
      <c r="B5" s="1">
        <v>2.7</v>
      </c>
      <c r="C5" s="1">
        <v>2.5</v>
      </c>
      <c r="D5" s="1">
        <v>2.8</v>
      </c>
    </row>
    <row r="6" spans="1:5">
      <c r="A6" s="1">
        <v>2016</v>
      </c>
      <c r="B6" s="1">
        <v>2.4</v>
      </c>
      <c r="C6" s="1">
        <v>1.9</v>
      </c>
      <c r="D6" s="1">
        <v>1.7</v>
      </c>
    </row>
    <row r="7" spans="1:5">
      <c r="A7" s="1">
        <v>2017</v>
      </c>
      <c r="B7" s="1">
        <v>2.4</v>
      </c>
      <c r="C7" s="1">
        <v>2.4</v>
      </c>
      <c r="D7" s="1">
        <v>2.3</v>
      </c>
    </row>
    <row r="8" spans="1:5">
      <c r="A8" s="1">
        <v>2018</v>
      </c>
      <c r="B8" s="1">
        <v>2.8</v>
      </c>
      <c r="C8" s="1">
        <v>2.6</v>
      </c>
      <c r="D8" s="1">
        <v>2.8</v>
      </c>
    </row>
    <row r="9" spans="1:5">
      <c r="A9" s="1">
        <v>2019</v>
      </c>
      <c r="B9" s="1">
        <v>3.2</v>
      </c>
      <c r="C9" s="1">
        <v>3.1</v>
      </c>
      <c r="D9" s="1">
        <v>3.5</v>
      </c>
    </row>
    <row r="10" spans="1:5">
      <c r="A10" s="1">
        <v>2020</v>
      </c>
      <c r="B10" s="1">
        <v>1.7</v>
      </c>
      <c r="C10" s="1">
        <v>2.2</v>
      </c>
      <c r="D10" s="1">
        <v>3.1</v>
      </c>
    </row>
    <row r="11" spans="1:5">
      <c r="A11" s="1">
        <v>2021</v>
      </c>
      <c r="B11" s="1">
        <v>2.7</v>
      </c>
      <c r="C11" s="1">
        <v>3.1</v>
      </c>
      <c r="D11" s="1">
        <v>3.5</v>
      </c>
    </row>
    <row r="12" spans="1:5">
      <c r="A12" s="1">
        <v>2022</v>
      </c>
      <c r="B12" s="1">
        <v>3.7</v>
      </c>
      <c r="C12" s="1">
        <v>4</v>
      </c>
      <c r="D12" s="1">
        <v>4.3</v>
      </c>
    </row>
    <row r="13" spans="1:5">
      <c r="A13" s="1">
        <v>2023</v>
      </c>
      <c r="B13" s="1">
        <v>5.2</v>
      </c>
      <c r="C13" s="1">
        <v>4.8</v>
      </c>
      <c r="D13" s="1">
        <v>5.2</v>
      </c>
    </row>
    <row r="14" spans="1:5">
      <c r="A14" s="1">
        <v>2024</v>
      </c>
      <c r="B14" s="1">
        <v>5.2</v>
      </c>
      <c r="E14" s="1">
        <v>5.2</v>
      </c>
    </row>
    <row r="15" spans="1:5">
      <c r="A15" s="1">
        <v>2025</v>
      </c>
      <c r="E15" s="1">
        <v>4.5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503</v>
      </c>
    </row>
    <row r="3" spans="1:5">
      <c r="A3" s="2" t="s">
        <v>498</v>
      </c>
      <c r="B3" s="2" t="s">
        <v>499</v>
      </c>
      <c r="C3" s="2" t="s">
        <v>500</v>
      </c>
      <c r="D3" s="2" t="s">
        <v>501</v>
      </c>
      <c r="E3" s="2" t="s">
        <v>502</v>
      </c>
    </row>
    <row r="4" spans="1:5">
      <c r="A4" s="1" t="s">
        <v>493</v>
      </c>
      <c r="B4" s="1">
        <v>3.7</v>
      </c>
      <c r="C4" s="1">
        <v>4.4</v>
      </c>
      <c r="D4" s="1">
        <v>6.7</v>
      </c>
      <c r="E4" s="1">
        <v>7.9</v>
      </c>
    </row>
    <row r="5" spans="1:5">
      <c r="A5" s="1" t="s">
        <v>494</v>
      </c>
      <c r="B5" s="1">
        <v>2.4</v>
      </c>
      <c r="C5" s="1">
        <v>3.1</v>
      </c>
      <c r="D5" s="1">
        <v>3.5</v>
      </c>
      <c r="E5" s="1">
        <v>4.6</v>
      </c>
    </row>
    <row r="6" spans="1:5">
      <c r="A6" s="1" t="s">
        <v>495</v>
      </c>
      <c r="B6" s="1">
        <v>3</v>
      </c>
      <c r="C6" s="1">
        <v>3.9</v>
      </c>
      <c r="D6" s="1">
        <v>6.9</v>
      </c>
      <c r="E6" s="1">
        <v>8.699999999999999</v>
      </c>
    </row>
    <row r="7" spans="1:5">
      <c r="A7" s="1" t="s">
        <v>496</v>
      </c>
      <c r="B7" s="1">
        <v>3.9</v>
      </c>
      <c r="C7" s="1">
        <v>4.6</v>
      </c>
      <c r="D7" s="1">
        <v>6.9</v>
      </c>
      <c r="E7" s="1">
        <v>7.8</v>
      </c>
    </row>
    <row r="8" spans="1:5">
      <c r="A8" s="1" t="s">
        <v>497</v>
      </c>
      <c r="B8" s="1">
        <v>5</v>
      </c>
      <c r="C8" s="1">
        <v>5.7</v>
      </c>
      <c r="D8" s="1">
        <v>7.4</v>
      </c>
      <c r="E8" s="1">
        <v>8.1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515</v>
      </c>
    </row>
    <row r="3" spans="1:2">
      <c r="A3" s="2" t="s">
        <v>513</v>
      </c>
      <c r="B3" s="2" t="s">
        <v>514</v>
      </c>
    </row>
    <row r="4" spans="1:2">
      <c r="A4" s="1" t="s">
        <v>504</v>
      </c>
      <c r="B4" s="1">
        <v>44.8</v>
      </c>
    </row>
    <row r="5" spans="1:2">
      <c r="A5" s="1" t="s">
        <v>505</v>
      </c>
      <c r="B5" s="1">
        <v>20.1</v>
      </c>
    </row>
    <row r="6" spans="1:2">
      <c r="A6" s="1" t="s">
        <v>506</v>
      </c>
      <c r="B6" s="1">
        <v>11.9</v>
      </c>
    </row>
    <row r="7" spans="1:2">
      <c r="A7" s="1" t="s">
        <v>507</v>
      </c>
      <c r="B7" s="1">
        <v>6.5</v>
      </c>
    </row>
    <row r="8" spans="1:2">
      <c r="A8" s="1" t="s">
        <v>508</v>
      </c>
      <c r="B8" s="1">
        <v>3.6</v>
      </c>
    </row>
    <row r="9" spans="1:2">
      <c r="A9" s="1" t="s">
        <v>509</v>
      </c>
      <c r="B9" s="1">
        <v>3.5</v>
      </c>
    </row>
    <row r="10" spans="1:2">
      <c r="A10" s="1" t="s">
        <v>510</v>
      </c>
      <c r="B10" s="1">
        <v>3.2</v>
      </c>
    </row>
    <row r="11" spans="1:2">
      <c r="A11" s="1" t="s">
        <v>511</v>
      </c>
      <c r="B11" s="1">
        <v>3.1</v>
      </c>
    </row>
    <row r="12" spans="1:2">
      <c r="A12" s="1" t="s">
        <v>512</v>
      </c>
      <c r="B12" s="1">
        <v>2.9</v>
      </c>
    </row>
    <row r="13" spans="1:2">
      <c r="A13" s="1" t="s">
        <v>160</v>
      </c>
      <c r="B13" s="1">
        <v>0.4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15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519</v>
      </c>
    </row>
    <row r="3" spans="1:4">
      <c r="A3" s="2" t="s">
        <v>61</v>
      </c>
      <c r="B3" s="2" t="s">
        <v>516</v>
      </c>
      <c r="C3" s="2" t="s">
        <v>517</v>
      </c>
      <c r="D3" s="2" t="s">
        <v>518</v>
      </c>
    </row>
    <row r="4" spans="1:4">
      <c r="A4" s="1">
        <v>2013</v>
      </c>
      <c r="B4" s="1">
        <v>81</v>
      </c>
      <c r="C4" s="1">
        <v>81</v>
      </c>
      <c r="D4" s="1">
        <v>289</v>
      </c>
    </row>
    <row r="5" spans="1:4">
      <c r="A5" s="1">
        <v>2014</v>
      </c>
      <c r="B5" s="1">
        <v>84</v>
      </c>
      <c r="C5" s="1">
        <v>0</v>
      </c>
      <c r="D5" s="1">
        <v>344</v>
      </c>
    </row>
    <row r="6" spans="1:4">
      <c r="A6" s="1">
        <v>2015</v>
      </c>
      <c r="B6" s="1">
        <v>91</v>
      </c>
      <c r="C6" s="1">
        <v>0</v>
      </c>
      <c r="D6" s="1">
        <v>322</v>
      </c>
    </row>
    <row r="7" spans="1:4">
      <c r="A7" s="1">
        <v>2016</v>
      </c>
      <c r="B7" s="1">
        <v>88</v>
      </c>
      <c r="C7" s="1">
        <v>0</v>
      </c>
      <c r="D7" s="1">
        <v>377</v>
      </c>
    </row>
    <row r="8" spans="1:4">
      <c r="A8" s="1">
        <v>2017</v>
      </c>
      <c r="B8" s="1">
        <v>74</v>
      </c>
      <c r="C8" s="1">
        <v>0</v>
      </c>
      <c r="D8" s="1">
        <v>390</v>
      </c>
    </row>
    <row r="9" spans="1:4">
      <c r="A9" s="1">
        <v>2018</v>
      </c>
      <c r="B9" s="1">
        <v>66</v>
      </c>
      <c r="C9" s="1">
        <v>0</v>
      </c>
      <c r="D9" s="1">
        <v>400</v>
      </c>
    </row>
    <row r="10" spans="1:4">
      <c r="A10" s="1">
        <v>2019</v>
      </c>
      <c r="B10" s="1">
        <v>58</v>
      </c>
      <c r="C10" s="1">
        <v>0</v>
      </c>
      <c r="D10" s="1">
        <v>394</v>
      </c>
    </row>
    <row r="11" spans="1:4">
      <c r="A11" s="1">
        <v>2020</v>
      </c>
      <c r="B11" s="1">
        <v>61</v>
      </c>
      <c r="C11" s="1">
        <v>0</v>
      </c>
      <c r="D11" s="1">
        <v>469</v>
      </c>
    </row>
    <row r="12" spans="1:4">
      <c r="A12" s="1">
        <v>2021</v>
      </c>
      <c r="B12" s="1">
        <v>60</v>
      </c>
      <c r="C12" s="1">
        <v>0</v>
      </c>
      <c r="D12" s="1">
        <v>447</v>
      </c>
    </row>
    <row r="13" spans="1:4">
      <c r="A13" s="1">
        <v>2022</v>
      </c>
      <c r="B13" s="1">
        <v>67</v>
      </c>
      <c r="C13" s="1">
        <v>0</v>
      </c>
      <c r="D13" s="1">
        <v>532</v>
      </c>
    </row>
    <row r="14" spans="1:4">
      <c r="A14" s="1">
        <v>2023</v>
      </c>
      <c r="B14" s="1">
        <v>50</v>
      </c>
      <c r="C14" s="1">
        <v>0</v>
      </c>
      <c r="D14" s="1">
        <v>516</v>
      </c>
    </row>
    <row r="15" spans="1:4">
      <c r="A15" s="1">
        <v>2024</v>
      </c>
      <c r="B15" s="1">
        <v>48</v>
      </c>
      <c r="C15" s="1">
        <v>0</v>
      </c>
      <c r="D15" s="1">
        <v>538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B44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559</v>
      </c>
    </row>
    <row r="3" spans="1:2">
      <c r="A3" s="2" t="s">
        <v>557</v>
      </c>
      <c r="B3" s="2" t="s">
        <v>558</v>
      </c>
    </row>
    <row r="4" spans="1:2">
      <c r="A4" s="1" t="s">
        <v>520</v>
      </c>
      <c r="B4" s="1">
        <v>90</v>
      </c>
    </row>
    <row r="5" spans="1:2">
      <c r="A5" s="1" t="s">
        <v>521</v>
      </c>
      <c r="B5" s="1">
        <v>89</v>
      </c>
    </row>
    <row r="6" spans="1:2">
      <c r="A6" s="1" t="s">
        <v>522</v>
      </c>
      <c r="B6" s="1">
        <v>88</v>
      </c>
    </row>
    <row r="7" spans="1:2">
      <c r="A7" s="1" t="s">
        <v>151</v>
      </c>
      <c r="B7" s="1">
        <v>87</v>
      </c>
    </row>
    <row r="8" spans="1:2">
      <c r="A8" s="1" t="s">
        <v>523</v>
      </c>
      <c r="B8" s="1">
        <v>86</v>
      </c>
    </row>
    <row r="9" spans="1:2">
      <c r="A9" s="1" t="s">
        <v>524</v>
      </c>
      <c r="B9" s="1">
        <v>86</v>
      </c>
    </row>
    <row r="10" spans="1:2">
      <c r="A10" s="1" t="s">
        <v>147</v>
      </c>
      <c r="B10" s="1">
        <v>85</v>
      </c>
    </row>
    <row r="11" spans="1:2">
      <c r="A11" s="1" t="s">
        <v>525</v>
      </c>
      <c r="B11" s="1">
        <v>83</v>
      </c>
    </row>
    <row r="12" spans="1:2">
      <c r="A12" s="1" t="s">
        <v>150</v>
      </c>
      <c r="B12" s="1">
        <v>82</v>
      </c>
    </row>
    <row r="13" spans="1:2">
      <c r="A13" s="1" t="s">
        <v>174</v>
      </c>
      <c r="B13" s="1">
        <v>82</v>
      </c>
    </row>
    <row r="14" spans="1:2">
      <c r="A14" s="1" t="s">
        <v>526</v>
      </c>
      <c r="B14" s="1">
        <v>82</v>
      </c>
    </row>
    <row r="15" spans="1:2">
      <c r="A15" s="1" t="s">
        <v>527</v>
      </c>
      <c r="B15" s="1">
        <v>82</v>
      </c>
    </row>
    <row r="16" spans="1:2">
      <c r="A16" s="1" t="s">
        <v>528</v>
      </c>
      <c r="B16" s="1">
        <v>81</v>
      </c>
    </row>
    <row r="17" spans="1:2">
      <c r="A17" s="1" t="s">
        <v>529</v>
      </c>
      <c r="B17" s="1">
        <v>80</v>
      </c>
    </row>
    <row r="18" spans="1:2">
      <c r="A18" s="1" t="s">
        <v>530</v>
      </c>
      <c r="B18" s="1">
        <v>78</v>
      </c>
    </row>
    <row r="19" spans="1:2">
      <c r="A19" s="1" t="s">
        <v>531</v>
      </c>
      <c r="B19" s="1">
        <v>77</v>
      </c>
    </row>
    <row r="20" spans="1:2">
      <c r="A20" s="1" t="s">
        <v>532</v>
      </c>
      <c r="B20" s="1">
        <v>76</v>
      </c>
    </row>
    <row r="21" spans="1:2">
      <c r="A21" s="1" t="s">
        <v>533</v>
      </c>
      <c r="B21" s="1">
        <v>76</v>
      </c>
    </row>
    <row r="22" spans="1:2">
      <c r="A22" s="1" t="s">
        <v>534</v>
      </c>
      <c r="B22" s="1">
        <v>76</v>
      </c>
    </row>
    <row r="23" spans="1:2">
      <c r="A23" s="1" t="s">
        <v>535</v>
      </c>
      <c r="B23" s="1">
        <v>75</v>
      </c>
    </row>
    <row r="24" spans="1:2">
      <c r="A24" s="1" t="s">
        <v>536</v>
      </c>
      <c r="B24" s="1">
        <v>75</v>
      </c>
    </row>
    <row r="25" spans="1:2">
      <c r="A25" s="1" t="s">
        <v>537</v>
      </c>
      <c r="B25" s="1">
        <v>70</v>
      </c>
    </row>
    <row r="26" spans="1:2">
      <c r="A26" s="1" t="s">
        <v>538</v>
      </c>
      <c r="B26" s="1">
        <v>65</v>
      </c>
    </row>
    <row r="27" spans="1:2">
      <c r="A27" s="1" t="s">
        <v>539</v>
      </c>
      <c r="B27" s="1">
        <v>65</v>
      </c>
    </row>
    <row r="28" spans="1:2">
      <c r="A28" s="1" t="s">
        <v>540</v>
      </c>
      <c r="B28" s="1">
        <v>64</v>
      </c>
    </row>
    <row r="29" spans="1:2">
      <c r="A29" s="1" t="s">
        <v>541</v>
      </c>
      <c r="B29" s="1">
        <v>59</v>
      </c>
    </row>
    <row r="30" spans="1:2">
      <c r="A30" s="1" t="s">
        <v>542</v>
      </c>
      <c r="B30" s="1">
        <v>58</v>
      </c>
    </row>
    <row r="31" spans="1:2">
      <c r="A31" s="1" t="s">
        <v>543</v>
      </c>
      <c r="B31" s="1">
        <v>56</v>
      </c>
    </row>
    <row r="32" spans="1:2">
      <c r="A32" s="1" t="s">
        <v>544</v>
      </c>
      <c r="B32" s="1">
        <v>53</v>
      </c>
    </row>
    <row r="33" spans="1:2">
      <c r="A33" s="1" t="s">
        <v>545</v>
      </c>
      <c r="B33" s="1">
        <v>49</v>
      </c>
    </row>
    <row r="34" spans="1:2">
      <c r="A34" s="1" t="s">
        <v>546</v>
      </c>
      <c r="B34" s="1">
        <v>38</v>
      </c>
    </row>
    <row r="35" spans="1:2">
      <c r="A35" s="1" t="s">
        <v>547</v>
      </c>
      <c r="B35" s="1">
        <v>27</v>
      </c>
    </row>
    <row r="36" spans="1:2">
      <c r="A36" s="1" t="s">
        <v>548</v>
      </c>
      <c r="B36" s="1">
        <v>27</v>
      </c>
    </row>
    <row r="37" spans="1:2">
      <c r="A37" s="1" t="s">
        <v>549</v>
      </c>
      <c r="B37" s="1">
        <v>24</v>
      </c>
    </row>
    <row r="38" spans="1:2">
      <c r="A38" s="1" t="s">
        <v>550</v>
      </c>
      <c r="B38" s="1">
        <v>24</v>
      </c>
    </row>
    <row r="39" spans="1:2">
      <c r="A39" s="1" t="s">
        <v>551</v>
      </c>
      <c r="B39" s="1">
        <v>23</v>
      </c>
    </row>
    <row r="40" spans="1:2">
      <c r="A40" s="1" t="s">
        <v>552</v>
      </c>
      <c r="B40" s="1">
        <v>21</v>
      </c>
    </row>
    <row r="41" spans="1:2">
      <c r="A41" s="1" t="s">
        <v>553</v>
      </c>
      <c r="B41" s="1">
        <v>20</v>
      </c>
    </row>
    <row r="42" spans="1:2">
      <c r="A42" s="1" t="s">
        <v>554</v>
      </c>
      <c r="B42" s="1">
        <v>14</v>
      </c>
    </row>
    <row r="43" spans="1:2">
      <c r="A43" s="1" t="s">
        <v>555</v>
      </c>
      <c r="B43" s="1">
        <v>13</v>
      </c>
    </row>
    <row r="44" spans="1:2">
      <c r="A44" s="1" t="s">
        <v>556</v>
      </c>
      <c r="B44" s="1">
        <v>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Q54"/>
  <sheetViews>
    <sheetView workbookViewId="0"/>
  </sheetViews>
  <sheetFormatPr defaultRowHeight="15"/>
  <cols>
    <col min="1" max="17" width="20.7109375" style="1" customWidth="1"/>
  </cols>
  <sheetData>
    <row r="1" spans="1:17">
      <c r="A1" s="2" t="s">
        <v>575</v>
      </c>
    </row>
    <row r="3" spans="1:17">
      <c r="A3" s="2" t="s">
        <v>61</v>
      </c>
      <c r="B3" s="2" t="s">
        <v>560</v>
      </c>
      <c r="C3" s="2" t="s">
        <v>561</v>
      </c>
      <c r="D3" s="2" t="s">
        <v>562</v>
      </c>
      <c r="E3" s="2" t="s">
        <v>563</v>
      </c>
      <c r="F3" s="2" t="s">
        <v>564</v>
      </c>
      <c r="G3" s="2" t="s">
        <v>565</v>
      </c>
      <c r="H3" s="2" t="s">
        <v>566</v>
      </c>
      <c r="I3" s="2" t="s">
        <v>160</v>
      </c>
      <c r="J3" s="2" t="s">
        <v>567</v>
      </c>
      <c r="K3" s="2" t="s">
        <v>568</v>
      </c>
      <c r="L3" s="2" t="s">
        <v>569</v>
      </c>
      <c r="M3" s="2" t="s">
        <v>570</v>
      </c>
      <c r="N3" s="2" t="s">
        <v>571</v>
      </c>
      <c r="O3" s="2" t="s">
        <v>572</v>
      </c>
      <c r="P3" s="2" t="s">
        <v>573</v>
      </c>
      <c r="Q3" s="2" t="s">
        <v>574</v>
      </c>
    </row>
    <row r="4" spans="1:17">
      <c r="A4" s="1">
        <v>1990</v>
      </c>
      <c r="B4" s="1">
        <v>8.24</v>
      </c>
      <c r="C4" s="1">
        <v>19.14</v>
      </c>
      <c r="D4" s="1">
        <v>0.34</v>
      </c>
      <c r="E4" s="1">
        <v>2.75</v>
      </c>
      <c r="F4" s="1">
        <v>7.43</v>
      </c>
      <c r="G4" s="1">
        <v>5.3</v>
      </c>
      <c r="H4" s="1">
        <v>4.97</v>
      </c>
      <c r="I4" s="1">
        <v>3.09</v>
      </c>
    </row>
    <row r="5" spans="1:17">
      <c r="A5" s="1">
        <v>1991</v>
      </c>
      <c r="B5" s="1">
        <v>8.119999999999999</v>
      </c>
      <c r="C5" s="1">
        <v>17.62</v>
      </c>
      <c r="D5" s="1">
        <v>0.4</v>
      </c>
      <c r="E5" s="1">
        <v>2.49</v>
      </c>
      <c r="F5" s="1">
        <v>7.31</v>
      </c>
      <c r="G5" s="1">
        <v>5.11</v>
      </c>
      <c r="H5" s="1">
        <v>4.91</v>
      </c>
      <c r="I5" s="1">
        <v>2.96</v>
      </c>
    </row>
    <row r="6" spans="1:17">
      <c r="A6" s="1">
        <v>1992</v>
      </c>
      <c r="B6" s="1">
        <v>8.720000000000001</v>
      </c>
      <c r="C6" s="1">
        <v>15.38</v>
      </c>
      <c r="D6" s="1">
        <v>0.39</v>
      </c>
      <c r="E6" s="1">
        <v>2.28</v>
      </c>
      <c r="F6" s="1">
        <v>7.34</v>
      </c>
      <c r="G6" s="1">
        <v>5.46</v>
      </c>
      <c r="H6" s="1">
        <v>4.88</v>
      </c>
      <c r="I6" s="1">
        <v>2.93</v>
      </c>
    </row>
    <row r="7" spans="1:17">
      <c r="A7" s="1">
        <v>1993</v>
      </c>
      <c r="B7" s="1">
        <v>9.26</v>
      </c>
      <c r="C7" s="1">
        <v>16.32</v>
      </c>
      <c r="D7" s="1">
        <v>0.41</v>
      </c>
      <c r="E7" s="1">
        <v>2.31</v>
      </c>
      <c r="F7" s="1">
        <v>7.51</v>
      </c>
      <c r="G7" s="1">
        <v>5.66</v>
      </c>
      <c r="H7" s="1">
        <v>4.86</v>
      </c>
      <c r="I7" s="1">
        <v>2.98</v>
      </c>
    </row>
    <row r="8" spans="1:17">
      <c r="A8" s="1">
        <v>1994</v>
      </c>
      <c r="B8" s="1">
        <v>10.05</v>
      </c>
      <c r="C8" s="1">
        <v>17.27</v>
      </c>
      <c r="D8" s="1">
        <v>0.47</v>
      </c>
      <c r="E8" s="1">
        <v>2.33</v>
      </c>
      <c r="F8" s="1">
        <v>7.41</v>
      </c>
      <c r="G8" s="1">
        <v>5.86</v>
      </c>
      <c r="H8" s="1">
        <v>4.86</v>
      </c>
      <c r="I8" s="1">
        <v>3.01</v>
      </c>
    </row>
    <row r="9" spans="1:17">
      <c r="A9" s="1">
        <v>1995</v>
      </c>
      <c r="B9" s="1">
        <v>10.24</v>
      </c>
      <c r="C9" s="1">
        <v>16.56</v>
      </c>
      <c r="D9" s="1">
        <v>0.47</v>
      </c>
      <c r="E9" s="1">
        <v>2.37</v>
      </c>
      <c r="F9" s="1">
        <v>7.53</v>
      </c>
      <c r="G9" s="1">
        <v>6.55</v>
      </c>
      <c r="H9" s="1">
        <v>4.9</v>
      </c>
      <c r="I9" s="1">
        <v>3.06</v>
      </c>
    </row>
    <row r="10" spans="1:17">
      <c r="A10" s="1">
        <v>1996</v>
      </c>
      <c r="B10" s="1">
        <v>11.13</v>
      </c>
      <c r="C10" s="1">
        <v>17.16</v>
      </c>
      <c r="D10" s="1">
        <v>0.5600000000000001</v>
      </c>
      <c r="E10" s="1">
        <v>2.91</v>
      </c>
      <c r="F10" s="1">
        <v>7.9</v>
      </c>
      <c r="G10" s="1">
        <v>6.96</v>
      </c>
      <c r="H10" s="1">
        <v>4.93</v>
      </c>
      <c r="I10" s="1">
        <v>3</v>
      </c>
    </row>
    <row r="11" spans="1:17">
      <c r="A11" s="1">
        <v>1997</v>
      </c>
      <c r="B11" s="1">
        <v>11.63</v>
      </c>
      <c r="C11" s="1">
        <v>16.85</v>
      </c>
      <c r="D11" s="1">
        <v>0.49</v>
      </c>
      <c r="E11" s="1">
        <v>2.47</v>
      </c>
      <c r="F11" s="1">
        <v>7.89</v>
      </c>
      <c r="G11" s="1">
        <v>7.25</v>
      </c>
      <c r="H11" s="1">
        <v>4.88</v>
      </c>
      <c r="I11" s="1">
        <v>3.08</v>
      </c>
    </row>
    <row r="12" spans="1:17">
      <c r="A12" s="1">
        <v>1998</v>
      </c>
      <c r="B12" s="1">
        <v>11.29</v>
      </c>
      <c r="C12" s="1">
        <v>17.17</v>
      </c>
      <c r="D12" s="1">
        <v>0.54</v>
      </c>
      <c r="E12" s="1">
        <v>2.24</v>
      </c>
      <c r="F12" s="1">
        <v>8.119999999999999</v>
      </c>
      <c r="G12" s="1">
        <v>7.46</v>
      </c>
      <c r="H12" s="1">
        <v>4.87</v>
      </c>
      <c r="I12" s="1">
        <v>2.93</v>
      </c>
    </row>
    <row r="13" spans="1:17">
      <c r="A13" s="1">
        <v>1999</v>
      </c>
      <c r="B13" s="1">
        <v>11.81</v>
      </c>
      <c r="C13" s="1">
        <v>16.96</v>
      </c>
      <c r="D13" s="1">
        <v>0.52</v>
      </c>
      <c r="E13" s="1">
        <v>2.47</v>
      </c>
      <c r="F13" s="1">
        <v>8.539999999999999</v>
      </c>
      <c r="G13" s="1">
        <v>7.53</v>
      </c>
      <c r="H13" s="1">
        <v>4.86</v>
      </c>
      <c r="I13" s="1">
        <v>2.92</v>
      </c>
    </row>
    <row r="14" spans="1:17">
      <c r="A14" s="1">
        <v>2000</v>
      </c>
      <c r="B14" s="1">
        <v>13.15</v>
      </c>
      <c r="C14" s="1">
        <v>16.82</v>
      </c>
      <c r="D14" s="1">
        <v>0.48</v>
      </c>
      <c r="E14" s="1">
        <v>1.92</v>
      </c>
      <c r="F14" s="1">
        <v>8.369999999999999</v>
      </c>
      <c r="G14" s="1">
        <v>6.5</v>
      </c>
      <c r="H14" s="1">
        <v>4.71</v>
      </c>
      <c r="I14" s="1">
        <v>3.04</v>
      </c>
    </row>
    <row r="15" spans="1:17">
      <c r="A15" s="1">
        <v>2001</v>
      </c>
      <c r="B15" s="1">
        <v>14.12</v>
      </c>
      <c r="C15" s="1">
        <v>16.3</v>
      </c>
      <c r="D15" s="1">
        <v>0.54</v>
      </c>
      <c r="E15" s="1">
        <v>2.14</v>
      </c>
      <c r="F15" s="1">
        <v>8.869999999999999</v>
      </c>
      <c r="G15" s="1">
        <v>6.59</v>
      </c>
      <c r="H15" s="1">
        <v>4.65</v>
      </c>
      <c r="I15" s="1">
        <v>3.04</v>
      </c>
    </row>
    <row r="16" spans="1:17">
      <c r="A16" s="1">
        <v>2002</v>
      </c>
      <c r="B16" s="1">
        <v>13.79</v>
      </c>
      <c r="C16" s="1">
        <v>15.22</v>
      </c>
      <c r="D16" s="1">
        <v>0.58</v>
      </c>
      <c r="E16" s="1">
        <v>2.32</v>
      </c>
      <c r="F16" s="1">
        <v>8.949999999999999</v>
      </c>
      <c r="G16" s="1">
        <v>6.55</v>
      </c>
      <c r="H16" s="1">
        <v>4.64</v>
      </c>
      <c r="I16" s="1">
        <v>2.89</v>
      </c>
    </row>
    <row r="17" spans="1:9">
      <c r="A17" s="1">
        <v>2003</v>
      </c>
      <c r="B17" s="1">
        <v>13.92</v>
      </c>
      <c r="C17" s="1">
        <v>15.08</v>
      </c>
      <c r="D17" s="1">
        <v>0.71</v>
      </c>
      <c r="E17" s="1">
        <v>2.7</v>
      </c>
      <c r="F17" s="1">
        <v>9.09</v>
      </c>
      <c r="G17" s="1">
        <v>6.47</v>
      </c>
      <c r="H17" s="1">
        <v>4.72</v>
      </c>
      <c r="I17" s="1">
        <v>2.84</v>
      </c>
    </row>
    <row r="18" spans="1:9">
      <c r="A18" s="1">
        <v>2004</v>
      </c>
      <c r="B18" s="1">
        <v>14.15</v>
      </c>
      <c r="C18" s="1">
        <v>15.34</v>
      </c>
      <c r="D18" s="1">
        <v>0.61</v>
      </c>
      <c r="E18" s="1">
        <v>2.3</v>
      </c>
      <c r="F18" s="1">
        <v>9.380000000000001</v>
      </c>
      <c r="G18" s="1">
        <v>6.58</v>
      </c>
      <c r="H18" s="1">
        <v>4.69</v>
      </c>
      <c r="I18" s="1">
        <v>2.86</v>
      </c>
    </row>
    <row r="19" spans="1:9">
      <c r="A19" s="1">
        <v>2005</v>
      </c>
      <c r="B19" s="1">
        <v>14.09</v>
      </c>
      <c r="C19" s="1">
        <v>14.87</v>
      </c>
      <c r="D19" s="1">
        <v>0.59</v>
      </c>
      <c r="E19" s="1">
        <v>1.83</v>
      </c>
      <c r="F19" s="1">
        <v>9.52</v>
      </c>
      <c r="G19" s="1">
        <v>6.43</v>
      </c>
      <c r="H19" s="1">
        <v>4.71</v>
      </c>
      <c r="I19" s="1">
        <v>2.76</v>
      </c>
    </row>
    <row r="20" spans="1:9">
      <c r="A20" s="1">
        <v>2006</v>
      </c>
      <c r="B20" s="1">
        <v>13.68</v>
      </c>
      <c r="C20" s="1">
        <v>14.48</v>
      </c>
      <c r="D20" s="1">
        <v>0.65</v>
      </c>
      <c r="E20" s="1">
        <v>1.92</v>
      </c>
      <c r="F20" s="1">
        <v>9.800000000000001</v>
      </c>
      <c r="G20" s="1">
        <v>6.79</v>
      </c>
      <c r="H20" s="1">
        <v>4.62</v>
      </c>
      <c r="I20" s="1">
        <v>2.82</v>
      </c>
    </row>
    <row r="21" spans="1:9">
      <c r="A21" s="1">
        <v>2007</v>
      </c>
      <c r="B21" s="1">
        <v>15.14</v>
      </c>
      <c r="C21" s="1">
        <v>14.16</v>
      </c>
      <c r="D21" s="1">
        <v>0.95</v>
      </c>
      <c r="E21" s="1">
        <v>1.72</v>
      </c>
      <c r="F21" s="1">
        <v>10.03</v>
      </c>
      <c r="G21" s="1">
        <v>7.01</v>
      </c>
      <c r="H21" s="1">
        <v>4.62</v>
      </c>
      <c r="I21" s="1">
        <v>2.82</v>
      </c>
    </row>
    <row r="22" spans="1:9">
      <c r="A22" s="1">
        <v>2008</v>
      </c>
      <c r="B22" s="1">
        <v>14.79</v>
      </c>
      <c r="C22" s="1">
        <v>13.72</v>
      </c>
      <c r="D22" s="1">
        <v>0.8</v>
      </c>
      <c r="E22" s="1">
        <v>1.54</v>
      </c>
      <c r="F22" s="1">
        <v>9.890000000000001</v>
      </c>
      <c r="G22" s="1">
        <v>6.79</v>
      </c>
      <c r="H22" s="1">
        <v>4.6</v>
      </c>
      <c r="I22" s="1">
        <v>2.8</v>
      </c>
    </row>
    <row r="23" spans="1:9">
      <c r="A23" s="1">
        <v>2009</v>
      </c>
      <c r="B23" s="1">
        <v>13.66</v>
      </c>
      <c r="C23" s="1">
        <v>11.23</v>
      </c>
      <c r="D23" s="1">
        <v>2.02</v>
      </c>
      <c r="E23" s="1">
        <v>1.67</v>
      </c>
      <c r="F23" s="1">
        <v>9.74</v>
      </c>
      <c r="G23" s="1">
        <v>6.74</v>
      </c>
      <c r="H23" s="1">
        <v>4.56</v>
      </c>
      <c r="I23" s="1">
        <v>2.82</v>
      </c>
    </row>
    <row r="24" spans="1:9">
      <c r="A24" s="1">
        <v>2010</v>
      </c>
      <c r="B24" s="1">
        <v>13.76</v>
      </c>
      <c r="C24" s="1">
        <v>12.02</v>
      </c>
      <c r="D24" s="1">
        <v>2.45</v>
      </c>
      <c r="E24" s="1">
        <v>1.97</v>
      </c>
      <c r="F24" s="1">
        <v>9.99</v>
      </c>
      <c r="G24" s="1">
        <v>7.18</v>
      </c>
      <c r="H24" s="1">
        <v>4.47</v>
      </c>
      <c r="I24" s="1">
        <v>2.88</v>
      </c>
    </row>
    <row r="25" spans="1:9">
      <c r="A25" s="1">
        <v>2011</v>
      </c>
      <c r="B25" s="1">
        <v>13.45</v>
      </c>
      <c r="C25" s="1">
        <v>12.03</v>
      </c>
      <c r="D25" s="1">
        <v>2.24</v>
      </c>
      <c r="E25" s="1">
        <v>1.44</v>
      </c>
      <c r="F25" s="1">
        <v>9.93</v>
      </c>
      <c r="G25" s="1">
        <v>7.27</v>
      </c>
      <c r="H25" s="1">
        <v>4.48</v>
      </c>
      <c r="I25" s="1">
        <v>2.97</v>
      </c>
    </row>
    <row r="26" spans="1:9">
      <c r="A26" s="1">
        <v>2012</v>
      </c>
      <c r="B26" s="1">
        <v>13.55</v>
      </c>
      <c r="C26" s="1">
        <v>11.74</v>
      </c>
      <c r="D26" s="1">
        <v>1.73</v>
      </c>
      <c r="E26" s="1">
        <v>1.31</v>
      </c>
      <c r="F26" s="1">
        <v>9.960000000000001</v>
      </c>
      <c r="G26" s="1">
        <v>7.48</v>
      </c>
      <c r="H26" s="1">
        <v>4.49</v>
      </c>
      <c r="I26" s="1">
        <v>2.91</v>
      </c>
    </row>
    <row r="27" spans="1:9">
      <c r="A27" s="1">
        <v>2013</v>
      </c>
      <c r="B27" s="1">
        <v>13.52</v>
      </c>
      <c r="C27" s="1">
        <v>11.78</v>
      </c>
      <c r="D27" s="1">
        <v>1.77</v>
      </c>
      <c r="E27" s="1">
        <v>1.25</v>
      </c>
      <c r="F27" s="1">
        <v>10</v>
      </c>
      <c r="G27" s="1">
        <v>7.6</v>
      </c>
      <c r="H27" s="1">
        <v>4.53</v>
      </c>
      <c r="I27" s="1">
        <v>2.94</v>
      </c>
    </row>
    <row r="28" spans="1:9">
      <c r="A28" s="1">
        <v>2014</v>
      </c>
      <c r="B28" s="1">
        <v>14.21</v>
      </c>
      <c r="C28" s="1">
        <v>11.43</v>
      </c>
      <c r="D28" s="1">
        <v>1.77</v>
      </c>
      <c r="E28" s="1">
        <v>1.03</v>
      </c>
      <c r="F28" s="1">
        <v>10.22</v>
      </c>
      <c r="G28" s="1">
        <v>7.66</v>
      </c>
      <c r="H28" s="1">
        <v>4.63</v>
      </c>
      <c r="I28" s="1">
        <v>2.86</v>
      </c>
    </row>
    <row r="29" spans="1:9">
      <c r="A29" s="1">
        <v>2015</v>
      </c>
      <c r="B29" s="1">
        <v>14.75</v>
      </c>
      <c r="C29" s="1">
        <v>11.72</v>
      </c>
      <c r="D29" s="1">
        <v>1.77</v>
      </c>
      <c r="E29" s="1">
        <v>0.93</v>
      </c>
      <c r="F29" s="1">
        <v>10.25</v>
      </c>
      <c r="G29" s="1">
        <v>7.46</v>
      </c>
      <c r="H29" s="1">
        <v>4.69</v>
      </c>
      <c r="I29" s="1">
        <v>2.76</v>
      </c>
    </row>
    <row r="30" spans="1:9">
      <c r="A30" s="1">
        <v>2016</v>
      </c>
      <c r="B30" s="1">
        <v>14.45</v>
      </c>
      <c r="C30" s="1">
        <v>11.39</v>
      </c>
      <c r="D30" s="1">
        <v>1.75</v>
      </c>
      <c r="E30" s="1">
        <v>1.03</v>
      </c>
      <c r="F30" s="1">
        <v>9.98</v>
      </c>
      <c r="G30" s="1">
        <v>7.39</v>
      </c>
      <c r="H30" s="1">
        <v>4.74</v>
      </c>
      <c r="I30" s="1">
        <v>2.71</v>
      </c>
    </row>
    <row r="31" spans="1:9">
      <c r="A31" s="1">
        <v>2017</v>
      </c>
      <c r="B31" s="1">
        <v>14.19</v>
      </c>
      <c r="C31" s="1">
        <v>11.8</v>
      </c>
      <c r="D31" s="1">
        <v>1.91</v>
      </c>
      <c r="E31" s="1">
        <v>0.91</v>
      </c>
      <c r="F31" s="1">
        <v>9.119999999999999</v>
      </c>
      <c r="G31" s="1">
        <v>7.5</v>
      </c>
      <c r="H31" s="1">
        <v>4.71</v>
      </c>
      <c r="I31" s="1">
        <v>2.62</v>
      </c>
    </row>
    <row r="32" spans="1:9">
      <c r="A32" s="1">
        <v>2018</v>
      </c>
      <c r="B32" s="1">
        <v>14</v>
      </c>
      <c r="C32" s="1">
        <v>11.82</v>
      </c>
      <c r="D32" s="1">
        <v>1.9</v>
      </c>
      <c r="E32" s="1">
        <v>0.79</v>
      </c>
      <c r="F32" s="1">
        <v>9.359999999999999</v>
      </c>
      <c r="G32" s="1">
        <v>7.74</v>
      </c>
      <c r="H32" s="1">
        <v>4.72</v>
      </c>
      <c r="I32" s="1">
        <v>2.51</v>
      </c>
    </row>
    <row r="33" spans="1:17">
      <c r="A33" s="1">
        <v>2019</v>
      </c>
      <c r="B33" s="1">
        <v>13.84</v>
      </c>
      <c r="C33" s="1">
        <v>11.37</v>
      </c>
      <c r="D33" s="1">
        <v>1.79</v>
      </c>
      <c r="E33" s="1">
        <v>0.59</v>
      </c>
      <c r="F33" s="1">
        <v>8.720000000000001</v>
      </c>
      <c r="G33" s="1">
        <v>7.68</v>
      </c>
      <c r="H33" s="1">
        <v>4.67</v>
      </c>
      <c r="I33" s="1">
        <v>2.42</v>
      </c>
    </row>
    <row r="34" spans="1:17">
      <c r="A34" s="1">
        <v>2020</v>
      </c>
      <c r="B34" s="1">
        <v>13.14</v>
      </c>
      <c r="C34" s="1">
        <v>11.27</v>
      </c>
      <c r="D34" s="1">
        <v>1.73</v>
      </c>
      <c r="E34" s="1">
        <v>0.51</v>
      </c>
      <c r="F34" s="1">
        <v>8.33</v>
      </c>
      <c r="G34" s="1">
        <v>7.38</v>
      </c>
      <c r="H34" s="1">
        <v>4.68</v>
      </c>
      <c r="I34" s="1">
        <v>2.37</v>
      </c>
    </row>
    <row r="35" spans="1:17">
      <c r="A35" s="1">
        <v>2021</v>
      </c>
      <c r="B35" s="1">
        <v>12.08</v>
      </c>
      <c r="C35" s="1">
        <v>11.63</v>
      </c>
      <c r="D35" s="1">
        <v>1.76</v>
      </c>
      <c r="E35" s="1">
        <v>0.58</v>
      </c>
      <c r="F35" s="1">
        <v>8.69</v>
      </c>
      <c r="G35" s="1">
        <v>7.45</v>
      </c>
      <c r="H35" s="1">
        <v>4.74</v>
      </c>
      <c r="I35" s="1">
        <v>2.33</v>
      </c>
    </row>
    <row r="36" spans="1:17">
      <c r="A36" s="1">
        <v>2022</v>
      </c>
      <c r="B36" s="1">
        <v>12.04</v>
      </c>
      <c r="C36" s="1">
        <v>11.48</v>
      </c>
      <c r="D36" s="1">
        <v>1.5</v>
      </c>
      <c r="E36" s="1">
        <v>0.61</v>
      </c>
      <c r="F36" s="1">
        <v>8.68</v>
      </c>
      <c r="G36" s="1">
        <v>7.68</v>
      </c>
      <c r="H36" s="1">
        <v>4.63</v>
      </c>
      <c r="I36" s="1">
        <v>2.26</v>
      </c>
      <c r="J36" s="1">
        <v>12.04</v>
      </c>
      <c r="K36" s="1">
        <v>11.48</v>
      </c>
      <c r="L36" s="1">
        <v>1.5</v>
      </c>
      <c r="M36" s="1">
        <v>0.61</v>
      </c>
      <c r="N36" s="1">
        <v>8.68</v>
      </c>
      <c r="O36" s="1">
        <v>7.68</v>
      </c>
      <c r="P36" s="1">
        <v>4.63</v>
      </c>
      <c r="Q36" s="1">
        <v>2.26</v>
      </c>
    </row>
    <row r="37" spans="1:17">
      <c r="A37" s="1">
        <v>2023</v>
      </c>
      <c r="J37" s="1">
        <v>11.37</v>
      </c>
      <c r="K37" s="1">
        <v>10.68</v>
      </c>
      <c r="L37" s="1">
        <v>1.2</v>
      </c>
      <c r="M37" s="1">
        <v>0.58</v>
      </c>
      <c r="N37" s="1">
        <v>8.01</v>
      </c>
      <c r="O37" s="1">
        <v>7.51</v>
      </c>
      <c r="P37" s="1">
        <v>4.43</v>
      </c>
      <c r="Q37" s="1">
        <v>2.21</v>
      </c>
    </row>
    <row r="38" spans="1:17">
      <c r="A38" s="1">
        <v>2024</v>
      </c>
      <c r="J38" s="1">
        <v>11.82</v>
      </c>
      <c r="K38" s="1">
        <v>10.89</v>
      </c>
      <c r="L38" s="1">
        <v>1.18</v>
      </c>
      <c r="M38" s="1">
        <v>0.5600000000000001</v>
      </c>
      <c r="N38" s="1">
        <v>7.65</v>
      </c>
      <c r="O38" s="1">
        <v>7.29</v>
      </c>
      <c r="P38" s="1">
        <v>4.48</v>
      </c>
      <c r="Q38" s="1">
        <v>2.12</v>
      </c>
    </row>
    <row r="39" spans="1:17">
      <c r="A39" s="1">
        <v>2025</v>
      </c>
      <c r="J39" s="1">
        <v>11.94</v>
      </c>
      <c r="K39" s="1">
        <v>10.56</v>
      </c>
      <c r="L39" s="1">
        <v>1.15</v>
      </c>
      <c r="M39" s="1">
        <v>0.54</v>
      </c>
      <c r="N39" s="1">
        <v>7.24</v>
      </c>
      <c r="O39" s="1">
        <v>7.12</v>
      </c>
      <c r="P39" s="1">
        <v>4.56</v>
      </c>
      <c r="Q39" s="1">
        <v>2.03</v>
      </c>
    </row>
    <row r="40" spans="1:17">
      <c r="A40" s="1">
        <v>2026</v>
      </c>
      <c r="J40" s="1">
        <v>11.97</v>
      </c>
      <c r="K40" s="1">
        <v>10.49</v>
      </c>
      <c r="L40" s="1">
        <v>1.13</v>
      </c>
      <c r="M40" s="1">
        <v>0.53</v>
      </c>
      <c r="N40" s="1">
        <v>6.83</v>
      </c>
      <c r="O40" s="1">
        <v>7.02</v>
      </c>
      <c r="P40" s="1">
        <v>4.63</v>
      </c>
      <c r="Q40" s="1">
        <v>1.95</v>
      </c>
    </row>
    <row r="41" spans="1:17">
      <c r="A41" s="1">
        <v>2027</v>
      </c>
      <c r="J41" s="1">
        <v>11.03</v>
      </c>
      <c r="K41" s="1">
        <v>10.41</v>
      </c>
      <c r="L41" s="1">
        <v>1.12</v>
      </c>
      <c r="M41" s="1">
        <v>0.51</v>
      </c>
      <c r="N41" s="1">
        <v>6.41</v>
      </c>
      <c r="O41" s="1">
        <v>6.93</v>
      </c>
      <c r="P41" s="1">
        <v>4.7</v>
      </c>
      <c r="Q41" s="1">
        <v>1.86</v>
      </c>
    </row>
    <row r="42" spans="1:17">
      <c r="A42" s="1">
        <v>2028</v>
      </c>
      <c r="J42" s="1">
        <v>10.39</v>
      </c>
      <c r="K42" s="1">
        <v>10.33</v>
      </c>
      <c r="L42" s="1">
        <v>1.11</v>
      </c>
      <c r="M42" s="1">
        <v>0.5</v>
      </c>
      <c r="N42" s="1">
        <v>6.03</v>
      </c>
      <c r="O42" s="1">
        <v>6.89</v>
      </c>
      <c r="P42" s="1">
        <v>4.73</v>
      </c>
      <c r="Q42" s="1">
        <v>1.79</v>
      </c>
    </row>
    <row r="43" spans="1:17">
      <c r="A43" s="1">
        <v>2029</v>
      </c>
      <c r="J43" s="1">
        <v>10.18</v>
      </c>
      <c r="K43" s="1">
        <v>10.14</v>
      </c>
      <c r="L43" s="1">
        <v>0.77</v>
      </c>
      <c r="M43" s="1">
        <v>0.48</v>
      </c>
      <c r="N43" s="1">
        <v>5.69</v>
      </c>
      <c r="O43" s="1">
        <v>6.74</v>
      </c>
      <c r="P43" s="1">
        <v>4.75</v>
      </c>
      <c r="Q43" s="1">
        <v>1.71</v>
      </c>
    </row>
    <row r="44" spans="1:17">
      <c r="A44" s="1">
        <v>2030</v>
      </c>
      <c r="J44" s="1">
        <v>8.279999999999999</v>
      </c>
      <c r="K44" s="1">
        <v>9.970000000000001</v>
      </c>
      <c r="L44" s="1">
        <v>0.77</v>
      </c>
      <c r="M44" s="1">
        <v>0.47</v>
      </c>
      <c r="N44" s="1">
        <v>5.34</v>
      </c>
      <c r="O44" s="1">
        <v>6.6</v>
      </c>
      <c r="P44" s="1">
        <v>4.78</v>
      </c>
      <c r="Q44" s="1">
        <v>1.63</v>
      </c>
    </row>
    <row r="45" spans="1:17">
      <c r="A45" s="1">
        <v>2031</v>
      </c>
      <c r="J45" s="1">
        <v>7.57</v>
      </c>
      <c r="K45" s="1">
        <v>9.84</v>
      </c>
      <c r="L45" s="1">
        <v>0.77</v>
      </c>
      <c r="M45" s="1">
        <v>0.46</v>
      </c>
      <c r="N45" s="1">
        <v>5</v>
      </c>
      <c r="O45" s="1">
        <v>6.47</v>
      </c>
      <c r="P45" s="1">
        <v>4.77</v>
      </c>
      <c r="Q45" s="1">
        <v>1.59</v>
      </c>
    </row>
    <row r="46" spans="1:17">
      <c r="A46" s="1">
        <v>2032</v>
      </c>
      <c r="J46" s="1">
        <v>7.03</v>
      </c>
      <c r="K46" s="1">
        <v>9.73</v>
      </c>
      <c r="L46" s="1">
        <v>0.78</v>
      </c>
      <c r="M46" s="1">
        <v>0.45</v>
      </c>
      <c r="N46" s="1">
        <v>4.68</v>
      </c>
      <c r="O46" s="1">
        <v>6.35</v>
      </c>
      <c r="P46" s="1">
        <v>4.77</v>
      </c>
      <c r="Q46" s="1">
        <v>1.55</v>
      </c>
    </row>
    <row r="47" spans="1:17">
      <c r="A47" s="1">
        <v>2033</v>
      </c>
      <c r="J47" s="1">
        <v>6.72</v>
      </c>
      <c r="K47" s="1">
        <v>9.619999999999999</v>
      </c>
      <c r="L47" s="1">
        <v>0.78</v>
      </c>
      <c r="M47" s="1">
        <v>0.43</v>
      </c>
      <c r="N47" s="1">
        <v>4.37</v>
      </c>
      <c r="O47" s="1">
        <v>6.22</v>
      </c>
      <c r="P47" s="1">
        <v>4.78</v>
      </c>
      <c r="Q47" s="1">
        <v>1.49</v>
      </c>
    </row>
    <row r="48" spans="1:17">
      <c r="A48" s="1">
        <v>2034</v>
      </c>
      <c r="J48" s="1">
        <v>6.22</v>
      </c>
      <c r="K48" s="1">
        <v>9.52</v>
      </c>
      <c r="L48" s="1">
        <v>0.78</v>
      </c>
      <c r="M48" s="1">
        <v>0.42</v>
      </c>
      <c r="N48" s="1">
        <v>4.08</v>
      </c>
      <c r="O48" s="1">
        <v>6.1</v>
      </c>
      <c r="P48" s="1">
        <v>4.78</v>
      </c>
      <c r="Q48" s="1">
        <v>1.46</v>
      </c>
    </row>
    <row r="49" spans="1:17">
      <c r="A49" s="1">
        <v>2035</v>
      </c>
      <c r="J49" s="1">
        <v>5.68</v>
      </c>
      <c r="K49" s="1">
        <v>9.42</v>
      </c>
      <c r="L49" s="1">
        <v>0.79</v>
      </c>
      <c r="M49" s="1">
        <v>0.41</v>
      </c>
      <c r="N49" s="1">
        <v>3.8</v>
      </c>
      <c r="O49" s="1">
        <v>5.96</v>
      </c>
      <c r="P49" s="1">
        <v>4.79</v>
      </c>
      <c r="Q49" s="1">
        <v>1.43</v>
      </c>
    </row>
    <row r="50" spans="1:17">
      <c r="A50" s="1">
        <v>2036</v>
      </c>
      <c r="J50" s="1">
        <v>5.31</v>
      </c>
      <c r="K50" s="1">
        <v>9.32</v>
      </c>
      <c r="L50" s="1">
        <v>0.79</v>
      </c>
      <c r="M50" s="1">
        <v>0.4</v>
      </c>
      <c r="N50" s="1">
        <v>3.54</v>
      </c>
      <c r="O50" s="1">
        <v>5.81</v>
      </c>
      <c r="P50" s="1">
        <v>4.79</v>
      </c>
      <c r="Q50" s="1">
        <v>1.4</v>
      </c>
    </row>
    <row r="51" spans="1:17">
      <c r="A51" s="1">
        <v>2037</v>
      </c>
      <c r="J51" s="1">
        <v>4.94</v>
      </c>
      <c r="K51" s="1">
        <v>9.23</v>
      </c>
      <c r="L51" s="1">
        <v>0.8</v>
      </c>
      <c r="M51" s="1">
        <v>0.39</v>
      </c>
      <c r="N51" s="1">
        <v>3.3</v>
      </c>
      <c r="O51" s="1">
        <v>5.67</v>
      </c>
      <c r="P51" s="1">
        <v>4.8</v>
      </c>
      <c r="Q51" s="1">
        <v>1.38</v>
      </c>
    </row>
    <row r="52" spans="1:17">
      <c r="A52" s="1">
        <v>2038</v>
      </c>
      <c r="J52" s="1">
        <v>4.57</v>
      </c>
      <c r="K52" s="1">
        <v>9.119999999999999</v>
      </c>
      <c r="L52" s="1">
        <v>0.8</v>
      </c>
      <c r="M52" s="1">
        <v>0.38</v>
      </c>
      <c r="N52" s="1">
        <v>3.08</v>
      </c>
      <c r="O52" s="1">
        <v>5.51</v>
      </c>
      <c r="P52" s="1">
        <v>4.8</v>
      </c>
      <c r="Q52" s="1">
        <v>1.35</v>
      </c>
    </row>
    <row r="53" spans="1:17">
      <c r="A53" s="1">
        <v>2039</v>
      </c>
      <c r="J53" s="1">
        <v>4.21</v>
      </c>
      <c r="K53" s="1">
        <v>9.01</v>
      </c>
      <c r="L53" s="1">
        <v>0.8100000000000001</v>
      </c>
      <c r="M53" s="1">
        <v>0.37</v>
      </c>
      <c r="N53" s="1">
        <v>2.89</v>
      </c>
      <c r="O53" s="1">
        <v>5.35</v>
      </c>
      <c r="P53" s="1">
        <v>4.8</v>
      </c>
      <c r="Q53" s="1">
        <v>1.33</v>
      </c>
    </row>
    <row r="54" spans="1:17">
      <c r="A54" s="1">
        <v>2040</v>
      </c>
      <c r="J54" s="1">
        <v>3.86</v>
      </c>
      <c r="K54" s="1">
        <v>8.890000000000001</v>
      </c>
      <c r="L54" s="1">
        <v>0.8100000000000001</v>
      </c>
      <c r="M54" s="1">
        <v>0.36</v>
      </c>
      <c r="N54" s="1">
        <v>2.71</v>
      </c>
      <c r="O54" s="1">
        <v>5.18</v>
      </c>
      <c r="P54" s="1">
        <v>4.81</v>
      </c>
      <c r="Q54" s="1">
        <v>1.3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G54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582</v>
      </c>
    </row>
    <row r="3" spans="1:7">
      <c r="A3" s="2" t="s">
        <v>61</v>
      </c>
      <c r="B3" s="2" t="s">
        <v>576</v>
      </c>
      <c r="C3" s="2" t="s">
        <v>577</v>
      </c>
      <c r="D3" s="2" t="s">
        <v>578</v>
      </c>
      <c r="E3" s="2" t="s">
        <v>579</v>
      </c>
      <c r="F3" s="2" t="s">
        <v>580</v>
      </c>
      <c r="G3" s="2" t="s">
        <v>581</v>
      </c>
    </row>
    <row r="4" spans="1:7">
      <c r="A4" s="1">
        <v>1990</v>
      </c>
      <c r="B4" s="1">
        <v>100</v>
      </c>
      <c r="C4" s="1">
        <v>100</v>
      </c>
      <c r="D4" s="1">
        <v>7.4</v>
      </c>
    </row>
    <row r="5" spans="1:7">
      <c r="A5" s="1">
        <v>1991</v>
      </c>
      <c r="B5" s="1">
        <v>98.90000000000001</v>
      </c>
      <c r="C5" s="1">
        <v>99.5</v>
      </c>
      <c r="D5" s="1">
        <v>7.3</v>
      </c>
    </row>
    <row r="6" spans="1:7">
      <c r="A6" s="1">
        <v>1992</v>
      </c>
      <c r="B6" s="1">
        <v>99</v>
      </c>
      <c r="C6" s="1">
        <v>99.8</v>
      </c>
      <c r="D6" s="1">
        <v>7.3</v>
      </c>
    </row>
    <row r="7" spans="1:7">
      <c r="A7" s="1">
        <v>1993</v>
      </c>
      <c r="B7" s="1">
        <v>100.4</v>
      </c>
      <c r="C7" s="1">
        <v>100.8</v>
      </c>
      <c r="D7" s="1">
        <v>7.5</v>
      </c>
    </row>
    <row r="8" spans="1:7">
      <c r="A8" s="1">
        <v>1994</v>
      </c>
      <c r="B8" s="1">
        <v>103.3</v>
      </c>
      <c r="C8" s="1">
        <v>96.59999999999999</v>
      </c>
      <c r="D8" s="1">
        <v>7.4</v>
      </c>
    </row>
    <row r="9" spans="1:7">
      <c r="A9" s="1">
        <v>1995</v>
      </c>
      <c r="B9" s="1">
        <v>104.8</v>
      </c>
      <c r="C9" s="1">
        <v>96.7</v>
      </c>
      <c r="D9" s="1">
        <v>7.5</v>
      </c>
    </row>
    <row r="10" spans="1:7">
      <c r="A10" s="1">
        <v>1996</v>
      </c>
      <c r="B10" s="1">
        <v>106.9</v>
      </c>
      <c r="C10" s="1">
        <v>99.5</v>
      </c>
      <c r="D10" s="1">
        <v>7.9</v>
      </c>
    </row>
    <row r="11" spans="1:7">
      <c r="A11" s="1">
        <v>1997</v>
      </c>
      <c r="B11" s="1">
        <v>112.6</v>
      </c>
      <c r="C11" s="1">
        <v>94.40000000000001</v>
      </c>
      <c r="D11" s="1">
        <v>7.9</v>
      </c>
    </row>
    <row r="12" spans="1:7">
      <c r="A12" s="1">
        <v>1998</v>
      </c>
      <c r="B12" s="1">
        <v>114</v>
      </c>
      <c r="C12" s="1">
        <v>95.90000000000001</v>
      </c>
      <c r="D12" s="1">
        <v>8.1</v>
      </c>
    </row>
    <row r="13" spans="1:7">
      <c r="A13" s="1">
        <v>1999</v>
      </c>
      <c r="B13" s="1">
        <v>114.9</v>
      </c>
      <c r="C13" s="1">
        <v>100.1</v>
      </c>
      <c r="D13" s="1">
        <v>8.5</v>
      </c>
    </row>
    <row r="14" spans="1:7">
      <c r="A14" s="1">
        <v>2000</v>
      </c>
      <c r="B14" s="1">
        <v>116.7</v>
      </c>
      <c r="C14" s="1">
        <v>96.59999999999999</v>
      </c>
      <c r="D14" s="1">
        <v>8.4</v>
      </c>
    </row>
    <row r="15" spans="1:7">
      <c r="A15" s="1">
        <v>2001</v>
      </c>
      <c r="B15" s="1">
        <v>119.1</v>
      </c>
      <c r="C15" s="1">
        <v>100.3</v>
      </c>
      <c r="D15" s="1">
        <v>8.9</v>
      </c>
    </row>
    <row r="16" spans="1:7">
      <c r="A16" s="1">
        <v>2002</v>
      </c>
      <c r="B16" s="1">
        <v>121.3</v>
      </c>
      <c r="C16" s="1">
        <v>99.3</v>
      </c>
      <c r="D16" s="1">
        <v>8.9</v>
      </c>
    </row>
    <row r="17" spans="1:4">
      <c r="A17" s="1">
        <v>2003</v>
      </c>
      <c r="B17" s="1">
        <v>123.1</v>
      </c>
      <c r="C17" s="1">
        <v>99.40000000000001</v>
      </c>
      <c r="D17" s="1">
        <v>9.1</v>
      </c>
    </row>
    <row r="18" spans="1:4">
      <c r="A18" s="1">
        <v>2004</v>
      </c>
      <c r="B18" s="1">
        <v>126.2</v>
      </c>
      <c r="C18" s="1">
        <v>100.1</v>
      </c>
      <c r="D18" s="1">
        <v>9.4</v>
      </c>
    </row>
    <row r="19" spans="1:4">
      <c r="A19" s="1">
        <v>2005</v>
      </c>
      <c r="B19" s="1">
        <v>133.9</v>
      </c>
      <c r="C19" s="1">
        <v>95.7</v>
      </c>
      <c r="D19" s="1">
        <v>9.5</v>
      </c>
    </row>
    <row r="20" spans="1:4">
      <c r="A20" s="1">
        <v>2006</v>
      </c>
      <c r="B20" s="1">
        <v>139.5</v>
      </c>
      <c r="C20" s="1">
        <v>94.59999999999999</v>
      </c>
      <c r="D20" s="1">
        <v>9.800000000000001</v>
      </c>
    </row>
    <row r="21" spans="1:4">
      <c r="A21" s="1">
        <v>2007</v>
      </c>
      <c r="B21" s="1">
        <v>150.1</v>
      </c>
      <c r="C21" s="1">
        <v>90</v>
      </c>
      <c r="D21" s="1">
        <v>10</v>
      </c>
    </row>
    <row r="22" spans="1:4">
      <c r="A22" s="1">
        <v>2008</v>
      </c>
      <c r="B22" s="1">
        <v>152.5</v>
      </c>
      <c r="C22" s="1">
        <v>87.40000000000001</v>
      </c>
      <c r="D22" s="1">
        <v>9.9</v>
      </c>
    </row>
    <row r="23" spans="1:4">
      <c r="A23" s="1">
        <v>2009</v>
      </c>
      <c r="B23" s="1">
        <v>151.1</v>
      </c>
      <c r="C23" s="1">
        <v>86.8</v>
      </c>
      <c r="D23" s="1">
        <v>9.699999999999999</v>
      </c>
    </row>
    <row r="24" spans="1:4">
      <c r="A24" s="1">
        <v>2010</v>
      </c>
      <c r="B24" s="1">
        <v>151</v>
      </c>
      <c r="C24" s="1">
        <v>89.09999999999999</v>
      </c>
      <c r="D24" s="1">
        <v>10</v>
      </c>
    </row>
    <row r="25" spans="1:4">
      <c r="A25" s="1">
        <v>2011</v>
      </c>
      <c r="B25" s="1">
        <v>152.3</v>
      </c>
      <c r="C25" s="1">
        <v>87.8</v>
      </c>
      <c r="D25" s="1">
        <v>9.9</v>
      </c>
    </row>
    <row r="26" spans="1:4">
      <c r="A26" s="1">
        <v>2012</v>
      </c>
      <c r="B26" s="1">
        <v>156</v>
      </c>
      <c r="C26" s="1">
        <v>85.90000000000001</v>
      </c>
      <c r="D26" s="1">
        <v>10</v>
      </c>
    </row>
    <row r="27" spans="1:4">
      <c r="A27" s="1">
        <v>2013</v>
      </c>
      <c r="B27" s="1">
        <v>156</v>
      </c>
      <c r="C27" s="1">
        <v>86.40000000000001</v>
      </c>
      <c r="D27" s="1">
        <v>10</v>
      </c>
    </row>
    <row r="28" spans="1:4">
      <c r="A28" s="1">
        <v>2014</v>
      </c>
      <c r="B28" s="1">
        <v>155.7</v>
      </c>
      <c r="C28" s="1">
        <v>88.40000000000001</v>
      </c>
      <c r="D28" s="1">
        <v>10.2</v>
      </c>
    </row>
    <row r="29" spans="1:4">
      <c r="A29" s="1">
        <v>2015</v>
      </c>
      <c r="B29" s="1">
        <v>157.6</v>
      </c>
      <c r="C29" s="1">
        <v>87.59999999999999</v>
      </c>
      <c r="D29" s="1">
        <v>10.2</v>
      </c>
    </row>
    <row r="30" spans="1:4">
      <c r="A30" s="1">
        <v>2016</v>
      </c>
      <c r="B30" s="1">
        <v>158.8</v>
      </c>
      <c r="C30" s="1">
        <v>84.7</v>
      </c>
      <c r="D30" s="1">
        <v>10</v>
      </c>
    </row>
    <row r="31" spans="1:4">
      <c r="A31" s="1">
        <v>2017</v>
      </c>
      <c r="B31" s="1">
        <v>160.9</v>
      </c>
      <c r="C31" s="1">
        <v>76.3</v>
      </c>
      <c r="D31" s="1">
        <v>9.1</v>
      </c>
    </row>
    <row r="32" spans="1:4">
      <c r="A32" s="1">
        <v>2018</v>
      </c>
      <c r="B32" s="1">
        <v>163.3</v>
      </c>
      <c r="C32" s="1">
        <v>77.09999999999999</v>
      </c>
      <c r="D32" s="1">
        <v>9.4</v>
      </c>
    </row>
    <row r="33" spans="1:7">
      <c r="A33" s="1">
        <v>2019</v>
      </c>
      <c r="B33" s="1">
        <v>161.9</v>
      </c>
      <c r="C33" s="1">
        <v>72.59999999999999</v>
      </c>
      <c r="D33" s="1">
        <v>8.699999999999999</v>
      </c>
    </row>
    <row r="34" spans="1:7">
      <c r="A34" s="1">
        <v>2020</v>
      </c>
      <c r="B34" s="1">
        <v>155.3</v>
      </c>
      <c r="C34" s="1">
        <v>72.3</v>
      </c>
      <c r="D34" s="1">
        <v>8.300000000000001</v>
      </c>
    </row>
    <row r="35" spans="1:7">
      <c r="A35" s="1">
        <v>2021</v>
      </c>
      <c r="B35" s="1">
        <v>160.5</v>
      </c>
      <c r="C35" s="1">
        <v>73</v>
      </c>
      <c r="D35" s="1">
        <v>8.699999999999999</v>
      </c>
    </row>
    <row r="36" spans="1:7">
      <c r="A36" s="1">
        <v>2022</v>
      </c>
      <c r="B36" s="1">
        <v>160.9</v>
      </c>
      <c r="C36" s="1">
        <v>72.7</v>
      </c>
      <c r="D36" s="1">
        <v>8.699999999999999</v>
      </c>
      <c r="E36" s="1">
        <v>160.9</v>
      </c>
      <c r="F36" s="1">
        <v>72.7</v>
      </c>
      <c r="G36" s="1">
        <v>8.699999999999999</v>
      </c>
    </row>
    <row r="37" spans="1:7">
      <c r="A37" s="1">
        <v>2023</v>
      </c>
      <c r="E37" s="1">
        <v>162.9</v>
      </c>
      <c r="F37" s="1">
        <v>66.2</v>
      </c>
      <c r="G37" s="1">
        <v>8</v>
      </c>
    </row>
    <row r="38" spans="1:7">
      <c r="A38" s="1">
        <v>2024</v>
      </c>
      <c r="E38" s="1">
        <v>164.7</v>
      </c>
      <c r="F38" s="1">
        <v>62.5</v>
      </c>
      <c r="G38" s="1">
        <v>7.6</v>
      </c>
    </row>
    <row r="39" spans="1:7">
      <c r="A39" s="1">
        <v>2025</v>
      </c>
      <c r="E39" s="1">
        <v>166.1</v>
      </c>
      <c r="F39" s="1">
        <v>58.7</v>
      </c>
      <c r="G39" s="1">
        <v>7.2</v>
      </c>
    </row>
    <row r="40" spans="1:7">
      <c r="A40" s="1">
        <v>2026</v>
      </c>
      <c r="E40" s="1">
        <v>167.4</v>
      </c>
      <c r="F40" s="1">
        <v>54.9</v>
      </c>
      <c r="G40" s="1">
        <v>6.8</v>
      </c>
    </row>
    <row r="41" spans="1:7">
      <c r="A41" s="1">
        <v>2027</v>
      </c>
      <c r="E41" s="1">
        <v>168.3</v>
      </c>
      <c r="F41" s="1">
        <v>51.3</v>
      </c>
      <c r="G41" s="1">
        <v>6.4</v>
      </c>
    </row>
    <row r="42" spans="1:7">
      <c r="A42" s="1">
        <v>2028</v>
      </c>
      <c r="E42" s="1">
        <v>169.3</v>
      </c>
      <c r="F42" s="1">
        <v>48</v>
      </c>
      <c r="G42" s="1">
        <v>6</v>
      </c>
    </row>
    <row r="43" spans="1:7">
      <c r="A43" s="1">
        <v>2029</v>
      </c>
      <c r="E43" s="1">
        <v>170.2</v>
      </c>
      <c r="F43" s="1">
        <v>45</v>
      </c>
      <c r="G43" s="1">
        <v>5.7</v>
      </c>
    </row>
    <row r="44" spans="1:7">
      <c r="A44" s="1">
        <v>2030</v>
      </c>
      <c r="E44" s="1">
        <v>171.1</v>
      </c>
      <c r="F44" s="1">
        <v>42</v>
      </c>
      <c r="G44" s="1">
        <v>5.3</v>
      </c>
    </row>
    <row r="45" spans="1:7">
      <c r="A45" s="1">
        <v>2031</v>
      </c>
      <c r="E45" s="1">
        <v>171.9</v>
      </c>
      <c r="F45" s="1">
        <v>39.2</v>
      </c>
      <c r="G45" s="1">
        <v>5</v>
      </c>
    </row>
    <row r="46" spans="1:7">
      <c r="A46" s="1">
        <v>2032</v>
      </c>
      <c r="E46" s="1">
        <v>172.8</v>
      </c>
      <c r="F46" s="1">
        <v>36.5</v>
      </c>
      <c r="G46" s="1">
        <v>4.7</v>
      </c>
    </row>
    <row r="47" spans="1:7">
      <c r="A47" s="1">
        <v>2033</v>
      </c>
      <c r="E47" s="1">
        <v>173.6</v>
      </c>
      <c r="F47" s="1">
        <v>33.9</v>
      </c>
      <c r="G47" s="1">
        <v>4.4</v>
      </c>
    </row>
    <row r="48" spans="1:7">
      <c r="A48" s="1">
        <v>2034</v>
      </c>
      <c r="E48" s="1">
        <v>174.4</v>
      </c>
      <c r="F48" s="1">
        <v>31.5</v>
      </c>
      <c r="G48" s="1">
        <v>4.1</v>
      </c>
    </row>
    <row r="49" spans="1:7">
      <c r="A49" s="1">
        <v>2035</v>
      </c>
      <c r="E49" s="1">
        <v>175.2</v>
      </c>
      <c r="F49" s="1">
        <v>29.2</v>
      </c>
      <c r="G49" s="1">
        <v>3.8</v>
      </c>
    </row>
    <row r="50" spans="1:7">
      <c r="A50" s="1">
        <v>2036</v>
      </c>
      <c r="E50" s="1">
        <v>176</v>
      </c>
      <c r="F50" s="1">
        <v>27.1</v>
      </c>
      <c r="G50" s="1">
        <v>3.5</v>
      </c>
    </row>
    <row r="51" spans="1:7">
      <c r="A51" s="1">
        <v>2037</v>
      </c>
      <c r="E51" s="1">
        <v>176.8</v>
      </c>
      <c r="F51" s="1">
        <v>25.1</v>
      </c>
      <c r="G51" s="1">
        <v>3.3</v>
      </c>
    </row>
    <row r="52" spans="1:7">
      <c r="A52" s="1">
        <v>2038</v>
      </c>
      <c r="E52" s="1">
        <v>177.5</v>
      </c>
      <c r="F52" s="1">
        <v>23.4</v>
      </c>
      <c r="G52" s="1">
        <v>3.1</v>
      </c>
    </row>
    <row r="53" spans="1:7">
      <c r="A53" s="1">
        <v>2039</v>
      </c>
      <c r="E53" s="1">
        <v>178.2</v>
      </c>
      <c r="F53" s="1">
        <v>21.8</v>
      </c>
      <c r="G53" s="1">
        <v>2.9</v>
      </c>
    </row>
    <row r="54" spans="1:7">
      <c r="A54" s="1">
        <v>2040</v>
      </c>
      <c r="E54" s="1">
        <v>178.8</v>
      </c>
      <c r="F54" s="1">
        <v>20.4</v>
      </c>
      <c r="G54" s="1">
        <v>2.7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59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72</v>
      </c>
    </row>
    <row r="3" spans="1:2">
      <c r="A3" s="2" t="s">
        <v>61</v>
      </c>
      <c r="B3" s="2" t="s">
        <v>71</v>
      </c>
    </row>
    <row r="4" spans="1:2">
      <c r="A4" s="1">
        <v>1970</v>
      </c>
      <c r="B4" s="1">
        <v>-0.6</v>
      </c>
    </row>
    <row r="5" spans="1:2">
      <c r="A5" s="1">
        <v>1971</v>
      </c>
      <c r="B5" s="1">
        <v>0.7</v>
      </c>
    </row>
    <row r="6" spans="1:2">
      <c r="A6" s="1">
        <v>1972</v>
      </c>
      <c r="B6" s="1">
        <v>1.7</v>
      </c>
    </row>
    <row r="7" spans="1:2">
      <c r="A7" s="1">
        <v>1973</v>
      </c>
      <c r="B7" s="1">
        <v>2.8</v>
      </c>
    </row>
    <row r="8" spans="1:2">
      <c r="A8" s="1">
        <v>1974</v>
      </c>
      <c r="B8" s="1">
        <v>2</v>
      </c>
    </row>
    <row r="9" spans="1:2">
      <c r="A9" s="1">
        <v>1975</v>
      </c>
      <c r="B9" s="1">
        <v>0.8</v>
      </c>
    </row>
    <row r="10" spans="1:2">
      <c r="A10" s="1">
        <v>1976</v>
      </c>
      <c r="B10" s="1">
        <v>-0.6</v>
      </c>
    </row>
    <row r="11" spans="1:2">
      <c r="A11" s="1">
        <v>1977</v>
      </c>
      <c r="B11" s="1">
        <v>-2</v>
      </c>
    </row>
    <row r="12" spans="1:2">
      <c r="A12" s="1">
        <v>1978</v>
      </c>
      <c r="B12" s="1">
        <v>-3.5</v>
      </c>
    </row>
    <row r="13" spans="1:2">
      <c r="A13" s="1">
        <v>1979</v>
      </c>
      <c r="B13" s="1">
        <v>-2.9</v>
      </c>
    </row>
    <row r="14" spans="1:2">
      <c r="A14" s="1">
        <v>1980</v>
      </c>
      <c r="B14" s="1">
        <v>1.2</v>
      </c>
    </row>
    <row r="15" spans="1:2">
      <c r="A15" s="1">
        <v>1981</v>
      </c>
      <c r="B15" s="1">
        <v>3.5</v>
      </c>
    </row>
    <row r="16" spans="1:2">
      <c r="A16" s="1">
        <v>1982</v>
      </c>
      <c r="B16" s="1">
        <v>3</v>
      </c>
    </row>
    <row r="17" spans="1:2">
      <c r="A17" s="1">
        <v>1983</v>
      </c>
      <c r="B17" s="1">
        <v>2.1</v>
      </c>
    </row>
    <row r="18" spans="1:2">
      <c r="A18" s="1">
        <v>1984</v>
      </c>
      <c r="B18" s="1">
        <v>5.2</v>
      </c>
    </row>
    <row r="19" spans="1:2">
      <c r="A19" s="1">
        <v>1985</v>
      </c>
      <c r="B19" s="1">
        <v>5.4</v>
      </c>
    </row>
    <row r="20" spans="1:2">
      <c r="A20" s="1">
        <v>1986</v>
      </c>
      <c r="B20" s="1">
        <v>4.3</v>
      </c>
    </row>
    <row r="21" spans="1:2">
      <c r="A21" s="1">
        <v>1987</v>
      </c>
      <c r="B21" s="1">
        <v>1.5</v>
      </c>
    </row>
    <row r="22" spans="1:2">
      <c r="A22" s="1">
        <v>1988</v>
      </c>
      <c r="B22" s="1">
        <v>0.8</v>
      </c>
    </row>
    <row r="23" spans="1:2">
      <c r="A23" s="1">
        <v>1989</v>
      </c>
      <c r="B23" s="1">
        <v>0.2</v>
      </c>
    </row>
    <row r="24" spans="1:2">
      <c r="A24" s="1">
        <v>1990</v>
      </c>
      <c r="B24" s="1">
        <v>0.5</v>
      </c>
    </row>
    <row r="25" spans="1:2">
      <c r="A25" s="1">
        <v>1991</v>
      </c>
      <c r="B25" s="1">
        <v>-2.8</v>
      </c>
    </row>
    <row r="26" spans="1:2">
      <c r="A26" s="1">
        <v>1992</v>
      </c>
      <c r="B26" s="1">
        <v>-4.8</v>
      </c>
    </row>
    <row r="27" spans="1:2">
      <c r="A27" s="1">
        <v>1993</v>
      </c>
      <c r="B27" s="1">
        <v>-5.7</v>
      </c>
    </row>
    <row r="28" spans="1:2">
      <c r="A28" s="1">
        <v>1994</v>
      </c>
      <c r="B28" s="1">
        <v>-3.6</v>
      </c>
    </row>
    <row r="29" spans="1:2">
      <c r="A29" s="1">
        <v>1995</v>
      </c>
      <c r="B29" s="1">
        <v>0.5</v>
      </c>
    </row>
    <row r="30" spans="1:2">
      <c r="A30" s="1">
        <v>1996</v>
      </c>
      <c r="B30" s="1">
        <v>5.3</v>
      </c>
    </row>
    <row r="31" spans="1:2">
      <c r="A31" s="1">
        <v>1997</v>
      </c>
      <c r="B31" s="1">
        <v>7.4</v>
      </c>
    </row>
    <row r="32" spans="1:2">
      <c r="A32" s="1">
        <v>1998</v>
      </c>
      <c r="B32" s="1">
        <v>3.4</v>
      </c>
    </row>
    <row r="33" spans="1:2">
      <c r="A33" s="1">
        <v>1999</v>
      </c>
      <c r="B33" s="1">
        <v>3.8</v>
      </c>
    </row>
    <row r="34" spans="1:2">
      <c r="A34" s="1">
        <v>2000</v>
      </c>
      <c r="B34" s="1">
        <v>14.6</v>
      </c>
    </row>
    <row r="35" spans="1:2">
      <c r="A35" s="1">
        <v>2001</v>
      </c>
      <c r="B35" s="1">
        <v>21.6</v>
      </c>
    </row>
    <row r="36" spans="1:2">
      <c r="A36" s="1">
        <v>2002</v>
      </c>
      <c r="B36" s="1">
        <v>10.2</v>
      </c>
    </row>
    <row r="37" spans="1:2">
      <c r="A37" s="1">
        <v>2003</v>
      </c>
      <c r="B37" s="1">
        <v>9.9</v>
      </c>
    </row>
    <row r="38" spans="1:2">
      <c r="A38" s="1">
        <v>2004</v>
      </c>
      <c r="B38" s="1">
        <v>10.9</v>
      </c>
    </row>
    <row r="39" spans="1:2">
      <c r="A39" s="1">
        <v>2005</v>
      </c>
      <c r="B39" s="1">
        <v>16.2</v>
      </c>
    </row>
    <row r="40" spans="1:2">
      <c r="A40" s="1">
        <v>2006</v>
      </c>
      <c r="B40" s="1">
        <v>23</v>
      </c>
    </row>
    <row r="41" spans="1:2">
      <c r="A41" s="1">
        <v>2007</v>
      </c>
      <c r="B41" s="1">
        <v>22.7</v>
      </c>
    </row>
    <row r="42" spans="1:2">
      <c r="A42" s="1">
        <v>2008</v>
      </c>
      <c r="B42" s="1">
        <v>27.5</v>
      </c>
    </row>
    <row r="43" spans="1:2">
      <c r="A43" s="1">
        <v>2009</v>
      </c>
      <c r="B43" s="1">
        <v>14.1</v>
      </c>
    </row>
    <row r="44" spans="1:2">
      <c r="A44" s="1">
        <v>2010</v>
      </c>
      <c r="B44" s="1">
        <v>12.7</v>
      </c>
    </row>
    <row r="45" spans="1:2">
      <c r="A45" s="1">
        <v>2011</v>
      </c>
      <c r="B45" s="1">
        <v>17.3</v>
      </c>
    </row>
    <row r="46" spans="1:2">
      <c r="A46" s="1">
        <v>2012</v>
      </c>
      <c r="B46" s="1">
        <v>18</v>
      </c>
    </row>
    <row r="47" spans="1:2">
      <c r="A47" s="1">
        <v>2013</v>
      </c>
      <c r="B47" s="1">
        <v>15.1</v>
      </c>
    </row>
    <row r="48" spans="1:2">
      <c r="A48" s="1">
        <v>2014</v>
      </c>
      <c r="B48" s="1">
        <v>12.5</v>
      </c>
    </row>
    <row r="49" spans="1:2">
      <c r="A49" s="1">
        <v>2015</v>
      </c>
      <c r="B49" s="1">
        <v>8.699999999999999</v>
      </c>
    </row>
    <row r="50" spans="1:2">
      <c r="A50" s="1">
        <v>2016</v>
      </c>
      <c r="B50" s="1">
        <v>4.2</v>
      </c>
    </row>
    <row r="51" spans="1:2">
      <c r="A51" s="1">
        <v>2017</v>
      </c>
      <c r="B51" s="1">
        <v>5.3</v>
      </c>
    </row>
    <row r="52" spans="1:2">
      <c r="A52" s="1">
        <v>2018</v>
      </c>
      <c r="B52" s="1">
        <v>8.699999999999999</v>
      </c>
    </row>
    <row r="53" spans="1:2">
      <c r="A53" s="1">
        <v>2019</v>
      </c>
      <c r="B53" s="1">
        <v>8.9</v>
      </c>
    </row>
    <row r="54" spans="1:2">
      <c r="A54" s="1">
        <v>2020</v>
      </c>
      <c r="B54" s="1">
        <v>-1.2</v>
      </c>
    </row>
    <row r="55" spans="1:2">
      <c r="A55" s="1">
        <v>2021</v>
      </c>
      <c r="B55" s="1">
        <v>4.2</v>
      </c>
    </row>
    <row r="56" spans="1:2">
      <c r="A56" s="1">
        <v>2022</v>
      </c>
      <c r="B56" s="1">
        <v>35.5</v>
      </c>
    </row>
    <row r="57" spans="1:2">
      <c r="A57" s="1">
        <v>2023</v>
      </c>
      <c r="B57" s="1">
        <v>27.3</v>
      </c>
    </row>
    <row r="58" spans="1:2">
      <c r="A58" s="1">
        <v>2024</v>
      </c>
      <c r="B58" s="1">
        <v>18.4</v>
      </c>
    </row>
    <row r="59" spans="1:2">
      <c r="A59" s="1">
        <v>2025</v>
      </c>
      <c r="B59" s="1">
        <v>16.1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J17"/>
  <sheetViews>
    <sheetView workbookViewId="0"/>
  </sheetViews>
  <sheetFormatPr defaultRowHeight="15"/>
  <cols>
    <col min="1" max="10" width="20.7109375" style="1" customWidth="1"/>
  </cols>
  <sheetData>
    <row r="1" spans="1:10">
      <c r="A1" s="2" t="s">
        <v>586</v>
      </c>
    </row>
    <row r="3" spans="1:10">
      <c r="A3" s="2" t="s">
        <v>61</v>
      </c>
      <c r="B3" s="2" t="s">
        <v>560</v>
      </c>
      <c r="C3" s="2" t="s">
        <v>583</v>
      </c>
      <c r="D3" s="2" t="s">
        <v>562</v>
      </c>
      <c r="E3" s="2" t="s">
        <v>563</v>
      </c>
      <c r="F3" s="2" t="s">
        <v>564</v>
      </c>
      <c r="G3" s="2" t="s">
        <v>584</v>
      </c>
      <c r="H3" s="2" t="s">
        <v>566</v>
      </c>
      <c r="I3" s="2" t="s">
        <v>160</v>
      </c>
      <c r="J3" s="2" t="s">
        <v>585</v>
      </c>
    </row>
    <row r="4" spans="1:10">
      <c r="A4" s="1">
        <v>2022</v>
      </c>
      <c r="B4" s="1">
        <v>-0.12</v>
      </c>
      <c r="C4" s="1">
        <v>-0.11</v>
      </c>
      <c r="D4" s="1">
        <v>0.06</v>
      </c>
      <c r="E4" s="1">
        <v>-0.01</v>
      </c>
      <c r="F4" s="1">
        <v>0</v>
      </c>
      <c r="G4" s="1">
        <v>-0.02</v>
      </c>
      <c r="H4" s="1">
        <v>0.04</v>
      </c>
      <c r="I4" s="1">
        <v>0.12</v>
      </c>
      <c r="J4" s="1">
        <v>-0.04</v>
      </c>
    </row>
    <row r="5" spans="1:10">
      <c r="A5" s="1">
        <v>2023</v>
      </c>
      <c r="B5" s="1">
        <v>-0.86</v>
      </c>
      <c r="C5" s="1">
        <v>-0.92</v>
      </c>
      <c r="D5" s="1">
        <v>-0.06</v>
      </c>
      <c r="E5" s="1">
        <v>0.16</v>
      </c>
      <c r="F5" s="1">
        <v>0.15</v>
      </c>
      <c r="G5" s="1">
        <v>0.19</v>
      </c>
      <c r="H5" s="1">
        <v>-0.28</v>
      </c>
      <c r="I5" s="1">
        <v>0.12</v>
      </c>
      <c r="J5" s="1">
        <v>-1.5</v>
      </c>
    </row>
    <row r="6" spans="1:10">
      <c r="A6" s="1">
        <v>2024</v>
      </c>
      <c r="B6" s="1">
        <v>-0.07000000000000001</v>
      </c>
      <c r="C6" s="1">
        <v>-0.63</v>
      </c>
      <c r="D6" s="1">
        <v>-0.1</v>
      </c>
      <c r="E6" s="1">
        <v>0.18</v>
      </c>
      <c r="F6" s="1">
        <v>0.19</v>
      </c>
      <c r="G6" s="1">
        <v>0.07000000000000001</v>
      </c>
      <c r="H6" s="1">
        <v>-0.19</v>
      </c>
      <c r="I6" s="1">
        <v>0.11</v>
      </c>
      <c r="J6" s="1">
        <v>-0.43</v>
      </c>
    </row>
    <row r="7" spans="1:10">
      <c r="A7" s="1">
        <v>2025</v>
      </c>
      <c r="B7" s="1">
        <v>0.41</v>
      </c>
      <c r="C7" s="1">
        <v>-0.47</v>
      </c>
      <c r="D7" s="1">
        <v>-0.15</v>
      </c>
      <c r="E7" s="1">
        <v>0.21</v>
      </c>
      <c r="F7" s="1">
        <v>0.18</v>
      </c>
      <c r="G7" s="1">
        <v>0.01</v>
      </c>
      <c r="H7" s="1">
        <v>-0.14</v>
      </c>
      <c r="I7" s="1">
        <v>0.11</v>
      </c>
      <c r="J7" s="1">
        <v>0.16</v>
      </c>
    </row>
    <row r="8" spans="1:10">
      <c r="A8" s="1">
        <v>2026</v>
      </c>
      <c r="B8" s="1">
        <v>1.03</v>
      </c>
      <c r="C8" s="1">
        <v>-0.46</v>
      </c>
      <c r="D8" s="1">
        <v>-0.18</v>
      </c>
      <c r="E8" s="1">
        <v>0.2</v>
      </c>
      <c r="F8" s="1">
        <v>0.14</v>
      </c>
      <c r="G8" s="1">
        <v>0.01</v>
      </c>
      <c r="H8" s="1">
        <v>-0.09</v>
      </c>
      <c r="I8" s="1">
        <v>0.1</v>
      </c>
      <c r="J8" s="1">
        <v>0.76</v>
      </c>
    </row>
    <row r="9" spans="1:10">
      <c r="A9" s="1">
        <v>2027</v>
      </c>
      <c r="B9" s="1">
        <v>0.67</v>
      </c>
      <c r="C9" s="1">
        <v>-0.45</v>
      </c>
      <c r="D9" s="1">
        <v>0.19</v>
      </c>
      <c r="E9" s="1">
        <v>0.19</v>
      </c>
      <c r="F9" s="1">
        <v>0.08</v>
      </c>
      <c r="G9" s="1">
        <v>0.02</v>
      </c>
      <c r="H9" s="1">
        <v>-0.04</v>
      </c>
      <c r="I9" s="1">
        <v>0.09</v>
      </c>
      <c r="J9" s="1">
        <v>0.76</v>
      </c>
    </row>
    <row r="10" spans="1:10">
      <c r="A10" s="1">
        <v>2028</v>
      </c>
      <c r="B10" s="1">
        <v>0.61</v>
      </c>
      <c r="C10" s="1">
        <v>-0.44</v>
      </c>
      <c r="D10" s="1">
        <v>0.17</v>
      </c>
      <c r="E10" s="1">
        <v>0.19</v>
      </c>
      <c r="F10" s="1">
        <v>0.04</v>
      </c>
      <c r="G10" s="1">
        <v>0.08</v>
      </c>
      <c r="H10" s="1">
        <v>-0.04</v>
      </c>
      <c r="I10" s="1">
        <v>0.09</v>
      </c>
      <c r="J10" s="1">
        <v>0.7</v>
      </c>
    </row>
    <row r="11" spans="1:10">
      <c r="A11" s="1">
        <v>2029</v>
      </c>
      <c r="B11" s="1">
        <v>0.98</v>
      </c>
      <c r="C11" s="1">
        <v>-0.54</v>
      </c>
      <c r="D11" s="1">
        <v>-0.18</v>
      </c>
      <c r="E11" s="1">
        <v>0.19</v>
      </c>
      <c r="F11" s="1">
        <v>0.03</v>
      </c>
      <c r="G11" s="1">
        <v>0.02</v>
      </c>
      <c r="H11" s="1">
        <v>-0.04</v>
      </c>
      <c r="I11" s="1">
        <v>0.08</v>
      </c>
      <c r="J11" s="1">
        <v>0.54</v>
      </c>
    </row>
    <row r="12" spans="1:10">
      <c r="A12" s="1">
        <v>2030</v>
      </c>
      <c r="B12" s="1">
        <v>-0.33</v>
      </c>
      <c r="C12" s="1">
        <v>-0.62</v>
      </c>
      <c r="D12" s="1">
        <v>-0.19</v>
      </c>
      <c r="E12" s="1">
        <v>0.19</v>
      </c>
      <c r="F12" s="1">
        <v>0.01</v>
      </c>
      <c r="G12" s="1">
        <v>-0.02</v>
      </c>
      <c r="H12" s="1">
        <v>-0.04</v>
      </c>
      <c r="I12" s="1">
        <v>0.07000000000000001</v>
      </c>
      <c r="J12" s="1">
        <v>-0.9399999999999999</v>
      </c>
    </row>
    <row r="13" spans="1:10">
      <c r="A13" s="1">
        <v>2031</v>
      </c>
      <c r="B13" s="1">
        <v>-0.67</v>
      </c>
      <c r="C13" s="1">
        <v>-0.6</v>
      </c>
      <c r="D13" s="1">
        <v>-0.2</v>
      </c>
      <c r="E13" s="1">
        <v>0.18</v>
      </c>
      <c r="F13" s="1">
        <v>0.01</v>
      </c>
      <c r="G13" s="1">
        <v>-0.02</v>
      </c>
      <c r="H13" s="1">
        <v>-0.04</v>
      </c>
      <c r="I13" s="1">
        <v>0.07000000000000001</v>
      </c>
      <c r="J13" s="1">
        <v>-1.27</v>
      </c>
    </row>
    <row r="14" spans="1:10">
      <c r="A14" s="1">
        <v>2032</v>
      </c>
      <c r="B14" s="1">
        <v>-0.85</v>
      </c>
      <c r="C14" s="1">
        <v>-0.57</v>
      </c>
      <c r="D14" s="1">
        <v>-0.2</v>
      </c>
      <c r="E14" s="1">
        <v>0.17</v>
      </c>
      <c r="F14" s="1">
        <v>0</v>
      </c>
      <c r="G14" s="1">
        <v>-0.02</v>
      </c>
      <c r="H14" s="1">
        <v>-0.04</v>
      </c>
      <c r="I14" s="1">
        <v>0.07000000000000001</v>
      </c>
      <c r="J14" s="1">
        <v>-1.45</v>
      </c>
    </row>
    <row r="15" spans="1:10">
      <c r="A15" s="1">
        <v>2033</v>
      </c>
      <c r="B15" s="1">
        <v>-0.8</v>
      </c>
      <c r="C15" s="1">
        <v>-0.53</v>
      </c>
      <c r="D15" s="1">
        <v>-0.21</v>
      </c>
      <c r="E15" s="1">
        <v>0.17</v>
      </c>
      <c r="F15" s="1">
        <v>-0.01</v>
      </c>
      <c r="G15" s="1">
        <v>-0.02</v>
      </c>
      <c r="H15" s="1">
        <v>-0.04</v>
      </c>
      <c r="I15" s="1">
        <v>0.07000000000000001</v>
      </c>
      <c r="J15" s="1">
        <v>-1.38</v>
      </c>
    </row>
    <row r="16" spans="1:10">
      <c r="A16" s="1">
        <v>2034</v>
      </c>
      <c r="B16" s="1">
        <v>-0.9399999999999999</v>
      </c>
      <c r="C16" s="1">
        <v>-0.49</v>
      </c>
      <c r="D16" s="1">
        <v>-0.21</v>
      </c>
      <c r="E16" s="1">
        <v>0.16</v>
      </c>
      <c r="F16" s="1">
        <v>-0.05</v>
      </c>
      <c r="G16" s="1">
        <v>-0.01</v>
      </c>
      <c r="H16" s="1">
        <v>-0.04</v>
      </c>
      <c r="I16" s="1">
        <v>0.07000000000000001</v>
      </c>
      <c r="J16" s="1">
        <v>-1.52</v>
      </c>
    </row>
    <row r="17" spans="1:10">
      <c r="A17" s="1">
        <v>2035</v>
      </c>
      <c r="B17" s="1">
        <v>-1.12</v>
      </c>
      <c r="C17" s="1">
        <v>-0.44</v>
      </c>
      <c r="D17" s="1">
        <v>-0.22</v>
      </c>
      <c r="E17" s="1">
        <v>0.16</v>
      </c>
      <c r="F17" s="1">
        <v>-0.1</v>
      </c>
      <c r="G17" s="1">
        <v>-0.03</v>
      </c>
      <c r="H17" s="1">
        <v>-0.05</v>
      </c>
      <c r="I17" s="1">
        <v>0.06</v>
      </c>
      <c r="J17" s="1">
        <v>-1.73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C38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589</v>
      </c>
    </row>
    <row r="3" spans="1:3">
      <c r="A3" s="2" t="s">
        <v>61</v>
      </c>
      <c r="B3" s="2" t="s">
        <v>587</v>
      </c>
      <c r="C3" s="2" t="s">
        <v>588</v>
      </c>
    </row>
    <row r="4" spans="1:3">
      <c r="A4" s="1">
        <v>1990</v>
      </c>
      <c r="B4" s="1">
        <v>0</v>
      </c>
      <c r="C4" s="1">
        <v>0</v>
      </c>
    </row>
    <row r="5" spans="1:3">
      <c r="A5" s="1">
        <v>1991</v>
      </c>
      <c r="B5" s="1">
        <v>0</v>
      </c>
      <c r="C5" s="1">
        <v>0</v>
      </c>
    </row>
    <row r="6" spans="1:3">
      <c r="A6" s="1">
        <v>1992</v>
      </c>
      <c r="B6" s="1">
        <v>0</v>
      </c>
      <c r="C6" s="1">
        <v>0</v>
      </c>
    </row>
    <row r="7" spans="1:3">
      <c r="A7" s="1">
        <v>1993</v>
      </c>
      <c r="B7" s="1">
        <v>0</v>
      </c>
      <c r="C7" s="1">
        <v>0</v>
      </c>
    </row>
    <row r="8" spans="1:3">
      <c r="A8" s="1">
        <v>1994</v>
      </c>
      <c r="B8" s="1">
        <v>0</v>
      </c>
      <c r="C8" s="1">
        <v>0</v>
      </c>
    </row>
    <row r="9" spans="1:3">
      <c r="A9" s="1">
        <v>1995</v>
      </c>
      <c r="B9" s="1">
        <v>0</v>
      </c>
      <c r="C9" s="1">
        <v>0</v>
      </c>
    </row>
    <row r="10" spans="1:3">
      <c r="A10" s="1">
        <v>1996</v>
      </c>
      <c r="B10" s="1">
        <v>0</v>
      </c>
      <c r="C10" s="1">
        <v>0</v>
      </c>
    </row>
    <row r="11" spans="1:3">
      <c r="A11" s="1">
        <v>1997</v>
      </c>
      <c r="B11" s="1">
        <v>0</v>
      </c>
      <c r="C11" s="1">
        <v>0</v>
      </c>
    </row>
    <row r="12" spans="1:3">
      <c r="A12" s="1">
        <v>1998</v>
      </c>
      <c r="B12" s="1">
        <v>0</v>
      </c>
      <c r="C12" s="1">
        <v>0</v>
      </c>
    </row>
    <row r="13" spans="1:3">
      <c r="A13" s="1">
        <v>1999</v>
      </c>
      <c r="B13" s="1">
        <v>0</v>
      </c>
      <c r="C13" s="1">
        <v>0</v>
      </c>
    </row>
    <row r="14" spans="1:3">
      <c r="A14" s="1">
        <v>2000</v>
      </c>
      <c r="B14" s="1">
        <v>0</v>
      </c>
      <c r="C14" s="1">
        <v>0</v>
      </c>
    </row>
    <row r="15" spans="1:3">
      <c r="A15" s="1">
        <v>2001</v>
      </c>
      <c r="B15" s="1">
        <v>0.2</v>
      </c>
      <c r="C15" s="1">
        <v>0</v>
      </c>
    </row>
    <row r="16" spans="1:3">
      <c r="A16" s="1">
        <v>2002</v>
      </c>
      <c r="B16" s="1">
        <v>0.2</v>
      </c>
      <c r="C16" s="1">
        <v>0</v>
      </c>
    </row>
    <row r="17" spans="1:3">
      <c r="A17" s="1">
        <v>2003</v>
      </c>
      <c r="B17" s="1">
        <v>0</v>
      </c>
      <c r="C17" s="1">
        <v>0</v>
      </c>
    </row>
    <row r="18" spans="1:3">
      <c r="A18" s="1">
        <v>2004</v>
      </c>
      <c r="B18" s="1">
        <v>0</v>
      </c>
      <c r="C18" s="1">
        <v>0</v>
      </c>
    </row>
    <row r="19" spans="1:3">
      <c r="A19" s="1">
        <v>2005</v>
      </c>
      <c r="B19" s="1">
        <v>0.2</v>
      </c>
      <c r="C19" s="1">
        <v>0</v>
      </c>
    </row>
    <row r="20" spans="1:3">
      <c r="A20" s="1">
        <v>2006</v>
      </c>
      <c r="B20" s="1">
        <v>0.4</v>
      </c>
      <c r="C20" s="1">
        <v>0</v>
      </c>
    </row>
    <row r="21" spans="1:3">
      <c r="A21" s="1">
        <v>2007</v>
      </c>
      <c r="B21" s="1">
        <v>0.3</v>
      </c>
      <c r="C21" s="1">
        <v>0</v>
      </c>
    </row>
    <row r="22" spans="1:3">
      <c r="A22" s="1">
        <v>2008</v>
      </c>
      <c r="B22" s="1">
        <v>0.5</v>
      </c>
      <c r="C22" s="1">
        <v>0</v>
      </c>
    </row>
    <row r="23" spans="1:3">
      <c r="A23" s="1">
        <v>2009</v>
      </c>
      <c r="B23" s="1">
        <v>0.5</v>
      </c>
      <c r="C23" s="1">
        <v>0</v>
      </c>
    </row>
    <row r="24" spans="1:3">
      <c r="A24" s="1">
        <v>2010</v>
      </c>
      <c r="B24" s="1">
        <v>0.7</v>
      </c>
      <c r="C24" s="1">
        <v>0</v>
      </c>
    </row>
    <row r="25" spans="1:3">
      <c r="A25" s="1">
        <v>2011</v>
      </c>
      <c r="B25" s="1">
        <v>1.4</v>
      </c>
      <c r="C25" s="1">
        <v>0.1</v>
      </c>
    </row>
    <row r="26" spans="1:3">
      <c r="A26" s="1">
        <v>2012</v>
      </c>
      <c r="B26" s="1">
        <v>2.9</v>
      </c>
      <c r="C26" s="1">
        <v>0.1</v>
      </c>
    </row>
    <row r="27" spans="1:3">
      <c r="A27" s="1">
        <v>2013</v>
      </c>
      <c r="B27" s="1">
        <v>5.5</v>
      </c>
      <c r="C27" s="1">
        <v>0.7</v>
      </c>
    </row>
    <row r="28" spans="1:3">
      <c r="A28" s="1">
        <v>2014</v>
      </c>
      <c r="B28" s="1">
        <v>12.6</v>
      </c>
      <c r="C28" s="1">
        <v>1.5</v>
      </c>
    </row>
    <row r="29" spans="1:3">
      <c r="A29" s="1">
        <v>2015</v>
      </c>
      <c r="B29" s="1">
        <v>17.1</v>
      </c>
      <c r="C29" s="1">
        <v>1.8</v>
      </c>
    </row>
    <row r="30" spans="1:3">
      <c r="A30" s="1">
        <v>2016</v>
      </c>
      <c r="B30" s="1">
        <v>15.7</v>
      </c>
      <c r="C30" s="1">
        <v>1.6</v>
      </c>
    </row>
    <row r="31" spans="1:3">
      <c r="A31" s="1">
        <v>2017</v>
      </c>
      <c r="B31" s="1">
        <v>20.9</v>
      </c>
      <c r="C31" s="1">
        <v>1.9</v>
      </c>
    </row>
    <row r="32" spans="1:3">
      <c r="A32" s="1">
        <v>2018</v>
      </c>
      <c r="B32" s="1">
        <v>31.2</v>
      </c>
      <c r="C32" s="1">
        <v>4.3</v>
      </c>
    </row>
    <row r="33" spans="1:3">
      <c r="A33" s="1">
        <v>2019</v>
      </c>
      <c r="B33" s="1">
        <v>42.4</v>
      </c>
      <c r="C33" s="1">
        <v>4.8</v>
      </c>
    </row>
    <row r="34" spans="1:3">
      <c r="A34" s="1">
        <v>2020</v>
      </c>
      <c r="B34" s="1">
        <v>54.3</v>
      </c>
      <c r="C34" s="1">
        <v>7.4</v>
      </c>
    </row>
    <row r="35" spans="1:3">
      <c r="A35" s="1">
        <v>2021</v>
      </c>
      <c r="B35" s="1">
        <v>64.5</v>
      </c>
      <c r="C35" s="1">
        <v>15.1</v>
      </c>
    </row>
    <row r="36" spans="1:3">
      <c r="A36" s="1">
        <v>2022</v>
      </c>
      <c r="B36" s="1">
        <v>79.3</v>
      </c>
      <c r="C36" s="1">
        <v>22</v>
      </c>
    </row>
    <row r="37" spans="1:3">
      <c r="A37" s="1">
        <v>2023</v>
      </c>
      <c r="B37" s="1">
        <v>82.40000000000001</v>
      </c>
      <c r="C37" s="1">
        <v>27.9</v>
      </c>
    </row>
    <row r="38" spans="1:3">
      <c r="A38" s="1">
        <v>2024</v>
      </c>
      <c r="B38" s="1">
        <v>89.90000000000001</v>
      </c>
      <c r="C38" s="1">
        <v>29.2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2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593</v>
      </c>
    </row>
    <row r="3" spans="1:4">
      <c r="A3" s="2" t="s">
        <v>61</v>
      </c>
      <c r="B3" s="2" t="s">
        <v>590</v>
      </c>
      <c r="C3" s="2" t="s">
        <v>591</v>
      </c>
      <c r="D3" s="2" t="s">
        <v>592</v>
      </c>
    </row>
    <row r="4" spans="1:4">
      <c r="A4" s="1">
        <v>2022</v>
      </c>
      <c r="B4" s="1">
        <v>100</v>
      </c>
      <c r="C4" s="1">
        <v>100</v>
      </c>
      <c r="D4" s="1">
        <v>100</v>
      </c>
    </row>
    <row r="5" spans="1:4">
      <c r="A5" s="1">
        <v>2023</v>
      </c>
      <c r="B5" s="1">
        <v>94</v>
      </c>
      <c r="C5" s="1">
        <v>92.90000000000001</v>
      </c>
      <c r="D5" s="1">
        <v>92.5</v>
      </c>
    </row>
    <row r="6" spans="1:4">
      <c r="A6" s="1">
        <v>2024</v>
      </c>
      <c r="B6" s="1">
        <v>92.7</v>
      </c>
      <c r="C6" s="1">
        <v>90.59999999999999</v>
      </c>
      <c r="D6" s="1">
        <v>90.40000000000001</v>
      </c>
    </row>
    <row r="7" spans="1:4">
      <c r="A7" s="1">
        <v>2025</v>
      </c>
      <c r="B7" s="1">
        <v>90.09999999999999</v>
      </c>
      <c r="C7" s="1">
        <v>87.3</v>
      </c>
      <c r="D7" s="1">
        <v>86.90000000000001</v>
      </c>
    </row>
    <row r="8" spans="1:4">
      <c r="A8" s="1">
        <v>2026</v>
      </c>
      <c r="B8" s="1">
        <v>88.40000000000001</v>
      </c>
      <c r="C8" s="1">
        <v>85.09999999999999</v>
      </c>
      <c r="D8" s="1">
        <v>84</v>
      </c>
    </row>
    <row r="9" spans="1:4">
      <c r="A9" s="1">
        <v>2027</v>
      </c>
      <c r="B9" s="1">
        <v>86.7</v>
      </c>
      <c r="C9" s="1">
        <v>83</v>
      </c>
      <c r="D9" s="1">
        <v>81.2</v>
      </c>
    </row>
    <row r="10" spans="1:4">
      <c r="A10" s="1">
        <v>2028</v>
      </c>
      <c r="B10" s="1">
        <v>85.09999999999999</v>
      </c>
      <c r="C10" s="1">
        <v>81.09999999999999</v>
      </c>
      <c r="D10" s="1">
        <v>78.5</v>
      </c>
    </row>
    <row r="11" spans="1:4">
      <c r="A11" s="1">
        <v>2029</v>
      </c>
      <c r="B11" s="1">
        <v>82.2</v>
      </c>
      <c r="C11" s="1">
        <v>77.90000000000001</v>
      </c>
      <c r="D11" s="1">
        <v>74.8</v>
      </c>
    </row>
    <row r="12" spans="1:4">
      <c r="A12" s="1">
        <v>2030</v>
      </c>
      <c r="B12" s="1">
        <v>80.2</v>
      </c>
      <c r="C12" s="1">
        <v>75.7</v>
      </c>
      <c r="D12" s="1">
        <v>72</v>
      </c>
    </row>
    <row r="13" spans="1:4">
      <c r="A13" s="1">
        <v>2031</v>
      </c>
      <c r="B13" s="1">
        <v>78.5</v>
      </c>
      <c r="C13" s="1">
        <v>73.7</v>
      </c>
      <c r="D13" s="1">
        <v>69.59999999999999</v>
      </c>
    </row>
    <row r="14" spans="1:4">
      <c r="A14" s="1">
        <v>2032</v>
      </c>
      <c r="B14" s="1">
        <v>76.8</v>
      </c>
      <c r="C14" s="1">
        <v>71.8</v>
      </c>
      <c r="D14" s="1">
        <v>67.40000000000001</v>
      </c>
    </row>
    <row r="15" spans="1:4">
      <c r="A15" s="1">
        <v>2033</v>
      </c>
      <c r="B15" s="1">
        <v>75.2</v>
      </c>
      <c r="C15" s="1">
        <v>70</v>
      </c>
      <c r="D15" s="1">
        <v>65.3</v>
      </c>
    </row>
    <row r="16" spans="1:4">
      <c r="A16" s="1">
        <v>2034</v>
      </c>
      <c r="B16" s="1">
        <v>73.7</v>
      </c>
      <c r="C16" s="1">
        <v>68.3</v>
      </c>
      <c r="D16" s="1">
        <v>63.3</v>
      </c>
    </row>
    <row r="17" spans="1:4">
      <c r="A17" s="1">
        <v>2035</v>
      </c>
      <c r="B17" s="1">
        <v>72.2</v>
      </c>
      <c r="C17" s="1">
        <v>66.59999999999999</v>
      </c>
      <c r="D17" s="1">
        <v>61.5</v>
      </c>
    </row>
    <row r="18" spans="1:4">
      <c r="A18" s="1">
        <v>2036</v>
      </c>
      <c r="B18" s="1">
        <v>70.7</v>
      </c>
      <c r="C18" s="1">
        <v>65</v>
      </c>
      <c r="D18" s="1">
        <v>59.7</v>
      </c>
    </row>
    <row r="19" spans="1:4">
      <c r="A19" s="1">
        <v>2037</v>
      </c>
      <c r="B19" s="1">
        <v>69.40000000000001</v>
      </c>
      <c r="C19" s="1">
        <v>63.5</v>
      </c>
      <c r="D19" s="1">
        <v>58</v>
      </c>
    </row>
    <row r="20" spans="1:4">
      <c r="A20" s="1">
        <v>2038</v>
      </c>
      <c r="B20" s="1">
        <v>68</v>
      </c>
      <c r="C20" s="1">
        <v>62</v>
      </c>
      <c r="D20" s="1">
        <v>56.3</v>
      </c>
    </row>
    <row r="21" spans="1:4">
      <c r="A21" s="1">
        <v>2039</v>
      </c>
      <c r="B21" s="1">
        <v>66.59999999999999</v>
      </c>
      <c r="C21" s="1">
        <v>60.5</v>
      </c>
      <c r="D21" s="1">
        <v>54.8</v>
      </c>
    </row>
    <row r="22" spans="1:4">
      <c r="A22" s="1">
        <v>2040</v>
      </c>
      <c r="B22" s="1">
        <v>65.3</v>
      </c>
      <c r="C22" s="1">
        <v>59.1</v>
      </c>
      <c r="D22" s="1">
        <v>53.2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2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597</v>
      </c>
    </row>
    <row r="3" spans="1:4">
      <c r="A3" s="2" t="s">
        <v>61</v>
      </c>
      <c r="B3" s="2" t="s">
        <v>594</v>
      </c>
      <c r="C3" s="2" t="s">
        <v>595</v>
      </c>
      <c r="D3" s="2" t="s">
        <v>596</v>
      </c>
    </row>
    <row r="4" spans="1:4">
      <c r="A4" s="1">
        <v>2022</v>
      </c>
      <c r="B4" s="1">
        <v>48.88</v>
      </c>
      <c r="C4" s="1">
        <v>48.88</v>
      </c>
      <c r="D4" s="1">
        <v>48.88</v>
      </c>
    </row>
    <row r="5" spans="1:4">
      <c r="A5" s="1">
        <v>2023</v>
      </c>
      <c r="B5" s="1">
        <v>45.99</v>
      </c>
      <c r="C5" s="1">
        <v>45.99</v>
      </c>
      <c r="D5" s="1">
        <v>45.99</v>
      </c>
    </row>
    <row r="6" spans="1:4">
      <c r="A6" s="1">
        <v>2024</v>
      </c>
      <c r="B6" s="1">
        <v>45.99</v>
      </c>
      <c r="C6" s="1">
        <v>45.99</v>
      </c>
      <c r="D6" s="1">
        <v>45.99</v>
      </c>
    </row>
    <row r="7" spans="1:4">
      <c r="A7" s="1">
        <v>2025</v>
      </c>
      <c r="B7" s="1">
        <v>45.1</v>
      </c>
      <c r="C7" s="1">
        <v>45.14</v>
      </c>
      <c r="D7" s="1">
        <v>45.34</v>
      </c>
    </row>
    <row r="8" spans="1:4">
      <c r="A8" s="1">
        <v>2026</v>
      </c>
      <c r="B8" s="1">
        <v>44.42</v>
      </c>
      <c r="C8" s="1">
        <v>44.54</v>
      </c>
      <c r="D8" s="1">
        <v>44.89</v>
      </c>
    </row>
    <row r="9" spans="1:4">
      <c r="A9" s="1">
        <v>2027</v>
      </c>
      <c r="B9" s="1">
        <v>42.77</v>
      </c>
      <c r="C9" s="1">
        <v>42.97</v>
      </c>
      <c r="D9" s="1">
        <v>43.48</v>
      </c>
    </row>
    <row r="10" spans="1:4">
      <c r="A10" s="1">
        <v>2028</v>
      </c>
      <c r="B10" s="1">
        <v>41.48</v>
      </c>
      <c r="C10" s="1">
        <v>41.76</v>
      </c>
      <c r="D10" s="1">
        <v>42.44</v>
      </c>
    </row>
    <row r="11" spans="1:4">
      <c r="A11" s="1">
        <v>2029</v>
      </c>
      <c r="B11" s="1">
        <v>39.78</v>
      </c>
      <c r="C11" s="1">
        <v>40.46</v>
      </c>
      <c r="D11" s="1">
        <v>41</v>
      </c>
    </row>
    <row r="12" spans="1:4">
      <c r="A12" s="1">
        <v>2030</v>
      </c>
      <c r="B12" s="1">
        <v>37.05</v>
      </c>
      <c r="C12" s="1">
        <v>37.84</v>
      </c>
      <c r="D12" s="1">
        <v>38.56</v>
      </c>
    </row>
    <row r="13" spans="1:4">
      <c r="A13" s="1">
        <v>2031</v>
      </c>
      <c r="B13" s="1">
        <v>35.59</v>
      </c>
      <c r="C13" s="1">
        <v>36.48</v>
      </c>
      <c r="D13" s="1">
        <v>37.38</v>
      </c>
    </row>
    <row r="14" spans="1:4">
      <c r="A14" s="1">
        <v>2032</v>
      </c>
      <c r="B14" s="1">
        <v>34.33</v>
      </c>
      <c r="C14" s="1">
        <v>35.33</v>
      </c>
      <c r="D14" s="1">
        <v>36.41</v>
      </c>
    </row>
    <row r="15" spans="1:4">
      <c r="A15" s="1">
        <v>2033</v>
      </c>
      <c r="B15" s="1">
        <v>33.3</v>
      </c>
      <c r="C15" s="1">
        <v>34.42</v>
      </c>
      <c r="D15" s="1">
        <v>35.67</v>
      </c>
    </row>
    <row r="16" spans="1:4">
      <c r="A16" s="1">
        <v>2034</v>
      </c>
      <c r="B16" s="1">
        <v>32.1</v>
      </c>
      <c r="C16" s="1">
        <v>33.37</v>
      </c>
      <c r="D16" s="1">
        <v>34.79</v>
      </c>
    </row>
    <row r="17" spans="1:4">
      <c r="A17" s="1">
        <v>2035</v>
      </c>
      <c r="B17" s="1">
        <v>30.89</v>
      </c>
      <c r="C17" s="1">
        <v>32.28</v>
      </c>
      <c r="D17" s="1">
        <v>33.85</v>
      </c>
    </row>
    <row r="18" spans="1:4">
      <c r="A18" s="1">
        <v>2036</v>
      </c>
      <c r="B18" s="1">
        <v>29.85</v>
      </c>
      <c r="C18" s="1">
        <v>31.37</v>
      </c>
      <c r="D18" s="1">
        <v>33.08</v>
      </c>
    </row>
    <row r="19" spans="1:4">
      <c r="A19" s="1">
        <v>2037</v>
      </c>
      <c r="B19" s="1">
        <v>28.85</v>
      </c>
      <c r="C19" s="1">
        <v>30.49</v>
      </c>
      <c r="D19" s="1">
        <v>32.34</v>
      </c>
    </row>
    <row r="20" spans="1:4">
      <c r="A20" s="1">
        <v>2038</v>
      </c>
      <c r="B20" s="1">
        <v>27.84</v>
      </c>
      <c r="C20" s="1">
        <v>29.63</v>
      </c>
      <c r="D20" s="1">
        <v>31.61</v>
      </c>
    </row>
    <row r="21" spans="1:4">
      <c r="A21" s="1">
        <v>2039</v>
      </c>
      <c r="B21" s="1">
        <v>26.84</v>
      </c>
      <c r="C21" s="1">
        <v>28.77</v>
      </c>
      <c r="D21" s="1">
        <v>30.87</v>
      </c>
    </row>
    <row r="22" spans="1:4">
      <c r="A22" s="1">
        <v>2040</v>
      </c>
      <c r="B22" s="1">
        <v>25.84</v>
      </c>
      <c r="C22" s="1">
        <v>27.92</v>
      </c>
      <c r="D22" s="1">
        <v>30.13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2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600</v>
      </c>
    </row>
    <row r="3" spans="1:4">
      <c r="A3" s="2" t="s">
        <v>61</v>
      </c>
      <c r="B3" s="2" t="s">
        <v>598</v>
      </c>
      <c r="C3" s="2" t="s">
        <v>595</v>
      </c>
      <c r="D3" s="2" t="s">
        <v>599</v>
      </c>
    </row>
    <row r="4" spans="1:4">
      <c r="A4" s="1">
        <v>2022</v>
      </c>
      <c r="B4" s="1">
        <v>48.88</v>
      </c>
      <c r="C4" s="1">
        <v>48.88</v>
      </c>
      <c r="D4" s="1">
        <v>48.88</v>
      </c>
    </row>
    <row r="5" spans="1:4">
      <c r="A5" s="1">
        <v>2023</v>
      </c>
      <c r="B5" s="1">
        <v>45.99</v>
      </c>
      <c r="C5" s="1">
        <v>45.99</v>
      </c>
      <c r="D5" s="1">
        <v>45.99</v>
      </c>
    </row>
    <row r="6" spans="1:4">
      <c r="A6" s="1">
        <v>2024</v>
      </c>
      <c r="B6" s="1">
        <v>45.99</v>
      </c>
      <c r="C6" s="1">
        <v>45.99</v>
      </c>
      <c r="D6" s="1">
        <v>45.99</v>
      </c>
    </row>
    <row r="7" spans="1:4">
      <c r="A7" s="1">
        <v>2025</v>
      </c>
      <c r="B7" s="1">
        <v>45.26</v>
      </c>
      <c r="C7" s="1">
        <v>45.14</v>
      </c>
      <c r="D7" s="1">
        <v>45.02</v>
      </c>
    </row>
    <row r="8" spans="1:4">
      <c r="A8" s="1">
        <v>2026</v>
      </c>
      <c r="B8" s="1">
        <v>44.77</v>
      </c>
      <c r="C8" s="1">
        <v>44.54</v>
      </c>
      <c r="D8" s="1">
        <v>44.31</v>
      </c>
    </row>
    <row r="9" spans="1:4">
      <c r="A9" s="1">
        <v>2027</v>
      </c>
      <c r="B9" s="1">
        <v>43.31</v>
      </c>
      <c r="C9" s="1">
        <v>42.97</v>
      </c>
      <c r="D9" s="1">
        <v>42.64</v>
      </c>
    </row>
    <row r="10" spans="1:4">
      <c r="A10" s="1">
        <v>2028</v>
      </c>
      <c r="B10" s="1">
        <v>42.2</v>
      </c>
      <c r="C10" s="1">
        <v>41.76</v>
      </c>
      <c r="D10" s="1">
        <v>41.33</v>
      </c>
    </row>
    <row r="11" spans="1:4">
      <c r="A11" s="1">
        <v>2029</v>
      </c>
      <c r="B11" s="1">
        <v>40.99</v>
      </c>
      <c r="C11" s="1">
        <v>40.46</v>
      </c>
      <c r="D11" s="1">
        <v>39.94</v>
      </c>
    </row>
    <row r="12" spans="1:4">
      <c r="A12" s="1">
        <v>2030</v>
      </c>
      <c r="B12" s="1">
        <v>38.47</v>
      </c>
      <c r="C12" s="1">
        <v>37.84</v>
      </c>
      <c r="D12" s="1">
        <v>37.23</v>
      </c>
    </row>
    <row r="13" spans="1:4">
      <c r="A13" s="1">
        <v>2031</v>
      </c>
      <c r="B13" s="1">
        <v>37.19</v>
      </c>
      <c r="C13" s="1">
        <v>36.48</v>
      </c>
      <c r="D13" s="1">
        <v>35.79</v>
      </c>
    </row>
    <row r="14" spans="1:4">
      <c r="A14" s="1">
        <v>2032</v>
      </c>
      <c r="B14" s="1">
        <v>36.12</v>
      </c>
      <c r="C14" s="1">
        <v>35.33</v>
      </c>
      <c r="D14" s="1">
        <v>34.58</v>
      </c>
    </row>
    <row r="15" spans="1:4">
      <c r="A15" s="1">
        <v>2033</v>
      </c>
      <c r="B15" s="1">
        <v>35.28</v>
      </c>
      <c r="C15" s="1">
        <v>34.42</v>
      </c>
      <c r="D15" s="1">
        <v>33.6</v>
      </c>
    </row>
    <row r="16" spans="1:4">
      <c r="A16" s="1">
        <v>2034</v>
      </c>
      <c r="B16" s="1">
        <v>34.3</v>
      </c>
      <c r="C16" s="1">
        <v>33.37</v>
      </c>
      <c r="D16" s="1">
        <v>32.49</v>
      </c>
    </row>
    <row r="17" spans="1:4">
      <c r="A17" s="1">
        <v>2035</v>
      </c>
      <c r="B17" s="1">
        <v>33.27</v>
      </c>
      <c r="C17" s="1">
        <v>32.28</v>
      </c>
      <c r="D17" s="1">
        <v>31.34</v>
      </c>
    </row>
    <row r="18" spans="1:4">
      <c r="A18" s="1">
        <v>2036</v>
      </c>
      <c r="B18" s="1">
        <v>32.41</v>
      </c>
      <c r="C18" s="1">
        <v>31.37</v>
      </c>
      <c r="D18" s="1">
        <v>30.37</v>
      </c>
    </row>
    <row r="19" spans="1:4">
      <c r="A19" s="1">
        <v>2037</v>
      </c>
      <c r="B19" s="1">
        <v>31.59</v>
      </c>
      <c r="C19" s="1">
        <v>30.49</v>
      </c>
      <c r="D19" s="1">
        <v>29.44</v>
      </c>
    </row>
    <row r="20" spans="1:4">
      <c r="A20" s="1">
        <v>2038</v>
      </c>
      <c r="B20" s="1">
        <v>30.78</v>
      </c>
      <c r="C20" s="1">
        <v>29.63</v>
      </c>
      <c r="D20" s="1">
        <v>28.53</v>
      </c>
    </row>
    <row r="21" spans="1:4">
      <c r="A21" s="1">
        <v>2039</v>
      </c>
      <c r="B21" s="1">
        <v>29.97</v>
      </c>
      <c r="C21" s="1">
        <v>28.77</v>
      </c>
      <c r="D21" s="1">
        <v>27.63</v>
      </c>
    </row>
    <row r="22" spans="1:4">
      <c r="A22" s="1">
        <v>2040</v>
      </c>
      <c r="B22" s="1">
        <v>29.17</v>
      </c>
      <c r="C22" s="1">
        <v>27.92</v>
      </c>
      <c r="D22" s="1">
        <v>26.74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7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604</v>
      </c>
    </row>
    <row r="3" spans="1:4">
      <c r="A3" s="2" t="s">
        <v>61</v>
      </c>
      <c r="B3" s="2" t="s">
        <v>601</v>
      </c>
      <c r="C3" s="2" t="s">
        <v>602</v>
      </c>
      <c r="D3" s="2" t="s">
        <v>603</v>
      </c>
    </row>
    <row r="4" spans="1:4">
      <c r="A4" s="1">
        <v>1990</v>
      </c>
      <c r="B4" s="1">
        <v>51.26</v>
      </c>
    </row>
    <row r="5" spans="1:4">
      <c r="A5" s="1">
        <v>1991</v>
      </c>
      <c r="B5" s="1">
        <v>48.91</v>
      </c>
    </row>
    <row r="6" spans="1:4">
      <c r="A6" s="1">
        <v>1992</v>
      </c>
      <c r="B6" s="1">
        <v>47.38</v>
      </c>
    </row>
    <row r="7" spans="1:4">
      <c r="A7" s="1">
        <v>1993</v>
      </c>
      <c r="B7" s="1">
        <v>49.31</v>
      </c>
    </row>
    <row r="8" spans="1:4">
      <c r="A8" s="1">
        <v>1994</v>
      </c>
      <c r="B8" s="1">
        <v>51.25</v>
      </c>
    </row>
    <row r="9" spans="1:4">
      <c r="A9" s="1">
        <v>1995</v>
      </c>
      <c r="B9" s="1">
        <v>51.67</v>
      </c>
    </row>
    <row r="10" spans="1:4">
      <c r="A10" s="1">
        <v>1996</v>
      </c>
      <c r="B10" s="1">
        <v>54.56</v>
      </c>
    </row>
    <row r="11" spans="1:4">
      <c r="A11" s="1">
        <v>1997</v>
      </c>
      <c r="B11" s="1">
        <v>54.54</v>
      </c>
    </row>
    <row r="12" spans="1:4">
      <c r="A12" s="1">
        <v>1998</v>
      </c>
      <c r="B12" s="1">
        <v>54.61</v>
      </c>
    </row>
    <row r="13" spans="1:4">
      <c r="A13" s="1">
        <v>1999</v>
      </c>
      <c r="B13" s="1">
        <v>55.61</v>
      </c>
    </row>
    <row r="14" spans="1:4">
      <c r="A14" s="1">
        <v>2000</v>
      </c>
      <c r="B14" s="1">
        <v>55</v>
      </c>
    </row>
    <row r="15" spans="1:4">
      <c r="A15" s="1">
        <v>2001</v>
      </c>
      <c r="B15" s="1">
        <v>56.25</v>
      </c>
    </row>
    <row r="16" spans="1:4">
      <c r="A16" s="1">
        <v>2002</v>
      </c>
      <c r="B16" s="1">
        <v>54.94</v>
      </c>
    </row>
    <row r="17" spans="1:2">
      <c r="A17" s="1">
        <v>2003</v>
      </c>
      <c r="B17" s="1">
        <v>55.54</v>
      </c>
    </row>
    <row r="18" spans="1:2">
      <c r="A18" s="1">
        <v>2004</v>
      </c>
      <c r="B18" s="1">
        <v>55.91</v>
      </c>
    </row>
    <row r="19" spans="1:2">
      <c r="A19" s="1">
        <v>2005</v>
      </c>
      <c r="B19" s="1">
        <v>54.79</v>
      </c>
    </row>
    <row r="20" spans="1:2">
      <c r="A20" s="1">
        <v>2006</v>
      </c>
      <c r="B20" s="1">
        <v>54.76</v>
      </c>
    </row>
    <row r="21" spans="1:2">
      <c r="A21" s="1">
        <v>2007</v>
      </c>
      <c r="B21" s="1">
        <v>56.45</v>
      </c>
    </row>
    <row r="22" spans="1:2">
      <c r="A22" s="1">
        <v>2008</v>
      </c>
      <c r="B22" s="1">
        <v>54.93</v>
      </c>
    </row>
    <row r="23" spans="1:2">
      <c r="A23" s="1">
        <v>2009</v>
      </c>
      <c r="B23" s="1">
        <v>52.44</v>
      </c>
    </row>
    <row r="24" spans="1:2">
      <c r="A24" s="1">
        <v>2010</v>
      </c>
      <c r="B24" s="1">
        <v>54.73</v>
      </c>
    </row>
    <row r="25" spans="1:2">
      <c r="A25" s="1">
        <v>2011</v>
      </c>
      <c r="B25" s="1">
        <v>53.8</v>
      </c>
    </row>
    <row r="26" spans="1:2">
      <c r="A26" s="1">
        <v>2012</v>
      </c>
      <c r="B26" s="1">
        <v>53.17</v>
      </c>
    </row>
    <row r="27" spans="1:2">
      <c r="A27" s="1">
        <v>2013</v>
      </c>
      <c r="B27" s="1">
        <v>53.41</v>
      </c>
    </row>
    <row r="28" spans="1:2">
      <c r="A28" s="1">
        <v>2014</v>
      </c>
      <c r="B28" s="1">
        <v>53.81</v>
      </c>
    </row>
    <row r="29" spans="1:2">
      <c r="A29" s="1">
        <v>2015</v>
      </c>
      <c r="B29" s="1">
        <v>54.32</v>
      </c>
    </row>
    <row r="30" spans="1:2">
      <c r="A30" s="1">
        <v>2016</v>
      </c>
      <c r="B30" s="1">
        <v>53.44</v>
      </c>
    </row>
    <row r="31" spans="1:2">
      <c r="A31" s="1">
        <v>2017</v>
      </c>
      <c r="B31" s="1">
        <v>52.74</v>
      </c>
    </row>
    <row r="32" spans="1:2">
      <c r="A32" s="1">
        <v>2018</v>
      </c>
      <c r="B32" s="1">
        <v>52.84</v>
      </c>
    </row>
    <row r="33" spans="1:4">
      <c r="A33" s="1">
        <v>2019</v>
      </c>
      <c r="B33" s="1">
        <v>51.08</v>
      </c>
    </row>
    <row r="34" spans="1:4">
      <c r="A34" s="1">
        <v>2020</v>
      </c>
      <c r="B34" s="1">
        <v>49.43</v>
      </c>
    </row>
    <row r="35" spans="1:4">
      <c r="A35" s="1">
        <v>2021</v>
      </c>
      <c r="B35" s="1">
        <v>49.25</v>
      </c>
    </row>
    <row r="36" spans="1:4">
      <c r="A36" s="1">
        <v>2022</v>
      </c>
      <c r="B36" s="1">
        <v>48.88</v>
      </c>
      <c r="C36" s="1">
        <v>48.88</v>
      </c>
      <c r="D36" s="1">
        <v>48.98</v>
      </c>
    </row>
    <row r="37" spans="1:4">
      <c r="A37" s="1">
        <v>2023</v>
      </c>
      <c r="C37" s="1">
        <v>45.99</v>
      </c>
      <c r="D37" s="1">
        <v>47.76</v>
      </c>
    </row>
    <row r="38" spans="1:4">
      <c r="A38" s="1">
        <v>2024</v>
      </c>
      <c r="C38" s="1">
        <v>45.99</v>
      </c>
      <c r="D38" s="1">
        <v>46.09</v>
      </c>
    </row>
    <row r="39" spans="1:4">
      <c r="A39" s="1">
        <v>2025</v>
      </c>
      <c r="C39" s="1">
        <v>45.14</v>
      </c>
      <c r="D39" s="1">
        <v>44.64</v>
      </c>
    </row>
    <row r="40" spans="1:4">
      <c r="A40" s="1">
        <v>2026</v>
      </c>
      <c r="C40" s="1">
        <v>44.54</v>
      </c>
      <c r="D40" s="1">
        <v>43.68</v>
      </c>
    </row>
    <row r="41" spans="1:4">
      <c r="A41" s="1">
        <v>2027</v>
      </c>
      <c r="C41" s="1">
        <v>42.97</v>
      </c>
      <c r="D41" s="1">
        <v>42.73</v>
      </c>
    </row>
    <row r="42" spans="1:4">
      <c r="A42" s="1">
        <v>2028</v>
      </c>
      <c r="C42" s="1">
        <v>41.76</v>
      </c>
      <c r="D42" s="1">
        <v>41.62</v>
      </c>
    </row>
    <row r="43" spans="1:4">
      <c r="A43" s="1">
        <v>2029</v>
      </c>
      <c r="C43" s="1">
        <v>40.46</v>
      </c>
      <c r="D43" s="1">
        <v>40.67</v>
      </c>
    </row>
    <row r="44" spans="1:4">
      <c r="A44" s="1">
        <v>2030</v>
      </c>
      <c r="C44" s="1">
        <v>37.84</v>
      </c>
      <c r="D44" s="1">
        <v>39.57</v>
      </c>
    </row>
    <row r="45" spans="1:4">
      <c r="A45" s="1">
        <v>2031</v>
      </c>
      <c r="C45" s="1">
        <v>36.48</v>
      </c>
      <c r="D45" s="1">
        <v>37.45</v>
      </c>
    </row>
    <row r="46" spans="1:4">
      <c r="A46" s="1">
        <v>2032</v>
      </c>
      <c r="C46" s="1">
        <v>35.33</v>
      </c>
      <c r="D46" s="1">
        <v>35.53</v>
      </c>
    </row>
    <row r="47" spans="1:4">
      <c r="A47" s="1">
        <v>2033</v>
      </c>
      <c r="C47" s="1">
        <v>34.42</v>
      </c>
      <c r="D47" s="1">
        <v>33.65</v>
      </c>
    </row>
    <row r="48" spans="1:4">
      <c r="A48" s="1">
        <v>2034</v>
      </c>
      <c r="C48" s="1">
        <v>33.37</v>
      </c>
      <c r="D48" s="1">
        <v>31.8</v>
      </c>
    </row>
    <row r="49" spans="1:4">
      <c r="A49" s="1">
        <v>2035</v>
      </c>
      <c r="C49" s="1">
        <v>32.28</v>
      </c>
      <c r="D49" s="1">
        <v>29.73</v>
      </c>
    </row>
    <row r="50" spans="1:4">
      <c r="A50" s="1">
        <v>2036</v>
      </c>
      <c r="C50" s="1">
        <v>31.37</v>
      </c>
      <c r="D50" s="1">
        <v>27.52</v>
      </c>
    </row>
    <row r="51" spans="1:4">
      <c r="A51" s="1">
        <v>2037</v>
      </c>
      <c r="C51" s="1">
        <v>30.49</v>
      </c>
      <c r="D51" s="1">
        <v>25.28</v>
      </c>
    </row>
    <row r="52" spans="1:4">
      <c r="A52" s="1">
        <v>2038</v>
      </c>
      <c r="C52" s="1">
        <v>29.63</v>
      </c>
      <c r="D52" s="1">
        <v>23.06</v>
      </c>
    </row>
    <row r="53" spans="1:4">
      <c r="A53" s="1">
        <v>2039</v>
      </c>
      <c r="C53" s="1">
        <v>28.77</v>
      </c>
      <c r="D53" s="1">
        <v>20.83</v>
      </c>
    </row>
    <row r="54" spans="1:4">
      <c r="A54" s="1">
        <v>2040</v>
      </c>
      <c r="C54" s="1">
        <v>27.92</v>
      </c>
      <c r="D54" s="1">
        <v>18.6</v>
      </c>
    </row>
    <row r="55" spans="1:4">
      <c r="A55" s="1">
        <v>2041</v>
      </c>
      <c r="D55" s="1">
        <v>16.45</v>
      </c>
    </row>
    <row r="56" spans="1:4">
      <c r="A56" s="1">
        <v>2042</v>
      </c>
      <c r="D56" s="1">
        <v>14.53</v>
      </c>
    </row>
    <row r="57" spans="1:4">
      <c r="A57" s="1">
        <v>2043</v>
      </c>
      <c r="D57" s="1">
        <v>12.92</v>
      </c>
    </row>
    <row r="58" spans="1:4">
      <c r="A58" s="1">
        <v>2044</v>
      </c>
      <c r="D58" s="1">
        <v>11.61</v>
      </c>
    </row>
    <row r="59" spans="1:4">
      <c r="A59" s="1">
        <v>2045</v>
      </c>
      <c r="D59" s="1">
        <v>10.56</v>
      </c>
    </row>
    <row r="60" spans="1:4">
      <c r="A60" s="1">
        <v>2046</v>
      </c>
      <c r="D60" s="1">
        <v>9.73</v>
      </c>
    </row>
    <row r="61" spans="1:4">
      <c r="A61" s="1">
        <v>2047</v>
      </c>
      <c r="D61" s="1">
        <v>9.07</v>
      </c>
    </row>
    <row r="62" spans="1:4">
      <c r="A62" s="1">
        <v>2048</v>
      </c>
      <c r="D62" s="1">
        <v>8.550000000000001</v>
      </c>
    </row>
    <row r="63" spans="1:4">
      <c r="A63" s="1">
        <v>2049</v>
      </c>
      <c r="D63" s="1">
        <v>8.130000000000001</v>
      </c>
    </row>
    <row r="64" spans="1:4">
      <c r="A64" s="1">
        <v>2050</v>
      </c>
      <c r="D64" s="1">
        <v>7.79</v>
      </c>
    </row>
    <row r="65" spans="1:4">
      <c r="A65" s="1">
        <v>2051</v>
      </c>
      <c r="D65" s="1">
        <v>7.64</v>
      </c>
    </row>
    <row r="66" spans="1:4">
      <c r="A66" s="1">
        <v>2052</v>
      </c>
      <c r="D66" s="1">
        <v>7.52</v>
      </c>
    </row>
    <row r="67" spans="1:4">
      <c r="A67" s="1">
        <v>2053</v>
      </c>
      <c r="D67" s="1">
        <v>7.4</v>
      </c>
    </row>
    <row r="68" spans="1:4">
      <c r="A68" s="1">
        <v>2054</v>
      </c>
      <c r="D68" s="1">
        <v>7.29</v>
      </c>
    </row>
    <row r="69" spans="1:4">
      <c r="A69" s="1">
        <v>2055</v>
      </c>
      <c r="D69" s="1">
        <v>7.18</v>
      </c>
    </row>
    <row r="70" spans="1:4">
      <c r="A70" s="1">
        <v>2056</v>
      </c>
      <c r="D70" s="1">
        <v>7.08</v>
      </c>
    </row>
    <row r="71" spans="1:4">
      <c r="A71" s="1">
        <v>2057</v>
      </c>
      <c r="D71" s="1">
        <v>6.98</v>
      </c>
    </row>
    <row r="72" spans="1:4">
      <c r="A72" s="1">
        <v>2058</v>
      </c>
      <c r="D72" s="1">
        <v>6.89</v>
      </c>
    </row>
    <row r="73" spans="1:4">
      <c r="A73" s="1">
        <v>2059</v>
      </c>
      <c r="D73" s="1">
        <v>6.8</v>
      </c>
    </row>
    <row r="74" spans="1:4">
      <c r="A74" s="1">
        <v>2060</v>
      </c>
      <c r="D74" s="1">
        <v>6.71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5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655</v>
      </c>
    </row>
    <row r="3" spans="1:4">
      <c r="A3" s="2" t="s">
        <v>61</v>
      </c>
      <c r="B3" s="2" t="s">
        <v>652</v>
      </c>
      <c r="C3" s="2" t="s">
        <v>653</v>
      </c>
      <c r="D3" s="2" t="s">
        <v>654</v>
      </c>
    </row>
    <row r="4" spans="1:4">
      <c r="A4" s="1">
        <v>1990</v>
      </c>
      <c r="B4" s="1" t="s">
        <v>605</v>
      </c>
      <c r="C4" s="1" t="s">
        <v>632</v>
      </c>
      <c r="D4" s="1" t="s">
        <v>632</v>
      </c>
    </row>
    <row r="5" spans="1:4">
      <c r="A5" s="1">
        <v>1991</v>
      </c>
      <c r="B5" s="1" t="s">
        <v>606</v>
      </c>
      <c r="C5" s="1" t="s">
        <v>632</v>
      </c>
      <c r="D5" s="1" t="s">
        <v>632</v>
      </c>
    </row>
    <row r="6" spans="1:4">
      <c r="A6" s="1">
        <v>1992</v>
      </c>
      <c r="B6" s="1" t="s">
        <v>607</v>
      </c>
      <c r="C6" s="1" t="s">
        <v>632</v>
      </c>
      <c r="D6" s="1" t="s">
        <v>632</v>
      </c>
    </row>
    <row r="7" spans="1:4">
      <c r="A7" s="1">
        <v>1993</v>
      </c>
      <c r="B7" s="1" t="s">
        <v>608</v>
      </c>
      <c r="C7" s="1" t="s">
        <v>632</v>
      </c>
      <c r="D7" s="1" t="s">
        <v>632</v>
      </c>
    </row>
    <row r="8" spans="1:4">
      <c r="A8" s="1">
        <v>1994</v>
      </c>
      <c r="B8" s="1" t="s">
        <v>609</v>
      </c>
      <c r="C8" s="1" t="s">
        <v>632</v>
      </c>
      <c r="D8" s="1" t="s">
        <v>632</v>
      </c>
    </row>
    <row r="9" spans="1:4">
      <c r="A9" s="1">
        <v>1995</v>
      </c>
      <c r="B9" s="1" t="s">
        <v>610</v>
      </c>
      <c r="C9" s="1" t="s">
        <v>632</v>
      </c>
      <c r="D9" s="1" t="s">
        <v>632</v>
      </c>
    </row>
    <row r="10" spans="1:4">
      <c r="A10" s="1">
        <v>1996</v>
      </c>
      <c r="B10" s="1" t="s">
        <v>611</v>
      </c>
      <c r="C10" s="1" t="s">
        <v>632</v>
      </c>
      <c r="D10" s="1" t="s">
        <v>632</v>
      </c>
    </row>
    <row r="11" spans="1:4">
      <c r="A11" s="1">
        <v>1997</v>
      </c>
      <c r="B11" s="1" t="s">
        <v>612</v>
      </c>
      <c r="C11" s="1" t="s">
        <v>632</v>
      </c>
      <c r="D11" s="1" t="s">
        <v>632</v>
      </c>
    </row>
    <row r="12" spans="1:4">
      <c r="A12" s="1">
        <v>1998</v>
      </c>
      <c r="B12" s="1" t="s">
        <v>613</v>
      </c>
      <c r="C12" s="1" t="s">
        <v>632</v>
      </c>
      <c r="D12" s="1" t="s">
        <v>632</v>
      </c>
    </row>
    <row r="13" spans="1:4">
      <c r="A13" s="1">
        <v>1999</v>
      </c>
      <c r="B13" s="1" t="s">
        <v>614</v>
      </c>
      <c r="C13" s="1" t="s">
        <v>632</v>
      </c>
      <c r="D13" s="1" t="s">
        <v>632</v>
      </c>
    </row>
    <row r="14" spans="1:4">
      <c r="A14" s="1">
        <v>2000</v>
      </c>
      <c r="B14" s="1" t="s">
        <v>615</v>
      </c>
      <c r="C14" s="1" t="s">
        <v>632</v>
      </c>
      <c r="D14" s="1" t="s">
        <v>632</v>
      </c>
    </row>
    <row r="15" spans="1:4">
      <c r="A15" s="1">
        <v>2001</v>
      </c>
      <c r="B15" s="1" t="s">
        <v>616</v>
      </c>
      <c r="C15" s="1" t="s">
        <v>632</v>
      </c>
      <c r="D15" s="1" t="s">
        <v>632</v>
      </c>
    </row>
    <row r="16" spans="1:4">
      <c r="A16" s="1">
        <v>2002</v>
      </c>
      <c r="B16" s="1" t="s">
        <v>617</v>
      </c>
      <c r="C16" s="1" t="s">
        <v>632</v>
      </c>
      <c r="D16" s="1" t="s">
        <v>632</v>
      </c>
    </row>
    <row r="17" spans="1:4">
      <c r="A17" s="1">
        <v>2003</v>
      </c>
      <c r="B17" s="1" t="s">
        <v>618</v>
      </c>
      <c r="C17" s="1" t="s">
        <v>632</v>
      </c>
      <c r="D17" s="1" t="s">
        <v>632</v>
      </c>
    </row>
    <row r="18" spans="1:4">
      <c r="A18" s="1">
        <v>2004</v>
      </c>
      <c r="B18" s="1" t="s">
        <v>617</v>
      </c>
      <c r="C18" s="1" t="s">
        <v>632</v>
      </c>
      <c r="D18" s="1" t="s">
        <v>632</v>
      </c>
    </row>
    <row r="19" spans="1:4">
      <c r="A19" s="1">
        <v>2005</v>
      </c>
      <c r="B19" s="1" t="s">
        <v>617</v>
      </c>
      <c r="C19" s="1" t="s">
        <v>632</v>
      </c>
      <c r="D19" s="1" t="s">
        <v>632</v>
      </c>
    </row>
    <row r="20" spans="1:4">
      <c r="A20" s="1">
        <v>2006</v>
      </c>
      <c r="B20" s="1" t="s">
        <v>619</v>
      </c>
      <c r="C20" s="1" t="s">
        <v>632</v>
      </c>
      <c r="D20" s="1" t="s">
        <v>632</v>
      </c>
    </row>
    <row r="21" spans="1:4">
      <c r="A21" s="1">
        <v>2007</v>
      </c>
      <c r="B21" s="1" t="s">
        <v>620</v>
      </c>
      <c r="C21" s="1" t="s">
        <v>632</v>
      </c>
      <c r="D21" s="1" t="s">
        <v>632</v>
      </c>
    </row>
    <row r="22" spans="1:4">
      <c r="A22" s="1">
        <v>2008</v>
      </c>
      <c r="B22" s="1" t="s">
        <v>621</v>
      </c>
      <c r="C22" s="1" t="s">
        <v>632</v>
      </c>
      <c r="D22" s="1" t="s">
        <v>632</v>
      </c>
    </row>
    <row r="23" spans="1:4">
      <c r="A23" s="1">
        <v>2009</v>
      </c>
      <c r="B23" s="1" t="s">
        <v>605</v>
      </c>
      <c r="C23" s="1" t="s">
        <v>632</v>
      </c>
      <c r="D23" s="1" t="s">
        <v>632</v>
      </c>
    </row>
    <row r="24" spans="1:4">
      <c r="A24" s="1">
        <v>2010</v>
      </c>
      <c r="B24" s="1" t="s">
        <v>608</v>
      </c>
      <c r="C24" s="1" t="s">
        <v>632</v>
      </c>
      <c r="D24" s="1" t="s">
        <v>632</v>
      </c>
    </row>
    <row r="25" spans="1:4">
      <c r="A25" s="1">
        <v>2011</v>
      </c>
      <c r="B25" s="1" t="s">
        <v>622</v>
      </c>
      <c r="C25" s="1" t="s">
        <v>632</v>
      </c>
      <c r="D25" s="1" t="s">
        <v>632</v>
      </c>
    </row>
    <row r="26" spans="1:4">
      <c r="A26" s="1">
        <v>2012</v>
      </c>
      <c r="B26" s="1" t="s">
        <v>607</v>
      </c>
      <c r="C26" s="1" t="s">
        <v>632</v>
      </c>
      <c r="D26" s="1" t="s">
        <v>632</v>
      </c>
    </row>
    <row r="27" spans="1:4">
      <c r="A27" s="1">
        <v>2013</v>
      </c>
      <c r="B27" s="1" t="s">
        <v>606</v>
      </c>
      <c r="C27" s="1" t="s">
        <v>632</v>
      </c>
      <c r="D27" s="1" t="s">
        <v>632</v>
      </c>
    </row>
    <row r="28" spans="1:4">
      <c r="A28" s="1">
        <v>2014</v>
      </c>
      <c r="B28" s="1" t="s">
        <v>623</v>
      </c>
      <c r="C28" s="1" t="s">
        <v>632</v>
      </c>
      <c r="D28" s="1" t="s">
        <v>632</v>
      </c>
    </row>
    <row r="29" spans="1:4">
      <c r="A29" s="1">
        <v>2015</v>
      </c>
      <c r="B29" s="1" t="s">
        <v>624</v>
      </c>
      <c r="C29" s="1" t="s">
        <v>632</v>
      </c>
      <c r="D29" s="1" t="s">
        <v>632</v>
      </c>
    </row>
    <row r="30" spans="1:4">
      <c r="A30" s="1">
        <v>2016</v>
      </c>
      <c r="B30" s="1" t="s">
        <v>625</v>
      </c>
      <c r="C30" s="1" t="s">
        <v>632</v>
      </c>
      <c r="D30" s="1" t="s">
        <v>632</v>
      </c>
    </row>
    <row r="31" spans="1:4">
      <c r="A31" s="1">
        <v>2017</v>
      </c>
      <c r="B31" s="1" t="s">
        <v>626</v>
      </c>
      <c r="C31" s="1" t="s">
        <v>632</v>
      </c>
      <c r="D31" s="1" t="s">
        <v>632</v>
      </c>
    </row>
    <row r="32" spans="1:4">
      <c r="A32" s="1">
        <v>2018</v>
      </c>
      <c r="B32" s="1" t="s">
        <v>627</v>
      </c>
      <c r="C32" s="1" t="s">
        <v>632</v>
      </c>
      <c r="D32" s="1" t="s">
        <v>632</v>
      </c>
    </row>
    <row r="33" spans="1:4">
      <c r="A33" s="1">
        <v>2019</v>
      </c>
      <c r="B33" s="1" t="s">
        <v>628</v>
      </c>
      <c r="C33" s="1" t="s">
        <v>632</v>
      </c>
      <c r="D33" s="1" t="s">
        <v>632</v>
      </c>
    </row>
    <row r="34" spans="1:4">
      <c r="A34" s="1">
        <v>2020</v>
      </c>
      <c r="B34" s="1" t="s">
        <v>629</v>
      </c>
      <c r="C34" s="1" t="s">
        <v>632</v>
      </c>
      <c r="D34" s="1" t="s">
        <v>651</v>
      </c>
    </row>
    <row r="35" spans="1:4">
      <c r="A35" s="1">
        <v>2021</v>
      </c>
      <c r="B35" s="1" t="s">
        <v>630</v>
      </c>
      <c r="C35" s="1" t="s">
        <v>632</v>
      </c>
      <c r="D35" s="1" t="s">
        <v>651</v>
      </c>
    </row>
    <row r="36" spans="1:4">
      <c r="A36" s="1">
        <v>2022</v>
      </c>
      <c r="B36" s="1" t="s">
        <v>631</v>
      </c>
      <c r="C36" s="1" t="s">
        <v>631</v>
      </c>
      <c r="D36" s="1" t="s">
        <v>651</v>
      </c>
    </row>
    <row r="37" spans="1:4">
      <c r="A37" s="1">
        <v>2023</v>
      </c>
      <c r="B37" s="1" t="s">
        <v>632</v>
      </c>
      <c r="C37" s="1" t="s">
        <v>633</v>
      </c>
      <c r="D37" s="1" t="s">
        <v>651</v>
      </c>
    </row>
    <row r="38" spans="1:4">
      <c r="A38" s="1">
        <v>2024</v>
      </c>
      <c r="B38" s="1" t="s">
        <v>632</v>
      </c>
      <c r="C38" s="1" t="s">
        <v>634</v>
      </c>
      <c r="D38" s="1" t="s">
        <v>651</v>
      </c>
    </row>
    <row r="39" spans="1:4">
      <c r="A39" s="1">
        <v>2025</v>
      </c>
      <c r="B39" s="1" t="s">
        <v>632</v>
      </c>
      <c r="C39" s="1" t="s">
        <v>635</v>
      </c>
      <c r="D39" s="1" t="s">
        <v>651</v>
      </c>
    </row>
    <row r="40" spans="1:4">
      <c r="A40" s="1">
        <v>2026</v>
      </c>
      <c r="B40" s="1" t="s">
        <v>632</v>
      </c>
      <c r="C40" s="1" t="s">
        <v>636</v>
      </c>
      <c r="D40" s="1" t="s">
        <v>651</v>
      </c>
    </row>
    <row r="41" spans="1:4">
      <c r="A41" s="1">
        <v>2027</v>
      </c>
      <c r="B41" s="1" t="s">
        <v>632</v>
      </c>
      <c r="C41" s="1" t="s">
        <v>637</v>
      </c>
      <c r="D41" s="1" t="s">
        <v>651</v>
      </c>
    </row>
    <row r="42" spans="1:4">
      <c r="A42" s="1">
        <v>2028</v>
      </c>
      <c r="B42" s="1" t="s">
        <v>632</v>
      </c>
      <c r="C42" s="1" t="s">
        <v>638</v>
      </c>
      <c r="D42" s="1" t="s">
        <v>651</v>
      </c>
    </row>
    <row r="43" spans="1:4">
      <c r="A43" s="1">
        <v>2029</v>
      </c>
      <c r="B43" s="1" t="s">
        <v>632</v>
      </c>
      <c r="C43" s="1" t="s">
        <v>639</v>
      </c>
      <c r="D43" s="1" t="s">
        <v>651</v>
      </c>
    </row>
    <row r="44" spans="1:4">
      <c r="A44" s="1">
        <v>2030</v>
      </c>
      <c r="B44" s="1" t="s">
        <v>632</v>
      </c>
      <c r="C44" s="1" t="s">
        <v>640</v>
      </c>
      <c r="D44" s="1" t="s">
        <v>651</v>
      </c>
    </row>
    <row r="45" spans="1:4">
      <c r="A45" s="1">
        <v>2031</v>
      </c>
      <c r="B45" s="1" t="s">
        <v>632</v>
      </c>
      <c r="C45" s="1" t="s">
        <v>641</v>
      </c>
      <c r="D45" s="1" t="s">
        <v>651</v>
      </c>
    </row>
    <row r="46" spans="1:4">
      <c r="A46" s="1">
        <v>2032</v>
      </c>
      <c r="B46" s="1" t="s">
        <v>632</v>
      </c>
      <c r="C46" s="1" t="s">
        <v>642</v>
      </c>
      <c r="D46" s="1" t="s">
        <v>651</v>
      </c>
    </row>
    <row r="47" spans="1:4">
      <c r="A47" s="1">
        <v>2033</v>
      </c>
      <c r="B47" s="1" t="s">
        <v>632</v>
      </c>
      <c r="C47" s="1" t="s">
        <v>643</v>
      </c>
      <c r="D47" s="1" t="s">
        <v>651</v>
      </c>
    </row>
    <row r="48" spans="1:4">
      <c r="A48" s="1">
        <v>2034</v>
      </c>
      <c r="B48" s="1" t="s">
        <v>632</v>
      </c>
      <c r="C48" s="1" t="s">
        <v>644</v>
      </c>
      <c r="D48" s="1" t="s">
        <v>651</v>
      </c>
    </row>
    <row r="49" spans="1:4">
      <c r="A49" s="1">
        <v>2035</v>
      </c>
      <c r="B49" s="1" t="s">
        <v>632</v>
      </c>
      <c r="C49" s="1" t="s">
        <v>645</v>
      </c>
      <c r="D49" s="1" t="s">
        <v>651</v>
      </c>
    </row>
    <row r="50" spans="1:4">
      <c r="A50" s="1">
        <v>2036</v>
      </c>
      <c r="B50" s="1" t="s">
        <v>632</v>
      </c>
      <c r="C50" s="1" t="s">
        <v>646</v>
      </c>
      <c r="D50" s="1" t="s">
        <v>651</v>
      </c>
    </row>
    <row r="51" spans="1:4">
      <c r="A51" s="1">
        <v>2037</v>
      </c>
      <c r="B51" s="1" t="s">
        <v>632</v>
      </c>
      <c r="C51" s="1" t="s">
        <v>647</v>
      </c>
      <c r="D51" s="1" t="s">
        <v>651</v>
      </c>
    </row>
    <row r="52" spans="1:4">
      <c r="A52" s="1">
        <v>2038</v>
      </c>
      <c r="B52" s="1" t="s">
        <v>632</v>
      </c>
      <c r="C52" s="1" t="s">
        <v>648</v>
      </c>
      <c r="D52" s="1" t="s">
        <v>651</v>
      </c>
    </row>
    <row r="53" spans="1:4">
      <c r="A53" s="1">
        <v>2039</v>
      </c>
      <c r="B53" s="1" t="s">
        <v>632</v>
      </c>
      <c r="C53" s="1" t="s">
        <v>649</v>
      </c>
      <c r="D53" s="1" t="s">
        <v>651</v>
      </c>
    </row>
    <row r="54" spans="1:4">
      <c r="A54" s="1">
        <v>2040</v>
      </c>
      <c r="B54" s="1" t="s">
        <v>632</v>
      </c>
      <c r="C54" s="1" t="s">
        <v>650</v>
      </c>
      <c r="D54" s="1" t="s">
        <v>651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5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730</v>
      </c>
    </row>
    <row r="3" spans="1:4">
      <c r="A3" s="2" t="s">
        <v>61</v>
      </c>
      <c r="B3" s="2" t="s">
        <v>729</v>
      </c>
      <c r="C3" s="2" t="s">
        <v>653</v>
      </c>
      <c r="D3" s="2" t="s">
        <v>654</v>
      </c>
    </row>
    <row r="4" spans="1:4">
      <c r="A4" s="1" t="s">
        <v>656</v>
      </c>
      <c r="B4" s="1" t="s">
        <v>707</v>
      </c>
      <c r="C4" s="1" t="s">
        <v>632</v>
      </c>
      <c r="D4" s="1" t="s">
        <v>632</v>
      </c>
    </row>
    <row r="5" spans="1:4">
      <c r="A5" s="1" t="s">
        <v>657</v>
      </c>
      <c r="B5" s="1" t="s">
        <v>708</v>
      </c>
      <c r="C5" s="1" t="s">
        <v>632</v>
      </c>
      <c r="D5" s="1" t="s">
        <v>632</v>
      </c>
    </row>
    <row r="6" spans="1:4">
      <c r="A6" s="1" t="s">
        <v>658</v>
      </c>
      <c r="B6" s="1" t="s">
        <v>709</v>
      </c>
      <c r="C6" s="1" t="s">
        <v>632</v>
      </c>
      <c r="D6" s="1" t="s">
        <v>632</v>
      </c>
    </row>
    <row r="7" spans="1:4">
      <c r="A7" s="1" t="s">
        <v>659</v>
      </c>
      <c r="B7" s="1" t="s">
        <v>710</v>
      </c>
      <c r="C7" s="1" t="s">
        <v>632</v>
      </c>
      <c r="D7" s="1" t="s">
        <v>632</v>
      </c>
    </row>
    <row r="8" spans="1:4">
      <c r="A8" s="1" t="s">
        <v>660</v>
      </c>
      <c r="B8" s="1" t="s">
        <v>710</v>
      </c>
      <c r="C8" s="1" t="s">
        <v>632</v>
      </c>
      <c r="D8" s="1" t="s">
        <v>632</v>
      </c>
    </row>
    <row r="9" spans="1:4">
      <c r="A9" s="1" t="s">
        <v>661</v>
      </c>
      <c r="B9" s="1" t="s">
        <v>710</v>
      </c>
      <c r="C9" s="1" t="s">
        <v>632</v>
      </c>
      <c r="D9" s="1" t="s">
        <v>632</v>
      </c>
    </row>
    <row r="10" spans="1:4">
      <c r="A10" s="1" t="s">
        <v>662</v>
      </c>
      <c r="B10" s="1" t="s">
        <v>711</v>
      </c>
      <c r="C10" s="1" t="s">
        <v>632</v>
      </c>
      <c r="D10" s="1" t="s">
        <v>632</v>
      </c>
    </row>
    <row r="11" spans="1:4">
      <c r="A11" s="1" t="s">
        <v>663</v>
      </c>
      <c r="B11" s="1" t="s">
        <v>712</v>
      </c>
      <c r="C11" s="1" t="s">
        <v>632</v>
      </c>
      <c r="D11" s="1" t="s">
        <v>632</v>
      </c>
    </row>
    <row r="12" spans="1:4">
      <c r="A12" s="1" t="s">
        <v>664</v>
      </c>
      <c r="B12" s="1" t="s">
        <v>713</v>
      </c>
      <c r="C12" s="1" t="s">
        <v>632</v>
      </c>
      <c r="D12" s="1" t="s">
        <v>632</v>
      </c>
    </row>
    <row r="13" spans="1:4">
      <c r="A13" s="1" t="s">
        <v>665</v>
      </c>
      <c r="B13" s="1" t="s">
        <v>714</v>
      </c>
      <c r="C13" s="1" t="s">
        <v>632</v>
      </c>
      <c r="D13" s="1" t="s">
        <v>632</v>
      </c>
    </row>
    <row r="14" spans="1:4">
      <c r="A14" s="1" t="s">
        <v>666</v>
      </c>
      <c r="B14" s="1" t="s">
        <v>715</v>
      </c>
      <c r="C14" s="1" t="s">
        <v>632</v>
      </c>
      <c r="D14" s="1" t="s">
        <v>632</v>
      </c>
    </row>
    <row r="15" spans="1:4">
      <c r="A15" s="1" t="s">
        <v>667</v>
      </c>
      <c r="B15" s="1" t="s">
        <v>716</v>
      </c>
      <c r="C15" s="1" t="s">
        <v>632</v>
      </c>
      <c r="D15" s="1" t="s">
        <v>632</v>
      </c>
    </row>
    <row r="16" spans="1:4">
      <c r="A16" s="1" t="s">
        <v>668</v>
      </c>
      <c r="B16" s="1" t="s">
        <v>717</v>
      </c>
      <c r="C16" s="1" t="s">
        <v>632</v>
      </c>
      <c r="D16" s="1" t="s">
        <v>632</v>
      </c>
    </row>
    <row r="17" spans="1:4">
      <c r="A17" s="1" t="s">
        <v>669</v>
      </c>
      <c r="B17" s="1" t="s">
        <v>717</v>
      </c>
      <c r="C17" s="1" t="s">
        <v>632</v>
      </c>
      <c r="D17" s="1" t="s">
        <v>632</v>
      </c>
    </row>
    <row r="18" spans="1:4">
      <c r="A18" s="1" t="s">
        <v>670</v>
      </c>
      <c r="B18" s="1" t="s">
        <v>716</v>
      </c>
      <c r="C18" s="1" t="s">
        <v>632</v>
      </c>
      <c r="D18" s="1" t="s">
        <v>632</v>
      </c>
    </row>
    <row r="19" spans="1:4">
      <c r="A19" s="1" t="s">
        <v>671</v>
      </c>
      <c r="B19" s="1" t="s">
        <v>717</v>
      </c>
      <c r="C19" s="1" t="s">
        <v>632</v>
      </c>
      <c r="D19" s="1" t="s">
        <v>632</v>
      </c>
    </row>
    <row r="20" spans="1:4">
      <c r="A20" s="1" t="s">
        <v>672</v>
      </c>
      <c r="B20" s="1" t="s">
        <v>718</v>
      </c>
      <c r="C20" s="1" t="s">
        <v>632</v>
      </c>
      <c r="D20" s="1" t="s">
        <v>632</v>
      </c>
    </row>
    <row r="21" spans="1:4">
      <c r="A21" s="1" t="s">
        <v>673</v>
      </c>
      <c r="B21" s="1" t="s">
        <v>719</v>
      </c>
      <c r="C21" s="1" t="s">
        <v>632</v>
      </c>
      <c r="D21" s="1" t="s">
        <v>632</v>
      </c>
    </row>
    <row r="22" spans="1:4">
      <c r="A22" s="1" t="s">
        <v>674</v>
      </c>
      <c r="B22" s="1" t="s">
        <v>720</v>
      </c>
      <c r="C22" s="1" t="s">
        <v>632</v>
      </c>
      <c r="D22" s="1" t="s">
        <v>632</v>
      </c>
    </row>
    <row r="23" spans="1:4">
      <c r="A23" s="1" t="s">
        <v>675</v>
      </c>
      <c r="B23" s="1" t="s">
        <v>721</v>
      </c>
      <c r="C23" s="1" t="s">
        <v>632</v>
      </c>
      <c r="D23" s="1" t="s">
        <v>632</v>
      </c>
    </row>
    <row r="24" spans="1:4">
      <c r="A24" s="1" t="s">
        <v>676</v>
      </c>
      <c r="B24" s="1" t="s">
        <v>719</v>
      </c>
      <c r="C24" s="1" t="s">
        <v>632</v>
      </c>
      <c r="D24" s="1" t="s">
        <v>632</v>
      </c>
    </row>
    <row r="25" spans="1:4">
      <c r="A25" s="1" t="s">
        <v>677</v>
      </c>
      <c r="B25" s="1" t="s">
        <v>722</v>
      </c>
      <c r="C25" s="1" t="s">
        <v>632</v>
      </c>
      <c r="D25" s="1" t="s">
        <v>632</v>
      </c>
    </row>
    <row r="26" spans="1:4">
      <c r="A26" s="1" t="s">
        <v>678</v>
      </c>
      <c r="B26" s="1" t="s">
        <v>723</v>
      </c>
      <c r="C26" s="1" t="s">
        <v>632</v>
      </c>
      <c r="D26" s="1" t="s">
        <v>632</v>
      </c>
    </row>
    <row r="27" spans="1:4">
      <c r="A27" s="1" t="s">
        <v>679</v>
      </c>
      <c r="B27" s="1" t="s">
        <v>723</v>
      </c>
      <c r="C27" s="1" t="s">
        <v>632</v>
      </c>
      <c r="D27" s="1" t="s">
        <v>632</v>
      </c>
    </row>
    <row r="28" spans="1:4">
      <c r="A28" s="1" t="s">
        <v>680</v>
      </c>
      <c r="B28" s="1" t="s">
        <v>723</v>
      </c>
      <c r="C28" s="1" t="s">
        <v>632</v>
      </c>
      <c r="D28" s="1" t="s">
        <v>632</v>
      </c>
    </row>
    <row r="29" spans="1:4">
      <c r="A29" s="1" t="s">
        <v>681</v>
      </c>
      <c r="B29" s="1" t="s">
        <v>723</v>
      </c>
      <c r="C29" s="1" t="s">
        <v>632</v>
      </c>
      <c r="D29" s="1" t="s">
        <v>632</v>
      </c>
    </row>
    <row r="30" spans="1:4">
      <c r="A30" s="1" t="s">
        <v>682</v>
      </c>
      <c r="B30" s="1" t="s">
        <v>724</v>
      </c>
      <c r="C30" s="1" t="s">
        <v>632</v>
      </c>
      <c r="D30" s="1" t="s">
        <v>632</v>
      </c>
    </row>
    <row r="31" spans="1:4">
      <c r="A31" s="1" t="s">
        <v>683</v>
      </c>
      <c r="B31" s="1" t="s">
        <v>721</v>
      </c>
      <c r="C31" s="1" t="s">
        <v>632</v>
      </c>
      <c r="D31" s="1" t="s">
        <v>632</v>
      </c>
    </row>
    <row r="32" spans="1:4">
      <c r="A32" s="1" t="s">
        <v>684</v>
      </c>
      <c r="B32" s="1" t="s">
        <v>724</v>
      </c>
      <c r="C32" s="1" t="s">
        <v>632</v>
      </c>
      <c r="D32" s="1" t="s">
        <v>632</v>
      </c>
    </row>
    <row r="33" spans="1:4">
      <c r="A33" s="1" t="s">
        <v>685</v>
      </c>
      <c r="B33" s="1" t="s">
        <v>724</v>
      </c>
      <c r="C33" s="1" t="s">
        <v>632</v>
      </c>
      <c r="D33" s="1" t="s">
        <v>632</v>
      </c>
    </row>
    <row r="34" spans="1:4">
      <c r="A34" s="1" t="s">
        <v>686</v>
      </c>
      <c r="B34" s="1" t="s">
        <v>721</v>
      </c>
      <c r="C34" s="1" t="s">
        <v>632</v>
      </c>
      <c r="D34" s="1" t="s">
        <v>718</v>
      </c>
    </row>
    <row r="35" spans="1:4">
      <c r="A35" s="1" t="s">
        <v>687</v>
      </c>
      <c r="B35" s="1" t="s">
        <v>721</v>
      </c>
      <c r="C35" s="1" t="s">
        <v>632</v>
      </c>
      <c r="D35" s="1" t="s">
        <v>718</v>
      </c>
    </row>
    <row r="36" spans="1:4">
      <c r="A36" s="1" t="s">
        <v>688</v>
      </c>
      <c r="B36" s="1" t="s">
        <v>725</v>
      </c>
      <c r="C36" s="1" t="s">
        <v>725</v>
      </c>
      <c r="D36" s="1" t="s">
        <v>718</v>
      </c>
    </row>
    <row r="37" spans="1:4">
      <c r="A37" s="1" t="s">
        <v>689</v>
      </c>
      <c r="B37" s="1" t="s">
        <v>632</v>
      </c>
      <c r="C37" s="1" t="s">
        <v>726</v>
      </c>
      <c r="D37" s="1" t="s">
        <v>718</v>
      </c>
    </row>
    <row r="38" spans="1:4">
      <c r="A38" s="1" t="s">
        <v>690</v>
      </c>
      <c r="B38" s="1" t="s">
        <v>632</v>
      </c>
      <c r="C38" s="1" t="s">
        <v>726</v>
      </c>
      <c r="D38" s="1" t="s">
        <v>718</v>
      </c>
    </row>
    <row r="39" spans="1:4">
      <c r="A39" s="1" t="s">
        <v>691</v>
      </c>
      <c r="B39" s="1" t="s">
        <v>632</v>
      </c>
      <c r="C39" s="1" t="s">
        <v>726</v>
      </c>
      <c r="D39" s="1" t="s">
        <v>718</v>
      </c>
    </row>
    <row r="40" spans="1:4">
      <c r="A40" s="1" t="s">
        <v>692</v>
      </c>
      <c r="B40" s="1" t="s">
        <v>632</v>
      </c>
      <c r="C40" s="1" t="s">
        <v>726</v>
      </c>
      <c r="D40" s="1" t="s">
        <v>718</v>
      </c>
    </row>
    <row r="41" spans="1:4">
      <c r="A41" s="1" t="s">
        <v>693</v>
      </c>
      <c r="B41" s="1" t="s">
        <v>632</v>
      </c>
      <c r="C41" s="1" t="s">
        <v>726</v>
      </c>
      <c r="D41" s="1" t="s">
        <v>718</v>
      </c>
    </row>
    <row r="42" spans="1:4">
      <c r="A42" s="1" t="s">
        <v>694</v>
      </c>
      <c r="B42" s="1" t="s">
        <v>632</v>
      </c>
      <c r="C42" s="1" t="s">
        <v>726</v>
      </c>
      <c r="D42" s="1" t="s">
        <v>718</v>
      </c>
    </row>
    <row r="43" spans="1:4">
      <c r="A43" s="1" t="s">
        <v>695</v>
      </c>
      <c r="B43" s="1" t="s">
        <v>632</v>
      </c>
      <c r="C43" s="1" t="s">
        <v>727</v>
      </c>
      <c r="D43" s="1" t="s">
        <v>718</v>
      </c>
    </row>
    <row r="44" spans="1:4">
      <c r="A44" s="1" t="s">
        <v>696</v>
      </c>
      <c r="B44" s="1" t="s">
        <v>632</v>
      </c>
      <c r="C44" s="1" t="s">
        <v>727</v>
      </c>
      <c r="D44" s="1" t="s">
        <v>718</v>
      </c>
    </row>
    <row r="45" spans="1:4">
      <c r="A45" s="1" t="s">
        <v>697</v>
      </c>
      <c r="B45" s="1" t="s">
        <v>632</v>
      </c>
      <c r="C45" s="1" t="s">
        <v>727</v>
      </c>
      <c r="D45" s="1" t="s">
        <v>718</v>
      </c>
    </row>
    <row r="46" spans="1:4">
      <c r="A46" s="1" t="s">
        <v>698</v>
      </c>
      <c r="B46" s="1" t="s">
        <v>632</v>
      </c>
      <c r="C46" s="1" t="s">
        <v>727</v>
      </c>
      <c r="D46" s="1" t="s">
        <v>718</v>
      </c>
    </row>
    <row r="47" spans="1:4">
      <c r="A47" s="1" t="s">
        <v>699</v>
      </c>
      <c r="B47" s="1" t="s">
        <v>632</v>
      </c>
      <c r="C47" s="1" t="s">
        <v>727</v>
      </c>
      <c r="D47" s="1" t="s">
        <v>718</v>
      </c>
    </row>
    <row r="48" spans="1:4">
      <c r="A48" s="1" t="s">
        <v>700</v>
      </c>
      <c r="B48" s="1" t="s">
        <v>632</v>
      </c>
      <c r="C48" s="1" t="s">
        <v>727</v>
      </c>
      <c r="D48" s="1" t="s">
        <v>718</v>
      </c>
    </row>
    <row r="49" spans="1:4">
      <c r="A49" s="1" t="s">
        <v>701</v>
      </c>
      <c r="B49" s="1" t="s">
        <v>632</v>
      </c>
      <c r="C49" s="1" t="s">
        <v>727</v>
      </c>
      <c r="D49" s="1" t="s">
        <v>718</v>
      </c>
    </row>
    <row r="50" spans="1:4">
      <c r="A50" s="1" t="s">
        <v>702</v>
      </c>
      <c r="B50" s="1" t="s">
        <v>632</v>
      </c>
      <c r="C50" s="1" t="s">
        <v>728</v>
      </c>
      <c r="D50" s="1" t="s">
        <v>718</v>
      </c>
    </row>
    <row r="51" spans="1:4">
      <c r="A51" s="1" t="s">
        <v>703</v>
      </c>
      <c r="B51" s="1" t="s">
        <v>632</v>
      </c>
      <c r="C51" s="1" t="s">
        <v>728</v>
      </c>
      <c r="D51" s="1" t="s">
        <v>718</v>
      </c>
    </row>
    <row r="52" spans="1:4">
      <c r="A52" s="1" t="s">
        <v>704</v>
      </c>
      <c r="B52" s="1" t="s">
        <v>632</v>
      </c>
      <c r="C52" s="1" t="s">
        <v>728</v>
      </c>
      <c r="D52" s="1" t="s">
        <v>718</v>
      </c>
    </row>
    <row r="53" spans="1:4">
      <c r="A53" s="1" t="s">
        <v>705</v>
      </c>
      <c r="B53" s="1" t="s">
        <v>632</v>
      </c>
      <c r="C53" s="1" t="s">
        <v>728</v>
      </c>
      <c r="D53" s="1" t="s">
        <v>718</v>
      </c>
    </row>
    <row r="54" spans="1:4">
      <c r="A54" s="1" t="s">
        <v>706</v>
      </c>
      <c r="B54" s="1" t="s">
        <v>632</v>
      </c>
      <c r="C54" s="1" t="s">
        <v>728</v>
      </c>
      <c r="D54" s="1" t="s">
        <v>718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5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773</v>
      </c>
    </row>
    <row r="3" spans="1:4">
      <c r="A3" s="2" t="s">
        <v>61</v>
      </c>
      <c r="B3" s="2" t="s">
        <v>772</v>
      </c>
      <c r="C3" s="2" t="s">
        <v>653</v>
      </c>
      <c r="D3" s="2" t="s">
        <v>654</v>
      </c>
    </row>
    <row r="4" spans="1:4">
      <c r="A4" s="1" t="s">
        <v>656</v>
      </c>
      <c r="B4" s="1" t="s">
        <v>731</v>
      </c>
      <c r="C4" s="1" t="s">
        <v>632</v>
      </c>
      <c r="D4" s="1" t="s">
        <v>632</v>
      </c>
    </row>
    <row r="5" spans="1:4">
      <c r="A5" s="1" t="s">
        <v>657</v>
      </c>
      <c r="B5" s="1" t="s">
        <v>732</v>
      </c>
      <c r="C5" s="1" t="s">
        <v>632</v>
      </c>
      <c r="D5" s="1" t="s">
        <v>632</v>
      </c>
    </row>
    <row r="6" spans="1:4">
      <c r="A6" s="1" t="s">
        <v>658</v>
      </c>
      <c r="B6" s="1" t="s">
        <v>733</v>
      </c>
      <c r="C6" s="1" t="s">
        <v>632</v>
      </c>
      <c r="D6" s="1" t="s">
        <v>632</v>
      </c>
    </row>
    <row r="7" spans="1:4">
      <c r="A7" s="1" t="s">
        <v>659</v>
      </c>
      <c r="B7" s="1" t="s">
        <v>734</v>
      </c>
      <c r="C7" s="1" t="s">
        <v>632</v>
      </c>
      <c r="D7" s="1" t="s">
        <v>632</v>
      </c>
    </row>
    <row r="8" spans="1:4">
      <c r="A8" s="1" t="s">
        <v>660</v>
      </c>
      <c r="B8" s="1" t="s">
        <v>735</v>
      </c>
      <c r="C8" s="1" t="s">
        <v>632</v>
      </c>
      <c r="D8" s="1" t="s">
        <v>632</v>
      </c>
    </row>
    <row r="9" spans="1:4">
      <c r="A9" s="1" t="s">
        <v>661</v>
      </c>
      <c r="B9" s="1" t="s">
        <v>736</v>
      </c>
      <c r="C9" s="1" t="s">
        <v>632</v>
      </c>
      <c r="D9" s="1" t="s">
        <v>632</v>
      </c>
    </row>
    <row r="10" spans="1:4">
      <c r="A10" s="1" t="s">
        <v>662</v>
      </c>
      <c r="B10" s="1" t="s">
        <v>737</v>
      </c>
      <c r="C10" s="1" t="s">
        <v>632</v>
      </c>
      <c r="D10" s="1" t="s">
        <v>632</v>
      </c>
    </row>
    <row r="11" spans="1:4">
      <c r="A11" s="1" t="s">
        <v>663</v>
      </c>
      <c r="B11" s="1" t="s">
        <v>738</v>
      </c>
      <c r="C11" s="1" t="s">
        <v>632</v>
      </c>
      <c r="D11" s="1" t="s">
        <v>632</v>
      </c>
    </row>
    <row r="12" spans="1:4">
      <c r="A12" s="1" t="s">
        <v>664</v>
      </c>
      <c r="B12" s="1" t="s">
        <v>739</v>
      </c>
      <c r="C12" s="1" t="s">
        <v>632</v>
      </c>
      <c r="D12" s="1" t="s">
        <v>632</v>
      </c>
    </row>
    <row r="13" spans="1:4">
      <c r="A13" s="1" t="s">
        <v>665</v>
      </c>
      <c r="B13" s="1" t="s">
        <v>740</v>
      </c>
      <c r="C13" s="1" t="s">
        <v>632</v>
      </c>
      <c r="D13" s="1" t="s">
        <v>632</v>
      </c>
    </row>
    <row r="14" spans="1:4">
      <c r="A14" s="1" t="s">
        <v>666</v>
      </c>
      <c r="B14" s="1" t="s">
        <v>741</v>
      </c>
      <c r="C14" s="1" t="s">
        <v>632</v>
      </c>
      <c r="D14" s="1" t="s">
        <v>632</v>
      </c>
    </row>
    <row r="15" spans="1:4">
      <c r="A15" s="1" t="s">
        <v>667</v>
      </c>
      <c r="B15" s="1" t="s">
        <v>742</v>
      </c>
      <c r="C15" s="1" t="s">
        <v>632</v>
      </c>
      <c r="D15" s="1" t="s">
        <v>632</v>
      </c>
    </row>
    <row r="16" spans="1:4">
      <c r="A16" s="1" t="s">
        <v>668</v>
      </c>
      <c r="B16" s="1" t="s">
        <v>743</v>
      </c>
      <c r="C16" s="1" t="s">
        <v>632</v>
      </c>
      <c r="D16" s="1" t="s">
        <v>632</v>
      </c>
    </row>
    <row r="17" spans="1:4">
      <c r="A17" s="1" t="s">
        <v>669</v>
      </c>
      <c r="B17" s="1" t="s">
        <v>744</v>
      </c>
      <c r="C17" s="1" t="s">
        <v>632</v>
      </c>
      <c r="D17" s="1" t="s">
        <v>632</v>
      </c>
    </row>
    <row r="18" spans="1:4">
      <c r="A18" s="1" t="s">
        <v>670</v>
      </c>
      <c r="B18" s="1" t="s">
        <v>745</v>
      </c>
      <c r="C18" s="1" t="s">
        <v>632</v>
      </c>
      <c r="D18" s="1" t="s">
        <v>632</v>
      </c>
    </row>
    <row r="19" spans="1:4">
      <c r="A19" s="1" t="s">
        <v>671</v>
      </c>
      <c r="B19" s="1" t="s">
        <v>746</v>
      </c>
      <c r="C19" s="1" t="s">
        <v>632</v>
      </c>
      <c r="D19" s="1" t="s">
        <v>632</v>
      </c>
    </row>
    <row r="20" spans="1:4">
      <c r="A20" s="1" t="s">
        <v>672</v>
      </c>
      <c r="B20" s="1" t="s">
        <v>620</v>
      </c>
      <c r="C20" s="1" t="s">
        <v>632</v>
      </c>
      <c r="D20" s="1" t="s">
        <v>632</v>
      </c>
    </row>
    <row r="21" spans="1:4">
      <c r="A21" s="1" t="s">
        <v>673</v>
      </c>
      <c r="B21" s="1" t="s">
        <v>747</v>
      </c>
      <c r="C21" s="1" t="s">
        <v>632</v>
      </c>
      <c r="D21" s="1" t="s">
        <v>632</v>
      </c>
    </row>
    <row r="22" spans="1:4">
      <c r="A22" s="1" t="s">
        <v>674</v>
      </c>
      <c r="B22" s="1" t="s">
        <v>748</v>
      </c>
      <c r="C22" s="1" t="s">
        <v>632</v>
      </c>
      <c r="D22" s="1" t="s">
        <v>632</v>
      </c>
    </row>
    <row r="23" spans="1:4">
      <c r="A23" s="1" t="s">
        <v>675</v>
      </c>
      <c r="B23" s="1" t="s">
        <v>749</v>
      </c>
      <c r="C23" s="1" t="s">
        <v>632</v>
      </c>
      <c r="D23" s="1" t="s">
        <v>632</v>
      </c>
    </row>
    <row r="24" spans="1:4">
      <c r="A24" s="1" t="s">
        <v>676</v>
      </c>
      <c r="B24" s="1" t="s">
        <v>750</v>
      </c>
      <c r="C24" s="1" t="s">
        <v>632</v>
      </c>
      <c r="D24" s="1" t="s">
        <v>632</v>
      </c>
    </row>
    <row r="25" spans="1:4">
      <c r="A25" s="1" t="s">
        <v>677</v>
      </c>
      <c r="B25" s="1" t="s">
        <v>751</v>
      </c>
      <c r="C25" s="1" t="s">
        <v>632</v>
      </c>
      <c r="D25" s="1" t="s">
        <v>632</v>
      </c>
    </row>
    <row r="26" spans="1:4">
      <c r="A26" s="1" t="s">
        <v>678</v>
      </c>
      <c r="B26" s="1" t="s">
        <v>629</v>
      </c>
      <c r="C26" s="1" t="s">
        <v>632</v>
      </c>
      <c r="D26" s="1" t="s">
        <v>632</v>
      </c>
    </row>
    <row r="27" spans="1:4">
      <c r="A27" s="1" t="s">
        <v>679</v>
      </c>
      <c r="B27" s="1" t="s">
        <v>752</v>
      </c>
      <c r="C27" s="1" t="s">
        <v>632</v>
      </c>
      <c r="D27" s="1" t="s">
        <v>632</v>
      </c>
    </row>
    <row r="28" spans="1:4">
      <c r="A28" s="1" t="s">
        <v>680</v>
      </c>
      <c r="B28" s="1" t="s">
        <v>753</v>
      </c>
      <c r="C28" s="1" t="s">
        <v>632</v>
      </c>
      <c r="D28" s="1" t="s">
        <v>632</v>
      </c>
    </row>
    <row r="29" spans="1:4">
      <c r="A29" s="1" t="s">
        <v>681</v>
      </c>
      <c r="B29" s="1" t="s">
        <v>754</v>
      </c>
      <c r="C29" s="1" t="s">
        <v>632</v>
      </c>
      <c r="D29" s="1" t="s">
        <v>632</v>
      </c>
    </row>
    <row r="30" spans="1:4">
      <c r="A30" s="1" t="s">
        <v>682</v>
      </c>
      <c r="B30" s="1" t="s">
        <v>754</v>
      </c>
      <c r="C30" s="1" t="s">
        <v>632</v>
      </c>
      <c r="D30" s="1" t="s">
        <v>632</v>
      </c>
    </row>
    <row r="31" spans="1:4">
      <c r="A31" s="1" t="s">
        <v>683</v>
      </c>
      <c r="B31" s="1" t="s">
        <v>754</v>
      </c>
      <c r="C31" s="1" t="s">
        <v>632</v>
      </c>
      <c r="D31" s="1" t="s">
        <v>632</v>
      </c>
    </row>
    <row r="32" spans="1:4">
      <c r="A32" s="1" t="s">
        <v>684</v>
      </c>
      <c r="B32" s="1" t="s">
        <v>755</v>
      </c>
      <c r="C32" s="1" t="s">
        <v>632</v>
      </c>
      <c r="D32" s="1" t="s">
        <v>632</v>
      </c>
    </row>
    <row r="33" spans="1:4">
      <c r="A33" s="1" t="s">
        <v>685</v>
      </c>
      <c r="B33" s="1" t="s">
        <v>631</v>
      </c>
      <c r="C33" s="1" t="s">
        <v>632</v>
      </c>
      <c r="D33" s="1" t="s">
        <v>632</v>
      </c>
    </row>
    <row r="34" spans="1:4">
      <c r="A34" s="1" t="s">
        <v>686</v>
      </c>
      <c r="B34" s="1" t="s">
        <v>752</v>
      </c>
      <c r="C34" s="1" t="s">
        <v>632</v>
      </c>
      <c r="D34" s="1" t="s">
        <v>771</v>
      </c>
    </row>
    <row r="35" spans="1:4">
      <c r="A35" s="1" t="s">
        <v>687</v>
      </c>
      <c r="B35" s="1" t="s">
        <v>755</v>
      </c>
      <c r="C35" s="1" t="s">
        <v>632</v>
      </c>
      <c r="D35" s="1" t="s">
        <v>771</v>
      </c>
    </row>
    <row r="36" spans="1:4">
      <c r="A36" s="1" t="s">
        <v>688</v>
      </c>
      <c r="B36" s="1" t="s">
        <v>756</v>
      </c>
      <c r="C36" s="1" t="s">
        <v>756</v>
      </c>
      <c r="D36" s="1" t="s">
        <v>771</v>
      </c>
    </row>
    <row r="37" spans="1:4">
      <c r="A37" s="1" t="s">
        <v>689</v>
      </c>
      <c r="B37" s="1" t="s">
        <v>632</v>
      </c>
      <c r="C37" s="1" t="s">
        <v>757</v>
      </c>
      <c r="D37" s="1" t="s">
        <v>771</v>
      </c>
    </row>
    <row r="38" spans="1:4">
      <c r="A38" s="1" t="s">
        <v>690</v>
      </c>
      <c r="B38" s="1" t="s">
        <v>632</v>
      </c>
      <c r="C38" s="1" t="s">
        <v>758</v>
      </c>
      <c r="D38" s="1" t="s">
        <v>771</v>
      </c>
    </row>
    <row r="39" spans="1:4">
      <c r="A39" s="1" t="s">
        <v>691</v>
      </c>
      <c r="B39" s="1" t="s">
        <v>632</v>
      </c>
      <c r="C39" s="1" t="s">
        <v>759</v>
      </c>
      <c r="D39" s="1" t="s">
        <v>771</v>
      </c>
    </row>
    <row r="40" spans="1:4">
      <c r="A40" s="1" t="s">
        <v>692</v>
      </c>
      <c r="B40" s="1" t="s">
        <v>632</v>
      </c>
      <c r="C40" s="1" t="s">
        <v>760</v>
      </c>
      <c r="D40" s="1" t="s">
        <v>771</v>
      </c>
    </row>
    <row r="41" spans="1:4">
      <c r="A41" s="1" t="s">
        <v>693</v>
      </c>
      <c r="B41" s="1" t="s">
        <v>632</v>
      </c>
      <c r="C41" s="1" t="s">
        <v>631</v>
      </c>
      <c r="D41" s="1" t="s">
        <v>771</v>
      </c>
    </row>
    <row r="42" spans="1:4">
      <c r="A42" s="1" t="s">
        <v>694</v>
      </c>
      <c r="B42" s="1" t="s">
        <v>632</v>
      </c>
      <c r="C42" s="1" t="s">
        <v>761</v>
      </c>
      <c r="D42" s="1" t="s">
        <v>771</v>
      </c>
    </row>
    <row r="43" spans="1:4">
      <c r="A43" s="1" t="s">
        <v>695</v>
      </c>
      <c r="B43" s="1" t="s">
        <v>632</v>
      </c>
      <c r="C43" s="1" t="s">
        <v>762</v>
      </c>
      <c r="D43" s="1" t="s">
        <v>771</v>
      </c>
    </row>
    <row r="44" spans="1:4">
      <c r="A44" s="1" t="s">
        <v>696</v>
      </c>
      <c r="B44" s="1" t="s">
        <v>632</v>
      </c>
      <c r="C44" s="1" t="s">
        <v>763</v>
      </c>
      <c r="D44" s="1" t="s">
        <v>771</v>
      </c>
    </row>
    <row r="45" spans="1:4">
      <c r="A45" s="1" t="s">
        <v>697</v>
      </c>
      <c r="B45" s="1" t="s">
        <v>632</v>
      </c>
      <c r="C45" s="1" t="s">
        <v>764</v>
      </c>
      <c r="D45" s="1" t="s">
        <v>771</v>
      </c>
    </row>
    <row r="46" spans="1:4">
      <c r="A46" s="1" t="s">
        <v>698</v>
      </c>
      <c r="B46" s="1" t="s">
        <v>632</v>
      </c>
      <c r="C46" s="1" t="s">
        <v>765</v>
      </c>
      <c r="D46" s="1" t="s">
        <v>771</v>
      </c>
    </row>
    <row r="47" spans="1:4">
      <c r="A47" s="1" t="s">
        <v>699</v>
      </c>
      <c r="B47" s="1" t="s">
        <v>632</v>
      </c>
      <c r="C47" s="1" t="s">
        <v>766</v>
      </c>
      <c r="D47" s="1" t="s">
        <v>771</v>
      </c>
    </row>
    <row r="48" spans="1:4">
      <c r="A48" s="1" t="s">
        <v>700</v>
      </c>
      <c r="B48" s="1" t="s">
        <v>632</v>
      </c>
      <c r="C48" s="1" t="s">
        <v>635</v>
      </c>
      <c r="D48" s="1" t="s">
        <v>771</v>
      </c>
    </row>
    <row r="49" spans="1:4">
      <c r="A49" s="1" t="s">
        <v>701</v>
      </c>
      <c r="B49" s="1" t="s">
        <v>632</v>
      </c>
      <c r="C49" s="1" t="s">
        <v>767</v>
      </c>
      <c r="D49" s="1" t="s">
        <v>771</v>
      </c>
    </row>
    <row r="50" spans="1:4">
      <c r="A50" s="1" t="s">
        <v>702</v>
      </c>
      <c r="B50" s="1" t="s">
        <v>632</v>
      </c>
      <c r="C50" s="1" t="s">
        <v>768</v>
      </c>
      <c r="D50" s="1" t="s">
        <v>771</v>
      </c>
    </row>
    <row r="51" spans="1:4">
      <c r="A51" s="1" t="s">
        <v>703</v>
      </c>
      <c r="B51" s="1" t="s">
        <v>632</v>
      </c>
      <c r="C51" s="1" t="s">
        <v>768</v>
      </c>
      <c r="D51" s="1" t="s">
        <v>771</v>
      </c>
    </row>
    <row r="52" spans="1:4">
      <c r="A52" s="1" t="s">
        <v>704</v>
      </c>
      <c r="B52" s="1" t="s">
        <v>632</v>
      </c>
      <c r="C52" s="1" t="s">
        <v>769</v>
      </c>
      <c r="D52" s="1" t="s">
        <v>771</v>
      </c>
    </row>
    <row r="53" spans="1:4">
      <c r="A53" s="1" t="s">
        <v>705</v>
      </c>
      <c r="B53" s="1" t="s">
        <v>632</v>
      </c>
      <c r="C53" s="1" t="s">
        <v>769</v>
      </c>
      <c r="D53" s="1" t="s">
        <v>771</v>
      </c>
    </row>
    <row r="54" spans="1:4">
      <c r="A54" s="1" t="s">
        <v>706</v>
      </c>
      <c r="B54" s="1" t="s">
        <v>632</v>
      </c>
      <c r="C54" s="1" t="s">
        <v>770</v>
      </c>
      <c r="D54" s="1" t="s">
        <v>771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5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777</v>
      </c>
    </row>
    <row r="3" spans="1:4">
      <c r="A3" s="2" t="s">
        <v>61</v>
      </c>
      <c r="B3" s="2" t="s">
        <v>776</v>
      </c>
      <c r="C3" s="2" t="s">
        <v>653</v>
      </c>
      <c r="D3" s="2" t="s">
        <v>654</v>
      </c>
    </row>
    <row r="4" spans="1:4">
      <c r="A4" s="1" t="s">
        <v>656</v>
      </c>
      <c r="B4" s="1" t="s">
        <v>712</v>
      </c>
      <c r="C4" s="1" t="s">
        <v>632</v>
      </c>
      <c r="D4" s="1" t="s">
        <v>632</v>
      </c>
    </row>
    <row r="5" spans="1:4">
      <c r="A5" s="1" t="s">
        <v>657</v>
      </c>
      <c r="B5" s="1" t="s">
        <v>712</v>
      </c>
      <c r="C5" s="1" t="s">
        <v>632</v>
      </c>
      <c r="D5" s="1" t="s">
        <v>632</v>
      </c>
    </row>
    <row r="6" spans="1:4">
      <c r="A6" s="1" t="s">
        <v>658</v>
      </c>
      <c r="B6" s="1" t="s">
        <v>774</v>
      </c>
      <c r="C6" s="1" t="s">
        <v>632</v>
      </c>
      <c r="D6" s="1" t="s">
        <v>632</v>
      </c>
    </row>
    <row r="7" spans="1:4">
      <c r="A7" s="1" t="s">
        <v>659</v>
      </c>
      <c r="B7" s="1" t="s">
        <v>713</v>
      </c>
      <c r="C7" s="1" t="s">
        <v>632</v>
      </c>
      <c r="D7" s="1" t="s">
        <v>632</v>
      </c>
    </row>
    <row r="8" spans="1:4">
      <c r="A8" s="1" t="s">
        <v>660</v>
      </c>
      <c r="B8" s="1" t="s">
        <v>714</v>
      </c>
      <c r="C8" s="1" t="s">
        <v>632</v>
      </c>
      <c r="D8" s="1" t="s">
        <v>632</v>
      </c>
    </row>
    <row r="9" spans="1:4">
      <c r="A9" s="1" t="s">
        <v>661</v>
      </c>
      <c r="B9" s="1" t="s">
        <v>714</v>
      </c>
      <c r="C9" s="1" t="s">
        <v>632</v>
      </c>
      <c r="D9" s="1" t="s">
        <v>632</v>
      </c>
    </row>
    <row r="10" spans="1:4">
      <c r="A10" s="1" t="s">
        <v>662</v>
      </c>
      <c r="B10" s="1" t="s">
        <v>713</v>
      </c>
      <c r="C10" s="1" t="s">
        <v>632</v>
      </c>
      <c r="D10" s="1" t="s">
        <v>632</v>
      </c>
    </row>
    <row r="11" spans="1:4">
      <c r="A11" s="1" t="s">
        <v>663</v>
      </c>
      <c r="B11" s="1" t="s">
        <v>714</v>
      </c>
      <c r="C11" s="1" t="s">
        <v>632</v>
      </c>
      <c r="D11" s="1" t="s">
        <v>632</v>
      </c>
    </row>
    <row r="12" spans="1:4">
      <c r="A12" s="1" t="s">
        <v>664</v>
      </c>
      <c r="B12" s="1" t="s">
        <v>713</v>
      </c>
      <c r="C12" s="1" t="s">
        <v>632</v>
      </c>
      <c r="D12" s="1" t="s">
        <v>632</v>
      </c>
    </row>
    <row r="13" spans="1:4">
      <c r="A13" s="1" t="s">
        <v>665</v>
      </c>
      <c r="B13" s="1" t="s">
        <v>712</v>
      </c>
      <c r="C13" s="1" t="s">
        <v>632</v>
      </c>
      <c r="D13" s="1" t="s">
        <v>632</v>
      </c>
    </row>
    <row r="14" spans="1:4">
      <c r="A14" s="1" t="s">
        <v>666</v>
      </c>
      <c r="B14" s="1" t="s">
        <v>713</v>
      </c>
      <c r="C14" s="1" t="s">
        <v>632</v>
      </c>
      <c r="D14" s="1" t="s">
        <v>632</v>
      </c>
    </row>
    <row r="15" spans="1:4">
      <c r="A15" s="1" t="s">
        <v>667</v>
      </c>
      <c r="B15" s="1" t="s">
        <v>713</v>
      </c>
      <c r="C15" s="1" t="s">
        <v>632</v>
      </c>
      <c r="D15" s="1" t="s">
        <v>632</v>
      </c>
    </row>
    <row r="16" spans="1:4">
      <c r="A16" s="1" t="s">
        <v>668</v>
      </c>
      <c r="B16" s="1" t="s">
        <v>713</v>
      </c>
      <c r="C16" s="1" t="s">
        <v>632</v>
      </c>
      <c r="D16" s="1" t="s">
        <v>632</v>
      </c>
    </row>
    <row r="17" spans="1:4">
      <c r="A17" s="1" t="s">
        <v>669</v>
      </c>
      <c r="B17" s="1" t="s">
        <v>712</v>
      </c>
      <c r="C17" s="1" t="s">
        <v>632</v>
      </c>
      <c r="D17" s="1" t="s">
        <v>632</v>
      </c>
    </row>
    <row r="18" spans="1:4">
      <c r="A18" s="1" t="s">
        <v>670</v>
      </c>
      <c r="B18" s="1" t="s">
        <v>712</v>
      </c>
      <c r="C18" s="1" t="s">
        <v>632</v>
      </c>
      <c r="D18" s="1" t="s">
        <v>632</v>
      </c>
    </row>
    <row r="19" spans="1:4">
      <c r="A19" s="1" t="s">
        <v>671</v>
      </c>
      <c r="B19" s="1" t="s">
        <v>774</v>
      </c>
      <c r="C19" s="1" t="s">
        <v>632</v>
      </c>
      <c r="D19" s="1" t="s">
        <v>632</v>
      </c>
    </row>
    <row r="20" spans="1:4">
      <c r="A20" s="1" t="s">
        <v>672</v>
      </c>
      <c r="B20" s="1" t="s">
        <v>774</v>
      </c>
      <c r="C20" s="1" t="s">
        <v>632</v>
      </c>
      <c r="D20" s="1" t="s">
        <v>632</v>
      </c>
    </row>
    <row r="21" spans="1:4">
      <c r="A21" s="1" t="s">
        <v>673</v>
      </c>
      <c r="B21" s="1" t="s">
        <v>774</v>
      </c>
      <c r="C21" s="1" t="s">
        <v>632</v>
      </c>
      <c r="D21" s="1" t="s">
        <v>632</v>
      </c>
    </row>
    <row r="22" spans="1:4">
      <c r="A22" s="1" t="s">
        <v>674</v>
      </c>
      <c r="B22" s="1" t="s">
        <v>774</v>
      </c>
      <c r="C22" s="1" t="s">
        <v>632</v>
      </c>
      <c r="D22" s="1" t="s">
        <v>632</v>
      </c>
    </row>
    <row r="23" spans="1:4">
      <c r="A23" s="1" t="s">
        <v>675</v>
      </c>
      <c r="B23" s="1" t="s">
        <v>774</v>
      </c>
      <c r="C23" s="1" t="s">
        <v>632</v>
      </c>
      <c r="D23" s="1" t="s">
        <v>632</v>
      </c>
    </row>
    <row r="24" spans="1:4">
      <c r="A24" s="1" t="s">
        <v>676</v>
      </c>
      <c r="B24" s="1" t="s">
        <v>774</v>
      </c>
      <c r="C24" s="1" t="s">
        <v>632</v>
      </c>
      <c r="D24" s="1" t="s">
        <v>632</v>
      </c>
    </row>
    <row r="25" spans="1:4">
      <c r="A25" s="1" t="s">
        <v>677</v>
      </c>
      <c r="B25" s="1" t="s">
        <v>712</v>
      </c>
      <c r="C25" s="1" t="s">
        <v>632</v>
      </c>
      <c r="D25" s="1" t="s">
        <v>632</v>
      </c>
    </row>
    <row r="26" spans="1:4">
      <c r="A26" s="1" t="s">
        <v>678</v>
      </c>
      <c r="B26" s="1" t="s">
        <v>712</v>
      </c>
      <c r="C26" s="1" t="s">
        <v>632</v>
      </c>
      <c r="D26" s="1" t="s">
        <v>632</v>
      </c>
    </row>
    <row r="27" spans="1:4">
      <c r="A27" s="1" t="s">
        <v>679</v>
      </c>
      <c r="B27" s="1" t="s">
        <v>712</v>
      </c>
      <c r="C27" s="1" t="s">
        <v>632</v>
      </c>
      <c r="D27" s="1" t="s">
        <v>632</v>
      </c>
    </row>
    <row r="28" spans="1:4">
      <c r="A28" s="1" t="s">
        <v>680</v>
      </c>
      <c r="B28" s="1" t="s">
        <v>712</v>
      </c>
      <c r="C28" s="1" t="s">
        <v>632</v>
      </c>
      <c r="D28" s="1" t="s">
        <v>632</v>
      </c>
    </row>
    <row r="29" spans="1:4">
      <c r="A29" s="1" t="s">
        <v>681</v>
      </c>
      <c r="B29" s="1" t="s">
        <v>712</v>
      </c>
      <c r="C29" s="1" t="s">
        <v>632</v>
      </c>
      <c r="D29" s="1" t="s">
        <v>632</v>
      </c>
    </row>
    <row r="30" spans="1:4">
      <c r="A30" s="1" t="s">
        <v>682</v>
      </c>
      <c r="B30" s="1" t="s">
        <v>712</v>
      </c>
      <c r="C30" s="1" t="s">
        <v>632</v>
      </c>
      <c r="D30" s="1" t="s">
        <v>632</v>
      </c>
    </row>
    <row r="31" spans="1:4">
      <c r="A31" s="1" t="s">
        <v>683</v>
      </c>
      <c r="B31" s="1" t="s">
        <v>712</v>
      </c>
      <c r="C31" s="1" t="s">
        <v>632</v>
      </c>
      <c r="D31" s="1" t="s">
        <v>632</v>
      </c>
    </row>
    <row r="32" spans="1:4">
      <c r="A32" s="1" t="s">
        <v>684</v>
      </c>
      <c r="B32" s="1" t="s">
        <v>774</v>
      </c>
      <c r="C32" s="1" t="s">
        <v>632</v>
      </c>
      <c r="D32" s="1" t="s">
        <v>632</v>
      </c>
    </row>
    <row r="33" spans="1:4">
      <c r="A33" s="1" t="s">
        <v>685</v>
      </c>
      <c r="B33" s="1" t="s">
        <v>713</v>
      </c>
      <c r="C33" s="1" t="s">
        <v>632</v>
      </c>
      <c r="D33" s="1" t="s">
        <v>632</v>
      </c>
    </row>
    <row r="34" spans="1:4">
      <c r="A34" s="1" t="s">
        <v>686</v>
      </c>
      <c r="B34" s="1" t="s">
        <v>713</v>
      </c>
      <c r="C34" s="1" t="s">
        <v>632</v>
      </c>
      <c r="D34" s="1" t="s">
        <v>775</v>
      </c>
    </row>
    <row r="35" spans="1:4">
      <c r="A35" s="1" t="s">
        <v>687</v>
      </c>
      <c r="B35" s="1" t="s">
        <v>713</v>
      </c>
      <c r="C35" s="1" t="s">
        <v>632</v>
      </c>
      <c r="D35" s="1" t="s">
        <v>775</v>
      </c>
    </row>
    <row r="36" spans="1:4">
      <c r="A36" s="1" t="s">
        <v>688</v>
      </c>
      <c r="B36" s="1" t="s">
        <v>714</v>
      </c>
      <c r="C36" s="1" t="s">
        <v>714</v>
      </c>
      <c r="D36" s="1" t="s">
        <v>775</v>
      </c>
    </row>
    <row r="37" spans="1:4">
      <c r="A37" s="1" t="s">
        <v>689</v>
      </c>
      <c r="B37" s="1" t="s">
        <v>632</v>
      </c>
      <c r="C37" s="1" t="s">
        <v>714</v>
      </c>
      <c r="D37" s="1" t="s">
        <v>775</v>
      </c>
    </row>
    <row r="38" spans="1:4">
      <c r="A38" s="1" t="s">
        <v>690</v>
      </c>
      <c r="B38" s="1" t="s">
        <v>632</v>
      </c>
      <c r="C38" s="1" t="s">
        <v>713</v>
      </c>
      <c r="D38" s="1" t="s">
        <v>775</v>
      </c>
    </row>
    <row r="39" spans="1:4">
      <c r="A39" s="1" t="s">
        <v>691</v>
      </c>
      <c r="B39" s="1" t="s">
        <v>632</v>
      </c>
      <c r="C39" s="1" t="s">
        <v>713</v>
      </c>
      <c r="D39" s="1" t="s">
        <v>775</v>
      </c>
    </row>
    <row r="40" spans="1:4">
      <c r="A40" s="1" t="s">
        <v>692</v>
      </c>
      <c r="B40" s="1" t="s">
        <v>632</v>
      </c>
      <c r="C40" s="1" t="s">
        <v>713</v>
      </c>
      <c r="D40" s="1" t="s">
        <v>775</v>
      </c>
    </row>
    <row r="41" spans="1:4">
      <c r="A41" s="1" t="s">
        <v>693</v>
      </c>
      <c r="B41" s="1" t="s">
        <v>632</v>
      </c>
      <c r="C41" s="1" t="s">
        <v>713</v>
      </c>
      <c r="D41" s="1" t="s">
        <v>775</v>
      </c>
    </row>
    <row r="42" spans="1:4">
      <c r="A42" s="1" t="s">
        <v>694</v>
      </c>
      <c r="B42" s="1" t="s">
        <v>632</v>
      </c>
      <c r="C42" s="1" t="s">
        <v>713</v>
      </c>
      <c r="D42" s="1" t="s">
        <v>775</v>
      </c>
    </row>
    <row r="43" spans="1:4">
      <c r="A43" s="1" t="s">
        <v>695</v>
      </c>
      <c r="B43" s="1" t="s">
        <v>632</v>
      </c>
      <c r="C43" s="1" t="s">
        <v>713</v>
      </c>
      <c r="D43" s="1" t="s">
        <v>775</v>
      </c>
    </row>
    <row r="44" spans="1:4">
      <c r="A44" s="1" t="s">
        <v>696</v>
      </c>
      <c r="B44" s="1" t="s">
        <v>632</v>
      </c>
      <c r="C44" s="1" t="s">
        <v>713</v>
      </c>
      <c r="D44" s="1" t="s">
        <v>775</v>
      </c>
    </row>
    <row r="45" spans="1:4">
      <c r="A45" s="1" t="s">
        <v>697</v>
      </c>
      <c r="B45" s="1" t="s">
        <v>632</v>
      </c>
      <c r="C45" s="1" t="s">
        <v>713</v>
      </c>
      <c r="D45" s="1" t="s">
        <v>775</v>
      </c>
    </row>
    <row r="46" spans="1:4">
      <c r="A46" s="1" t="s">
        <v>698</v>
      </c>
      <c r="B46" s="1" t="s">
        <v>632</v>
      </c>
      <c r="C46" s="1" t="s">
        <v>713</v>
      </c>
      <c r="D46" s="1" t="s">
        <v>775</v>
      </c>
    </row>
    <row r="47" spans="1:4">
      <c r="A47" s="1" t="s">
        <v>699</v>
      </c>
      <c r="B47" s="1" t="s">
        <v>632</v>
      </c>
      <c r="C47" s="1" t="s">
        <v>713</v>
      </c>
      <c r="D47" s="1" t="s">
        <v>775</v>
      </c>
    </row>
    <row r="48" spans="1:4">
      <c r="A48" s="1" t="s">
        <v>700</v>
      </c>
      <c r="B48" s="1" t="s">
        <v>632</v>
      </c>
      <c r="C48" s="1" t="s">
        <v>713</v>
      </c>
      <c r="D48" s="1" t="s">
        <v>775</v>
      </c>
    </row>
    <row r="49" spans="1:4">
      <c r="A49" s="1" t="s">
        <v>701</v>
      </c>
      <c r="B49" s="1" t="s">
        <v>632</v>
      </c>
      <c r="C49" s="1" t="s">
        <v>713</v>
      </c>
      <c r="D49" s="1" t="s">
        <v>775</v>
      </c>
    </row>
    <row r="50" spans="1:4">
      <c r="A50" s="1" t="s">
        <v>702</v>
      </c>
      <c r="B50" s="1" t="s">
        <v>632</v>
      </c>
      <c r="C50" s="1" t="s">
        <v>713</v>
      </c>
      <c r="D50" s="1" t="s">
        <v>775</v>
      </c>
    </row>
    <row r="51" spans="1:4">
      <c r="A51" s="1" t="s">
        <v>703</v>
      </c>
      <c r="B51" s="1" t="s">
        <v>632</v>
      </c>
      <c r="C51" s="1" t="s">
        <v>713</v>
      </c>
      <c r="D51" s="1" t="s">
        <v>775</v>
      </c>
    </row>
    <row r="52" spans="1:4">
      <c r="A52" s="1" t="s">
        <v>704</v>
      </c>
      <c r="B52" s="1" t="s">
        <v>632</v>
      </c>
      <c r="C52" s="1" t="s">
        <v>713</v>
      </c>
      <c r="D52" s="1" t="s">
        <v>775</v>
      </c>
    </row>
    <row r="53" spans="1:4">
      <c r="A53" s="1" t="s">
        <v>705</v>
      </c>
      <c r="B53" s="1" t="s">
        <v>632</v>
      </c>
      <c r="C53" s="1" t="s">
        <v>713</v>
      </c>
      <c r="D53" s="1" t="s">
        <v>775</v>
      </c>
    </row>
    <row r="54" spans="1:4">
      <c r="A54" s="1" t="s">
        <v>706</v>
      </c>
      <c r="B54" s="1" t="s">
        <v>632</v>
      </c>
      <c r="C54" s="1" t="s">
        <v>713</v>
      </c>
      <c r="D54" s="1" t="s">
        <v>775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78</v>
      </c>
    </row>
    <row r="3" spans="1:6">
      <c r="A3" s="2" t="s">
        <v>61</v>
      </c>
      <c r="B3" s="2" t="s">
        <v>73</v>
      </c>
      <c r="C3" s="2" t="s">
        <v>74</v>
      </c>
      <c r="D3" s="2" t="s">
        <v>75</v>
      </c>
      <c r="E3" s="2" t="s">
        <v>76</v>
      </c>
      <c r="F3" s="2" t="s">
        <v>77</v>
      </c>
    </row>
    <row r="4" spans="1:6">
      <c r="A4" s="1">
        <v>1996</v>
      </c>
      <c r="B4" s="1">
        <v>69.90000000000001</v>
      </c>
      <c r="C4" s="1">
        <v>-22.4</v>
      </c>
      <c r="D4" s="1">
        <v>0.1</v>
      </c>
      <c r="E4" s="1">
        <v>0</v>
      </c>
      <c r="F4" s="1">
        <v>47.6</v>
      </c>
    </row>
    <row r="5" spans="1:6">
      <c r="A5" s="1">
        <v>1997</v>
      </c>
      <c r="B5" s="1">
        <v>156.7</v>
      </c>
      <c r="C5" s="1">
        <v>-48.3</v>
      </c>
      <c r="D5" s="1">
        <v>0.1</v>
      </c>
      <c r="E5" s="1">
        <v>4.9</v>
      </c>
      <c r="F5" s="1">
        <v>113.4</v>
      </c>
    </row>
    <row r="6" spans="1:6">
      <c r="A6" s="1">
        <v>1998</v>
      </c>
      <c r="B6" s="1">
        <v>201.7</v>
      </c>
      <c r="C6" s="1">
        <v>-60.4</v>
      </c>
      <c r="D6" s="1">
        <v>12.2</v>
      </c>
      <c r="E6" s="1">
        <v>18.2</v>
      </c>
      <c r="F6" s="1">
        <v>171.8</v>
      </c>
    </row>
    <row r="7" spans="1:6">
      <c r="A7" s="1">
        <v>1999</v>
      </c>
      <c r="B7" s="1">
        <v>246.4</v>
      </c>
      <c r="C7" s="1">
        <v>-80.59999999999999</v>
      </c>
      <c r="D7" s="1">
        <v>35.3</v>
      </c>
      <c r="E7" s="1">
        <v>21.1</v>
      </c>
      <c r="F7" s="1">
        <v>222.2</v>
      </c>
    </row>
    <row r="8" spans="1:6">
      <c r="A8" s="1">
        <v>2000</v>
      </c>
      <c r="B8" s="1">
        <v>407.7</v>
      </c>
      <c r="C8" s="1">
        <v>-91.90000000000001</v>
      </c>
      <c r="D8" s="1">
        <v>40.9</v>
      </c>
      <c r="E8" s="1">
        <v>29.4</v>
      </c>
      <c r="F8" s="1">
        <v>386.1</v>
      </c>
    </row>
    <row r="9" spans="1:6">
      <c r="A9" s="1">
        <v>2001</v>
      </c>
      <c r="B9" s="1">
        <v>651</v>
      </c>
      <c r="C9" s="1">
        <v>-83.5</v>
      </c>
      <c r="D9" s="1">
        <v>31.9</v>
      </c>
      <c r="E9" s="1">
        <v>14</v>
      </c>
      <c r="F9" s="1">
        <v>613.3</v>
      </c>
    </row>
    <row r="10" spans="1:6">
      <c r="A10" s="1">
        <v>2002</v>
      </c>
      <c r="B10" s="1">
        <v>820.2</v>
      </c>
      <c r="C10" s="1">
        <v>-127</v>
      </c>
      <c r="D10" s="1">
        <v>1.9</v>
      </c>
      <c r="E10" s="1">
        <v>-86.7</v>
      </c>
      <c r="F10" s="1">
        <v>608.4</v>
      </c>
    </row>
    <row r="11" spans="1:6">
      <c r="A11" s="1">
        <v>2003</v>
      </c>
      <c r="B11" s="1">
        <v>993.9</v>
      </c>
      <c r="C11" s="1">
        <v>-196.2</v>
      </c>
      <c r="D11" s="1">
        <v>92.8</v>
      </c>
      <c r="E11" s="1">
        <v>-45.9</v>
      </c>
      <c r="F11" s="1">
        <v>844.5</v>
      </c>
    </row>
    <row r="12" spans="1:6">
      <c r="A12" s="1">
        <v>2004</v>
      </c>
      <c r="B12" s="1">
        <v>1197.3</v>
      </c>
      <c r="C12" s="1">
        <v>-260.7</v>
      </c>
      <c r="D12" s="1">
        <v>173.9</v>
      </c>
      <c r="E12" s="1">
        <v>-95</v>
      </c>
      <c r="F12" s="1">
        <v>1015.4</v>
      </c>
    </row>
    <row r="13" spans="1:6">
      <c r="A13" s="1">
        <v>2005</v>
      </c>
      <c r="B13" s="1">
        <v>1472.8</v>
      </c>
      <c r="C13" s="1">
        <v>-314.9</v>
      </c>
      <c r="D13" s="1">
        <v>299.3</v>
      </c>
      <c r="E13" s="1">
        <v>-59.4</v>
      </c>
      <c r="F13" s="1">
        <v>1397.8</v>
      </c>
    </row>
    <row r="14" spans="1:6">
      <c r="A14" s="1">
        <v>2006</v>
      </c>
      <c r="B14" s="1">
        <v>1828.2</v>
      </c>
      <c r="C14" s="1">
        <v>-380.8</v>
      </c>
      <c r="D14" s="1">
        <v>421.9</v>
      </c>
      <c r="E14" s="1">
        <v>-87.2</v>
      </c>
      <c r="F14" s="1">
        <v>1782.2</v>
      </c>
    </row>
    <row r="15" spans="1:6">
      <c r="A15" s="1">
        <v>2007</v>
      </c>
      <c r="B15" s="1">
        <v>2144.6</v>
      </c>
      <c r="C15" s="1">
        <v>-382</v>
      </c>
      <c r="D15" s="1">
        <v>495</v>
      </c>
      <c r="E15" s="1">
        <v>-240.7</v>
      </c>
      <c r="F15" s="1">
        <v>2016.9</v>
      </c>
    </row>
    <row r="16" spans="1:6">
      <c r="A16" s="1">
        <v>2008</v>
      </c>
      <c r="B16" s="1">
        <v>2560.4</v>
      </c>
      <c r="C16" s="1">
        <v>-412.3</v>
      </c>
      <c r="D16" s="1">
        <v>-140.3</v>
      </c>
      <c r="E16" s="1">
        <v>265.5</v>
      </c>
      <c r="F16" s="1">
        <v>2273.3</v>
      </c>
    </row>
    <row r="17" spans="1:6">
      <c r="A17" s="1">
        <v>2009</v>
      </c>
      <c r="B17" s="1">
        <v>2840.2</v>
      </c>
      <c r="C17" s="1">
        <v>-520.5</v>
      </c>
      <c r="D17" s="1">
        <v>469.3</v>
      </c>
      <c r="E17" s="1">
        <v>-152.1</v>
      </c>
      <c r="F17" s="1">
        <v>2636.8</v>
      </c>
    </row>
    <row r="18" spans="1:6">
      <c r="A18" s="1">
        <v>2010</v>
      </c>
      <c r="B18" s="1">
        <v>3116.2</v>
      </c>
      <c r="C18" s="1">
        <v>-611.3</v>
      </c>
      <c r="D18" s="1">
        <v>730.2</v>
      </c>
      <c r="E18" s="1">
        <v>-160.6</v>
      </c>
      <c r="F18" s="1">
        <v>3074.5</v>
      </c>
    </row>
    <row r="19" spans="1:6">
      <c r="A19" s="1">
        <v>2011</v>
      </c>
      <c r="B19" s="1">
        <v>3467</v>
      </c>
      <c r="C19" s="1">
        <v>-687.9</v>
      </c>
      <c r="D19" s="1">
        <v>641.4</v>
      </c>
      <c r="E19" s="1">
        <v>-111.4</v>
      </c>
      <c r="F19" s="1">
        <v>3309</v>
      </c>
    </row>
    <row r="20" spans="1:6">
      <c r="A20" s="1">
        <v>2012</v>
      </c>
      <c r="B20" s="1">
        <v>3862.5</v>
      </c>
      <c r="C20" s="1">
        <v>-804.5</v>
      </c>
      <c r="D20" s="1">
        <v>1086.6</v>
      </c>
      <c r="E20" s="1">
        <v>-331</v>
      </c>
      <c r="F20" s="1">
        <v>3813.6</v>
      </c>
    </row>
    <row r="21" spans="1:6">
      <c r="A21" s="1">
        <v>2013</v>
      </c>
      <c r="B21" s="1">
        <v>4207.6</v>
      </c>
      <c r="C21" s="1">
        <v>-908.5</v>
      </c>
      <c r="D21" s="1">
        <v>1775.2</v>
      </c>
      <c r="E21" s="1">
        <v>-39.6</v>
      </c>
      <c r="F21" s="1">
        <v>5034.8</v>
      </c>
    </row>
    <row r="22" spans="1:6">
      <c r="A22" s="1">
        <v>2014</v>
      </c>
      <c r="B22" s="1">
        <v>4519.3</v>
      </c>
      <c r="C22" s="1">
        <v>-1070.1</v>
      </c>
      <c r="D22" s="1">
        <v>2315.7</v>
      </c>
      <c r="E22" s="1">
        <v>662.7</v>
      </c>
      <c r="F22" s="1">
        <v>6427.5</v>
      </c>
    </row>
    <row r="23" spans="1:6">
      <c r="A23" s="1">
        <v>2015</v>
      </c>
      <c r="B23" s="1">
        <v>4737.6</v>
      </c>
      <c r="C23" s="1">
        <v>-1242.7</v>
      </c>
      <c r="D23" s="1">
        <v>2645.5</v>
      </c>
      <c r="E23" s="1">
        <v>1330.9</v>
      </c>
      <c r="F23" s="1">
        <v>7471.2</v>
      </c>
    </row>
    <row r="24" spans="1:6">
      <c r="A24" s="1">
        <v>2016</v>
      </c>
      <c r="B24" s="1">
        <v>4862.3</v>
      </c>
      <c r="C24" s="1">
        <v>-1468.8</v>
      </c>
      <c r="D24" s="1">
        <v>3088.4</v>
      </c>
      <c r="E24" s="1">
        <v>1024.8</v>
      </c>
      <c r="F24" s="1">
        <v>7506.8</v>
      </c>
    </row>
    <row r="25" spans="1:6">
      <c r="A25" s="1">
        <v>2017</v>
      </c>
      <c r="B25" s="1">
        <v>5030.2</v>
      </c>
      <c r="C25" s="1">
        <v>-1697.4</v>
      </c>
      <c r="D25" s="1">
        <v>4111.5</v>
      </c>
      <c r="E25" s="1">
        <v>1039.5</v>
      </c>
      <c r="F25" s="1">
        <v>8483.700000000001</v>
      </c>
    </row>
    <row r="26" spans="1:6">
      <c r="A26" s="1">
        <v>2018</v>
      </c>
      <c r="B26" s="1">
        <v>5281.1</v>
      </c>
      <c r="C26" s="1">
        <v>-1914.6</v>
      </c>
      <c r="D26" s="1">
        <v>3621.8</v>
      </c>
      <c r="E26" s="1">
        <v>1263.1</v>
      </c>
      <c r="F26" s="1">
        <v>8251.4</v>
      </c>
    </row>
    <row r="27" spans="1:6">
      <c r="A27" s="1">
        <v>2019</v>
      </c>
      <c r="B27" s="1">
        <v>5538.1</v>
      </c>
      <c r="C27" s="1">
        <v>-2153.6</v>
      </c>
      <c r="D27" s="1">
        <v>5309.6</v>
      </c>
      <c r="E27" s="1">
        <v>1389.7</v>
      </c>
      <c r="F27" s="1">
        <v>10083.8</v>
      </c>
    </row>
    <row r="28" spans="1:6">
      <c r="A28" s="1">
        <v>2020</v>
      </c>
      <c r="B28" s="1">
        <v>5644.9</v>
      </c>
      <c r="C28" s="1">
        <v>-2558.1</v>
      </c>
      <c r="D28" s="1">
        <v>6374</v>
      </c>
      <c r="E28" s="1">
        <v>1447.7</v>
      </c>
      <c r="F28" s="1">
        <v>10908.5</v>
      </c>
    </row>
    <row r="29" spans="1:6">
      <c r="A29" s="1">
        <v>2021</v>
      </c>
      <c r="B29" s="1">
        <v>5932.4</v>
      </c>
      <c r="C29" s="1">
        <v>-2964.6</v>
      </c>
      <c r="D29" s="1">
        <v>7949.2</v>
      </c>
      <c r="E29" s="1">
        <v>1423.1</v>
      </c>
      <c r="F29" s="1">
        <v>12340.1</v>
      </c>
    </row>
    <row r="30" spans="1:6">
      <c r="A30" s="1">
        <v>2022</v>
      </c>
      <c r="B30" s="1">
        <v>7217.6</v>
      </c>
      <c r="C30" s="1">
        <v>-3160</v>
      </c>
      <c r="D30" s="1">
        <v>6306.8</v>
      </c>
      <c r="E30" s="1">
        <v>2064.9</v>
      </c>
      <c r="F30" s="1">
        <v>12429.3</v>
      </c>
    </row>
    <row r="31" spans="1:6">
      <c r="A31" s="1">
        <v>2023</v>
      </c>
      <c r="B31" s="1">
        <v>8195.700000000001</v>
      </c>
      <c r="C31" s="1">
        <v>-3427.1</v>
      </c>
      <c r="D31" s="1">
        <v>8513.799999999999</v>
      </c>
      <c r="E31" s="1">
        <v>2474.4</v>
      </c>
      <c r="F31" s="1">
        <v>15756.7</v>
      </c>
    </row>
    <row r="32" spans="1:6">
      <c r="A32" s="1">
        <v>2024</v>
      </c>
      <c r="B32" s="1">
        <v>8535.9</v>
      </c>
      <c r="C32" s="1">
        <v>-3575.3</v>
      </c>
      <c r="D32" s="1">
        <v>9984.200000000001</v>
      </c>
      <c r="E32" s="1">
        <v>2788.7</v>
      </c>
      <c r="F32" s="1">
        <v>17733.4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5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793</v>
      </c>
    </row>
    <row r="3" spans="1:4">
      <c r="A3" s="2" t="s">
        <v>61</v>
      </c>
      <c r="B3" s="2" t="s">
        <v>792</v>
      </c>
      <c r="C3" s="2" t="s">
        <v>653</v>
      </c>
      <c r="D3" s="2" t="s">
        <v>654</v>
      </c>
    </row>
    <row r="4" spans="1:4">
      <c r="A4" s="1" t="s">
        <v>656</v>
      </c>
      <c r="B4" s="1" t="s">
        <v>778</v>
      </c>
      <c r="C4" s="1" t="s">
        <v>632</v>
      </c>
      <c r="D4" s="1" t="s">
        <v>632</v>
      </c>
    </row>
    <row r="5" spans="1:4">
      <c r="A5" s="1" t="s">
        <v>657</v>
      </c>
      <c r="B5" s="1" t="s">
        <v>779</v>
      </c>
      <c r="C5" s="1" t="s">
        <v>632</v>
      </c>
      <c r="D5" s="1" t="s">
        <v>632</v>
      </c>
    </row>
    <row r="6" spans="1:4">
      <c r="A6" s="1" t="s">
        <v>658</v>
      </c>
      <c r="B6" s="1" t="s">
        <v>780</v>
      </c>
      <c r="C6" s="1" t="s">
        <v>632</v>
      </c>
      <c r="D6" s="1" t="s">
        <v>632</v>
      </c>
    </row>
    <row r="7" spans="1:4">
      <c r="A7" s="1" t="s">
        <v>659</v>
      </c>
      <c r="B7" s="1" t="s">
        <v>781</v>
      </c>
      <c r="C7" s="1" t="s">
        <v>632</v>
      </c>
      <c r="D7" s="1" t="s">
        <v>632</v>
      </c>
    </row>
    <row r="8" spans="1:4">
      <c r="A8" s="1" t="s">
        <v>660</v>
      </c>
      <c r="B8" s="1" t="s">
        <v>782</v>
      </c>
      <c r="C8" s="1" t="s">
        <v>632</v>
      </c>
      <c r="D8" s="1" t="s">
        <v>632</v>
      </c>
    </row>
    <row r="9" spans="1:4">
      <c r="A9" s="1" t="s">
        <v>661</v>
      </c>
      <c r="B9" s="1" t="s">
        <v>783</v>
      </c>
      <c r="C9" s="1" t="s">
        <v>632</v>
      </c>
      <c r="D9" s="1" t="s">
        <v>632</v>
      </c>
    </row>
    <row r="10" spans="1:4">
      <c r="A10" s="1" t="s">
        <v>662</v>
      </c>
      <c r="B10" s="1" t="s">
        <v>784</v>
      </c>
      <c r="C10" s="1" t="s">
        <v>632</v>
      </c>
      <c r="D10" s="1" t="s">
        <v>632</v>
      </c>
    </row>
    <row r="11" spans="1:4">
      <c r="A11" s="1" t="s">
        <v>663</v>
      </c>
      <c r="B11" s="1" t="s">
        <v>785</v>
      </c>
      <c r="C11" s="1" t="s">
        <v>632</v>
      </c>
      <c r="D11" s="1" t="s">
        <v>632</v>
      </c>
    </row>
    <row r="12" spans="1:4">
      <c r="A12" s="1" t="s">
        <v>664</v>
      </c>
      <c r="B12" s="1" t="s">
        <v>783</v>
      </c>
      <c r="C12" s="1" t="s">
        <v>632</v>
      </c>
      <c r="D12" s="1" t="s">
        <v>632</v>
      </c>
    </row>
    <row r="13" spans="1:4">
      <c r="A13" s="1" t="s">
        <v>665</v>
      </c>
      <c r="B13" s="1" t="s">
        <v>778</v>
      </c>
      <c r="C13" s="1" t="s">
        <v>632</v>
      </c>
      <c r="D13" s="1" t="s">
        <v>632</v>
      </c>
    </row>
    <row r="14" spans="1:4">
      <c r="A14" s="1" t="s">
        <v>666</v>
      </c>
      <c r="B14" s="1" t="s">
        <v>778</v>
      </c>
      <c r="C14" s="1" t="s">
        <v>632</v>
      </c>
      <c r="D14" s="1" t="s">
        <v>632</v>
      </c>
    </row>
    <row r="15" spans="1:4">
      <c r="A15" s="1" t="s">
        <v>667</v>
      </c>
      <c r="B15" s="1" t="s">
        <v>781</v>
      </c>
      <c r="C15" s="1" t="s">
        <v>632</v>
      </c>
      <c r="D15" s="1" t="s">
        <v>632</v>
      </c>
    </row>
    <row r="16" spans="1:4">
      <c r="A16" s="1" t="s">
        <v>668</v>
      </c>
      <c r="B16" s="1" t="s">
        <v>778</v>
      </c>
      <c r="C16" s="1" t="s">
        <v>632</v>
      </c>
      <c r="D16" s="1" t="s">
        <v>632</v>
      </c>
    </row>
    <row r="17" spans="1:4">
      <c r="A17" s="1" t="s">
        <v>669</v>
      </c>
      <c r="B17" s="1" t="s">
        <v>786</v>
      </c>
      <c r="C17" s="1" t="s">
        <v>632</v>
      </c>
      <c r="D17" s="1" t="s">
        <v>632</v>
      </c>
    </row>
    <row r="18" spans="1:4">
      <c r="A18" s="1" t="s">
        <v>670</v>
      </c>
      <c r="B18" s="1" t="s">
        <v>787</v>
      </c>
      <c r="C18" s="1" t="s">
        <v>632</v>
      </c>
      <c r="D18" s="1" t="s">
        <v>632</v>
      </c>
    </row>
    <row r="19" spans="1:4">
      <c r="A19" s="1" t="s">
        <v>671</v>
      </c>
      <c r="B19" s="1" t="s">
        <v>780</v>
      </c>
      <c r="C19" s="1" t="s">
        <v>632</v>
      </c>
      <c r="D19" s="1" t="s">
        <v>632</v>
      </c>
    </row>
    <row r="20" spans="1:4">
      <c r="A20" s="1" t="s">
        <v>672</v>
      </c>
      <c r="B20" s="1" t="s">
        <v>709</v>
      </c>
      <c r="C20" s="1" t="s">
        <v>632</v>
      </c>
      <c r="D20" s="1" t="s">
        <v>632</v>
      </c>
    </row>
    <row r="21" spans="1:4">
      <c r="A21" s="1" t="s">
        <v>673</v>
      </c>
      <c r="B21" s="1" t="s">
        <v>709</v>
      </c>
      <c r="C21" s="1" t="s">
        <v>632</v>
      </c>
      <c r="D21" s="1" t="s">
        <v>632</v>
      </c>
    </row>
    <row r="22" spans="1:4">
      <c r="A22" s="1" t="s">
        <v>674</v>
      </c>
      <c r="B22" s="1" t="s">
        <v>788</v>
      </c>
      <c r="C22" s="1" t="s">
        <v>632</v>
      </c>
      <c r="D22" s="1" t="s">
        <v>632</v>
      </c>
    </row>
    <row r="23" spans="1:4">
      <c r="A23" s="1" t="s">
        <v>675</v>
      </c>
      <c r="B23" s="1" t="s">
        <v>711</v>
      </c>
      <c r="C23" s="1" t="s">
        <v>632</v>
      </c>
      <c r="D23" s="1" t="s">
        <v>632</v>
      </c>
    </row>
    <row r="24" spans="1:4">
      <c r="A24" s="1" t="s">
        <v>676</v>
      </c>
      <c r="B24" s="1" t="s">
        <v>709</v>
      </c>
      <c r="C24" s="1" t="s">
        <v>632</v>
      </c>
      <c r="D24" s="1" t="s">
        <v>632</v>
      </c>
    </row>
    <row r="25" spans="1:4">
      <c r="A25" s="1" t="s">
        <v>677</v>
      </c>
      <c r="B25" s="1" t="s">
        <v>711</v>
      </c>
      <c r="C25" s="1" t="s">
        <v>632</v>
      </c>
      <c r="D25" s="1" t="s">
        <v>632</v>
      </c>
    </row>
    <row r="26" spans="1:4">
      <c r="A26" s="1" t="s">
        <v>678</v>
      </c>
      <c r="B26" s="1" t="s">
        <v>711</v>
      </c>
      <c r="C26" s="1" t="s">
        <v>632</v>
      </c>
      <c r="D26" s="1" t="s">
        <v>632</v>
      </c>
    </row>
    <row r="27" spans="1:4">
      <c r="A27" s="1" t="s">
        <v>679</v>
      </c>
      <c r="B27" s="1" t="s">
        <v>713</v>
      </c>
      <c r="C27" s="1" t="s">
        <v>632</v>
      </c>
      <c r="D27" s="1" t="s">
        <v>632</v>
      </c>
    </row>
    <row r="28" spans="1:4">
      <c r="A28" s="1" t="s">
        <v>680</v>
      </c>
      <c r="B28" s="1" t="s">
        <v>775</v>
      </c>
      <c r="C28" s="1" t="s">
        <v>632</v>
      </c>
      <c r="D28" s="1" t="s">
        <v>632</v>
      </c>
    </row>
    <row r="29" spans="1:4">
      <c r="A29" s="1" t="s">
        <v>681</v>
      </c>
      <c r="B29" s="1" t="s">
        <v>775</v>
      </c>
      <c r="C29" s="1" t="s">
        <v>632</v>
      </c>
      <c r="D29" s="1" t="s">
        <v>632</v>
      </c>
    </row>
    <row r="30" spans="1:4">
      <c r="A30" s="1" t="s">
        <v>682</v>
      </c>
      <c r="B30" s="1" t="s">
        <v>715</v>
      </c>
      <c r="C30" s="1" t="s">
        <v>632</v>
      </c>
      <c r="D30" s="1" t="s">
        <v>632</v>
      </c>
    </row>
    <row r="31" spans="1:4">
      <c r="A31" s="1" t="s">
        <v>683</v>
      </c>
      <c r="B31" s="1" t="s">
        <v>715</v>
      </c>
      <c r="C31" s="1" t="s">
        <v>632</v>
      </c>
      <c r="D31" s="1" t="s">
        <v>632</v>
      </c>
    </row>
    <row r="32" spans="1:4">
      <c r="A32" s="1" t="s">
        <v>684</v>
      </c>
      <c r="B32" s="1" t="s">
        <v>789</v>
      </c>
      <c r="C32" s="1" t="s">
        <v>632</v>
      </c>
      <c r="D32" s="1" t="s">
        <v>632</v>
      </c>
    </row>
    <row r="33" spans="1:4">
      <c r="A33" s="1" t="s">
        <v>685</v>
      </c>
      <c r="B33" s="1" t="s">
        <v>716</v>
      </c>
      <c r="C33" s="1" t="s">
        <v>632</v>
      </c>
      <c r="D33" s="1" t="s">
        <v>632</v>
      </c>
    </row>
    <row r="34" spans="1:4">
      <c r="A34" s="1" t="s">
        <v>686</v>
      </c>
      <c r="B34" s="1" t="s">
        <v>789</v>
      </c>
      <c r="C34" s="1" t="s">
        <v>632</v>
      </c>
      <c r="D34" s="1" t="s">
        <v>789</v>
      </c>
    </row>
    <row r="35" spans="1:4">
      <c r="A35" s="1" t="s">
        <v>687</v>
      </c>
      <c r="B35" s="1" t="s">
        <v>789</v>
      </c>
      <c r="C35" s="1" t="s">
        <v>632</v>
      </c>
      <c r="D35" s="1" t="s">
        <v>789</v>
      </c>
    </row>
    <row r="36" spans="1:4">
      <c r="A36" s="1" t="s">
        <v>688</v>
      </c>
      <c r="B36" s="1" t="s">
        <v>715</v>
      </c>
      <c r="C36" s="1" t="s">
        <v>715</v>
      </c>
      <c r="D36" s="1" t="s">
        <v>789</v>
      </c>
    </row>
    <row r="37" spans="1:4">
      <c r="A37" s="1" t="s">
        <v>689</v>
      </c>
      <c r="B37" s="1" t="s">
        <v>632</v>
      </c>
      <c r="C37" s="1" t="s">
        <v>789</v>
      </c>
      <c r="D37" s="1" t="s">
        <v>789</v>
      </c>
    </row>
    <row r="38" spans="1:4">
      <c r="A38" s="1" t="s">
        <v>690</v>
      </c>
      <c r="B38" s="1" t="s">
        <v>632</v>
      </c>
      <c r="C38" s="1" t="s">
        <v>789</v>
      </c>
      <c r="D38" s="1" t="s">
        <v>789</v>
      </c>
    </row>
    <row r="39" spans="1:4">
      <c r="A39" s="1" t="s">
        <v>691</v>
      </c>
      <c r="B39" s="1" t="s">
        <v>632</v>
      </c>
      <c r="C39" s="1" t="s">
        <v>716</v>
      </c>
      <c r="D39" s="1" t="s">
        <v>789</v>
      </c>
    </row>
    <row r="40" spans="1:4">
      <c r="A40" s="1" t="s">
        <v>692</v>
      </c>
      <c r="B40" s="1" t="s">
        <v>632</v>
      </c>
      <c r="C40" s="1" t="s">
        <v>716</v>
      </c>
      <c r="D40" s="1" t="s">
        <v>789</v>
      </c>
    </row>
    <row r="41" spans="1:4">
      <c r="A41" s="1" t="s">
        <v>693</v>
      </c>
      <c r="B41" s="1" t="s">
        <v>632</v>
      </c>
      <c r="C41" s="1" t="s">
        <v>716</v>
      </c>
      <c r="D41" s="1" t="s">
        <v>789</v>
      </c>
    </row>
    <row r="42" spans="1:4">
      <c r="A42" s="1" t="s">
        <v>694</v>
      </c>
      <c r="B42" s="1" t="s">
        <v>632</v>
      </c>
      <c r="C42" s="1" t="s">
        <v>716</v>
      </c>
      <c r="D42" s="1" t="s">
        <v>789</v>
      </c>
    </row>
    <row r="43" spans="1:4">
      <c r="A43" s="1" t="s">
        <v>695</v>
      </c>
      <c r="B43" s="1" t="s">
        <v>632</v>
      </c>
      <c r="C43" s="1" t="s">
        <v>716</v>
      </c>
      <c r="D43" s="1" t="s">
        <v>789</v>
      </c>
    </row>
    <row r="44" spans="1:4">
      <c r="A44" s="1" t="s">
        <v>696</v>
      </c>
      <c r="B44" s="1" t="s">
        <v>632</v>
      </c>
      <c r="C44" s="1" t="s">
        <v>790</v>
      </c>
      <c r="D44" s="1" t="s">
        <v>789</v>
      </c>
    </row>
    <row r="45" spans="1:4">
      <c r="A45" s="1" t="s">
        <v>697</v>
      </c>
      <c r="B45" s="1" t="s">
        <v>632</v>
      </c>
      <c r="C45" s="1" t="s">
        <v>790</v>
      </c>
      <c r="D45" s="1" t="s">
        <v>789</v>
      </c>
    </row>
    <row r="46" spans="1:4">
      <c r="A46" s="1" t="s">
        <v>698</v>
      </c>
      <c r="B46" s="1" t="s">
        <v>632</v>
      </c>
      <c r="C46" s="1" t="s">
        <v>790</v>
      </c>
      <c r="D46" s="1" t="s">
        <v>789</v>
      </c>
    </row>
    <row r="47" spans="1:4">
      <c r="A47" s="1" t="s">
        <v>699</v>
      </c>
      <c r="B47" s="1" t="s">
        <v>632</v>
      </c>
      <c r="C47" s="1" t="s">
        <v>790</v>
      </c>
      <c r="D47" s="1" t="s">
        <v>789</v>
      </c>
    </row>
    <row r="48" spans="1:4">
      <c r="A48" s="1" t="s">
        <v>700</v>
      </c>
      <c r="B48" s="1" t="s">
        <v>632</v>
      </c>
      <c r="C48" s="1" t="s">
        <v>717</v>
      </c>
      <c r="D48" s="1" t="s">
        <v>789</v>
      </c>
    </row>
    <row r="49" spans="1:4">
      <c r="A49" s="1" t="s">
        <v>701</v>
      </c>
      <c r="B49" s="1" t="s">
        <v>632</v>
      </c>
      <c r="C49" s="1" t="s">
        <v>717</v>
      </c>
      <c r="D49" s="1" t="s">
        <v>789</v>
      </c>
    </row>
    <row r="50" spans="1:4">
      <c r="A50" s="1" t="s">
        <v>702</v>
      </c>
      <c r="B50" s="1" t="s">
        <v>632</v>
      </c>
      <c r="C50" s="1" t="s">
        <v>717</v>
      </c>
      <c r="D50" s="1" t="s">
        <v>789</v>
      </c>
    </row>
    <row r="51" spans="1:4">
      <c r="A51" s="1" t="s">
        <v>703</v>
      </c>
      <c r="B51" s="1" t="s">
        <v>632</v>
      </c>
      <c r="C51" s="1" t="s">
        <v>717</v>
      </c>
      <c r="D51" s="1" t="s">
        <v>789</v>
      </c>
    </row>
    <row r="52" spans="1:4">
      <c r="A52" s="1" t="s">
        <v>704</v>
      </c>
      <c r="B52" s="1" t="s">
        <v>632</v>
      </c>
      <c r="C52" s="1" t="s">
        <v>717</v>
      </c>
      <c r="D52" s="1" t="s">
        <v>789</v>
      </c>
    </row>
    <row r="53" spans="1:4">
      <c r="A53" s="1" t="s">
        <v>705</v>
      </c>
      <c r="B53" s="1" t="s">
        <v>632</v>
      </c>
      <c r="C53" s="1" t="s">
        <v>717</v>
      </c>
      <c r="D53" s="1" t="s">
        <v>789</v>
      </c>
    </row>
    <row r="54" spans="1:4">
      <c r="A54" s="1" t="s">
        <v>706</v>
      </c>
      <c r="B54" s="1" t="s">
        <v>632</v>
      </c>
      <c r="C54" s="1" t="s">
        <v>791</v>
      </c>
      <c r="D54" s="1" t="s">
        <v>789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8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80</v>
      </c>
    </row>
    <row r="3" spans="1:2">
      <c r="A3" s="2" t="s">
        <v>61</v>
      </c>
      <c r="B3" s="2" t="s">
        <v>79</v>
      </c>
    </row>
    <row r="4" spans="1:2">
      <c r="A4" s="1">
        <v>2001</v>
      </c>
      <c r="B4" s="1">
        <v>3.4</v>
      </c>
    </row>
    <row r="5" spans="1:2">
      <c r="A5" s="1">
        <v>2002</v>
      </c>
      <c r="B5" s="1">
        <v>5.7</v>
      </c>
    </row>
    <row r="6" spans="1:2">
      <c r="A6" s="1">
        <v>2003</v>
      </c>
      <c r="B6" s="1">
        <v>6.3</v>
      </c>
    </row>
    <row r="7" spans="1:2">
      <c r="A7" s="1">
        <v>2004</v>
      </c>
      <c r="B7" s="1">
        <v>7.1</v>
      </c>
    </row>
    <row r="8" spans="1:2">
      <c r="A8" s="1">
        <v>2005</v>
      </c>
      <c r="B8" s="1">
        <v>7.2</v>
      </c>
    </row>
    <row r="9" spans="1:2">
      <c r="A9" s="1">
        <v>2006</v>
      </c>
      <c r="B9" s="1">
        <v>6.7</v>
      </c>
    </row>
    <row r="10" spans="1:2">
      <c r="A10" s="1">
        <v>2007</v>
      </c>
      <c r="B10" s="1">
        <v>6.4</v>
      </c>
    </row>
    <row r="11" spans="1:2">
      <c r="A11" s="1">
        <v>2008</v>
      </c>
      <c r="B11" s="1">
        <v>7.2</v>
      </c>
    </row>
    <row r="12" spans="1:2">
      <c r="A12" s="1">
        <v>2009</v>
      </c>
      <c r="B12" s="1">
        <v>11.2</v>
      </c>
    </row>
    <row r="13" spans="1:2">
      <c r="A13" s="1">
        <v>2010</v>
      </c>
      <c r="B13" s="1">
        <v>12.1</v>
      </c>
    </row>
    <row r="14" spans="1:2">
      <c r="A14" s="1">
        <v>2011</v>
      </c>
      <c r="B14" s="1">
        <v>10.1</v>
      </c>
    </row>
    <row r="15" spans="1:2">
      <c r="A15" s="1">
        <v>2012</v>
      </c>
      <c r="B15" s="1">
        <v>11.6</v>
      </c>
    </row>
    <row r="16" spans="1:2">
      <c r="A16" s="1">
        <v>2013</v>
      </c>
      <c r="B16" s="1">
        <v>12.2</v>
      </c>
    </row>
    <row r="17" spans="1:2">
      <c r="A17" s="1">
        <v>2014</v>
      </c>
      <c r="B17" s="1">
        <v>13.5</v>
      </c>
    </row>
    <row r="18" spans="1:2">
      <c r="A18" s="1">
        <v>2015</v>
      </c>
      <c r="B18" s="1">
        <v>14.6</v>
      </c>
    </row>
    <row r="19" spans="1:2">
      <c r="A19" s="1">
        <v>2016</v>
      </c>
      <c r="B19" s="1">
        <v>16.4</v>
      </c>
    </row>
    <row r="20" spans="1:2">
      <c r="A20" s="1">
        <v>2017</v>
      </c>
      <c r="B20" s="1">
        <v>16.7</v>
      </c>
    </row>
    <row r="21" spans="1:2">
      <c r="A21" s="1">
        <v>2018</v>
      </c>
      <c r="B21" s="1">
        <v>15.5</v>
      </c>
    </row>
    <row r="22" spans="1:2">
      <c r="A22" s="1">
        <v>2019</v>
      </c>
      <c r="B22" s="1">
        <v>16.9</v>
      </c>
    </row>
    <row r="23" spans="1:2">
      <c r="A23" s="1">
        <v>2020</v>
      </c>
      <c r="B23" s="1">
        <v>23.7</v>
      </c>
    </row>
    <row r="24" spans="1:2">
      <c r="A24" s="1">
        <v>2021</v>
      </c>
      <c r="B24" s="1">
        <v>22.2</v>
      </c>
    </row>
    <row r="25" spans="1:2">
      <c r="A25" s="1">
        <v>2022</v>
      </c>
      <c r="B25" s="1">
        <v>20.1</v>
      </c>
    </row>
    <row r="26" spans="1:2">
      <c r="A26" s="1">
        <v>2023</v>
      </c>
      <c r="B26" s="1">
        <v>20.7</v>
      </c>
    </row>
    <row r="27" spans="1:2">
      <c r="A27" s="1">
        <v>2024</v>
      </c>
      <c r="B27" s="1">
        <v>22.1</v>
      </c>
    </row>
    <row r="28" spans="1:2">
      <c r="A28" s="1">
        <v>2025</v>
      </c>
      <c r="B28" s="1">
        <v>23.1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83</v>
      </c>
    </row>
    <row r="3" spans="1:3">
      <c r="A3" s="2" t="s">
        <v>61</v>
      </c>
      <c r="B3" s="2" t="s">
        <v>81</v>
      </c>
      <c r="C3" s="2" t="s">
        <v>82</v>
      </c>
    </row>
    <row r="4" spans="1:3">
      <c r="A4" s="1">
        <v>2001</v>
      </c>
      <c r="B4" s="1">
        <v>2.9</v>
      </c>
      <c r="C4" s="1">
        <v>2.2</v>
      </c>
    </row>
    <row r="5" spans="1:3">
      <c r="A5" s="1">
        <v>2002</v>
      </c>
      <c r="B5" s="1">
        <v>3.6</v>
      </c>
      <c r="C5" s="1">
        <v>2.2</v>
      </c>
    </row>
    <row r="6" spans="1:3">
      <c r="A6" s="1">
        <v>2003</v>
      </c>
      <c r="B6" s="1">
        <v>1</v>
      </c>
      <c r="C6" s="1">
        <v>2.2</v>
      </c>
    </row>
    <row r="7" spans="1:3">
      <c r="A7" s="1">
        <v>2004</v>
      </c>
      <c r="B7" s="1">
        <v>2.4</v>
      </c>
      <c r="C7" s="1">
        <v>2.2</v>
      </c>
    </row>
    <row r="8" spans="1:3">
      <c r="A8" s="1">
        <v>2005</v>
      </c>
      <c r="B8" s="1">
        <v>1.1</v>
      </c>
      <c r="C8" s="1">
        <v>2.2</v>
      </c>
    </row>
    <row r="9" spans="1:3">
      <c r="A9" s="1">
        <v>2006</v>
      </c>
      <c r="B9" s="1">
        <v>0.9</v>
      </c>
      <c r="C9" s="1">
        <v>2.2</v>
      </c>
    </row>
    <row r="10" spans="1:3">
      <c r="A10" s="1">
        <v>2007</v>
      </c>
      <c r="B10" s="1">
        <v>2</v>
      </c>
      <c r="C10" s="1">
        <v>2.2</v>
      </c>
    </row>
    <row r="11" spans="1:3">
      <c r="A11" s="1">
        <v>2008</v>
      </c>
      <c r="B11" s="1">
        <v>2.2</v>
      </c>
      <c r="C11" s="1">
        <v>2.2</v>
      </c>
    </row>
    <row r="12" spans="1:3">
      <c r="A12" s="1">
        <v>2009</v>
      </c>
      <c r="B12" s="1">
        <v>5.5</v>
      </c>
      <c r="C12" s="1">
        <v>2.2</v>
      </c>
    </row>
    <row r="13" spans="1:3">
      <c r="A13" s="1">
        <v>2010</v>
      </c>
      <c r="B13" s="1">
        <v>0.9</v>
      </c>
      <c r="C13" s="1">
        <v>2.2</v>
      </c>
    </row>
    <row r="14" spans="1:3">
      <c r="A14" s="1">
        <v>2011</v>
      </c>
      <c r="B14" s="1">
        <v>1.7</v>
      </c>
      <c r="C14" s="1">
        <v>2.2</v>
      </c>
    </row>
    <row r="15" spans="1:3">
      <c r="A15" s="1">
        <v>2012</v>
      </c>
      <c r="B15" s="1">
        <v>1.6</v>
      </c>
      <c r="C15" s="1">
        <v>2.2</v>
      </c>
    </row>
    <row r="16" spans="1:3">
      <c r="A16" s="1">
        <v>2013</v>
      </c>
      <c r="B16" s="1">
        <v>2.5</v>
      </c>
      <c r="C16" s="1">
        <v>2.2</v>
      </c>
    </row>
    <row r="17" spans="1:3">
      <c r="A17" s="1">
        <v>2014</v>
      </c>
      <c r="B17" s="1">
        <v>3.1</v>
      </c>
      <c r="C17" s="1">
        <v>2.2</v>
      </c>
    </row>
    <row r="18" spans="1:3">
      <c r="A18" s="1">
        <v>2015</v>
      </c>
      <c r="B18" s="1">
        <v>2.9</v>
      </c>
      <c r="C18" s="1">
        <v>2.2</v>
      </c>
    </row>
    <row r="19" spans="1:3">
      <c r="A19" s="1">
        <v>2016</v>
      </c>
      <c r="B19" s="1">
        <v>2.7</v>
      </c>
      <c r="C19" s="1">
        <v>2.2</v>
      </c>
    </row>
    <row r="20" spans="1:3">
      <c r="A20" s="1">
        <v>2017</v>
      </c>
      <c r="B20" s="1">
        <v>1.9</v>
      </c>
      <c r="C20" s="1">
        <v>2.2</v>
      </c>
    </row>
    <row r="21" spans="1:3">
      <c r="A21" s="1">
        <v>2018</v>
      </c>
      <c r="B21" s="1">
        <v>0.8</v>
      </c>
      <c r="C21" s="1">
        <v>2.2</v>
      </c>
    </row>
    <row r="22" spans="1:3">
      <c r="A22" s="1">
        <v>2019</v>
      </c>
      <c r="B22" s="1">
        <v>1.8</v>
      </c>
      <c r="C22" s="1">
        <v>2.2</v>
      </c>
    </row>
    <row r="23" spans="1:3">
      <c r="A23" s="1">
        <v>2020</v>
      </c>
      <c r="B23" s="1">
        <v>8.9</v>
      </c>
      <c r="C23" s="1">
        <v>2.2</v>
      </c>
    </row>
    <row r="24" spans="1:3">
      <c r="A24" s="1">
        <v>2021</v>
      </c>
      <c r="B24" s="1">
        <v>-1.3</v>
      </c>
      <c r="C24" s="1">
        <v>2.2</v>
      </c>
    </row>
    <row r="25" spans="1:3">
      <c r="A25" s="1">
        <v>2022</v>
      </c>
      <c r="B25" s="1">
        <v>1.1</v>
      </c>
      <c r="C25" s="1">
        <v>2.2</v>
      </c>
    </row>
    <row r="26" spans="1:3">
      <c r="A26" s="1">
        <v>2023</v>
      </c>
      <c r="B26" s="1">
        <v>2.7</v>
      </c>
      <c r="C26" s="1">
        <v>2.2</v>
      </c>
    </row>
    <row r="27" spans="1:3">
      <c r="A27" s="1">
        <v>2024</v>
      </c>
      <c r="B27" s="1">
        <v>2.5</v>
      </c>
      <c r="C27" s="1">
        <v>2.2</v>
      </c>
    </row>
    <row r="28" spans="1:3">
      <c r="A28" s="1">
        <v>2025</v>
      </c>
      <c r="B28" s="1">
        <v>1</v>
      </c>
      <c r="C28" s="1">
        <v>2.2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87</v>
      </c>
    </row>
    <row r="3" spans="1:4">
      <c r="A3" s="2" t="s">
        <v>61</v>
      </c>
      <c r="B3" s="2" t="s">
        <v>84</v>
      </c>
      <c r="C3" s="2" t="s">
        <v>85</v>
      </c>
      <c r="D3" s="2" t="s">
        <v>86</v>
      </c>
    </row>
    <row r="4" spans="1:4">
      <c r="A4" s="1">
        <v>2007</v>
      </c>
      <c r="B4" s="1">
        <v>53.6</v>
      </c>
      <c r="C4" s="1">
        <v>57.4</v>
      </c>
      <c r="D4" s="1">
        <v>43.9</v>
      </c>
    </row>
    <row r="5" spans="1:4">
      <c r="A5" s="1">
        <v>2008</v>
      </c>
      <c r="B5" s="1">
        <v>54.4</v>
      </c>
      <c r="C5" s="1">
        <v>57.4</v>
      </c>
      <c r="D5" s="1">
        <v>42.8</v>
      </c>
    </row>
    <row r="6" spans="1:4">
      <c r="A6" s="1">
        <v>2009</v>
      </c>
      <c r="B6" s="1">
        <v>57.6</v>
      </c>
      <c r="C6" s="1">
        <v>57.4</v>
      </c>
      <c r="D6" s="1">
        <v>43.7</v>
      </c>
    </row>
    <row r="7" spans="1:4">
      <c r="A7" s="1">
        <v>2010</v>
      </c>
      <c r="B7" s="1">
        <v>56.7</v>
      </c>
      <c r="C7" s="1">
        <v>57.4</v>
      </c>
      <c r="D7" s="1">
        <v>44</v>
      </c>
    </row>
    <row r="8" spans="1:4">
      <c r="A8" s="1">
        <v>2011</v>
      </c>
      <c r="B8" s="1">
        <v>57.2</v>
      </c>
      <c r="C8" s="1">
        <v>57.4</v>
      </c>
      <c r="D8" s="1">
        <v>44</v>
      </c>
    </row>
    <row r="9" spans="1:4">
      <c r="A9" s="1">
        <v>2012</v>
      </c>
      <c r="B9" s="1">
        <v>56</v>
      </c>
      <c r="C9" s="1">
        <v>57.4</v>
      </c>
      <c r="D9" s="1">
        <v>43.7</v>
      </c>
    </row>
    <row r="10" spans="1:4">
      <c r="A10" s="1">
        <v>2013</v>
      </c>
      <c r="B10" s="1">
        <v>56.4</v>
      </c>
      <c r="C10" s="1">
        <v>57.4</v>
      </c>
      <c r="D10" s="1">
        <v>43.3</v>
      </c>
    </row>
    <row r="11" spans="1:4">
      <c r="A11" s="1">
        <v>2014</v>
      </c>
      <c r="B11" s="1">
        <v>57.3</v>
      </c>
      <c r="C11" s="1">
        <v>57.4</v>
      </c>
      <c r="D11" s="1">
        <v>42.7</v>
      </c>
    </row>
    <row r="12" spans="1:4">
      <c r="A12" s="1">
        <v>2015</v>
      </c>
      <c r="B12" s="1">
        <v>58.6</v>
      </c>
      <c r="C12" s="1">
        <v>57.4</v>
      </c>
      <c r="D12" s="1">
        <v>43.2</v>
      </c>
    </row>
    <row r="13" spans="1:4">
      <c r="A13" s="1">
        <v>2016</v>
      </c>
      <c r="B13" s="1">
        <v>59.3</v>
      </c>
      <c r="C13" s="1">
        <v>57.4</v>
      </c>
      <c r="D13" s="1">
        <v>43.4</v>
      </c>
    </row>
    <row r="14" spans="1:4">
      <c r="A14" s="1">
        <v>2017</v>
      </c>
      <c r="B14" s="1">
        <v>59.5</v>
      </c>
      <c r="C14" s="1">
        <v>57.4</v>
      </c>
      <c r="D14" s="1">
        <v>43</v>
      </c>
    </row>
    <row r="15" spans="1:4">
      <c r="A15" s="1">
        <v>2018</v>
      </c>
      <c r="B15" s="1">
        <v>59.2</v>
      </c>
      <c r="C15" s="1">
        <v>57.4</v>
      </c>
      <c r="D15" s="1">
        <v>43</v>
      </c>
    </row>
    <row r="16" spans="1:4">
      <c r="A16" s="1">
        <v>2019</v>
      </c>
      <c r="B16" s="1">
        <v>59.9</v>
      </c>
      <c r="C16" s="1">
        <v>57.4</v>
      </c>
      <c r="D16" s="1">
        <v>43.1</v>
      </c>
    </row>
    <row r="17" spans="1:4">
      <c r="A17" s="1">
        <v>2020</v>
      </c>
      <c r="B17" s="1">
        <v>65</v>
      </c>
      <c r="C17" s="1">
        <v>57.4</v>
      </c>
      <c r="D17" s="1">
        <v>43.2</v>
      </c>
    </row>
    <row r="18" spans="1:4">
      <c r="A18" s="1">
        <v>2021</v>
      </c>
      <c r="B18" s="1">
        <v>61.4</v>
      </c>
      <c r="C18" s="1">
        <v>57.4</v>
      </c>
      <c r="D18" s="1">
        <v>45</v>
      </c>
    </row>
    <row r="19" spans="1:4">
      <c r="A19" s="1">
        <v>2022</v>
      </c>
      <c r="B19" s="1">
        <v>60</v>
      </c>
      <c r="C19" s="1">
        <v>57.4</v>
      </c>
      <c r="D19" s="1">
        <v>44</v>
      </c>
    </row>
    <row r="20" spans="1:4">
      <c r="A20" s="1">
        <v>2023</v>
      </c>
      <c r="B20" s="1">
        <v>61.7</v>
      </c>
      <c r="C20" s="1">
        <v>57.4</v>
      </c>
      <c r="D20" s="1">
        <v>42.8</v>
      </c>
    </row>
    <row r="21" spans="1:4">
      <c r="A21" s="1">
        <v>2024</v>
      </c>
      <c r="B21" s="1">
        <v>62.1</v>
      </c>
      <c r="C21" s="1">
        <v>57.4</v>
      </c>
      <c r="D21" s="1">
        <v>42.7</v>
      </c>
    </row>
    <row r="22" spans="1:4">
      <c r="A22" s="1">
        <v>2025</v>
      </c>
      <c r="B22" s="1">
        <v>61.9</v>
      </c>
      <c r="C22" s="1">
        <v>57.4</v>
      </c>
      <c r="D22" s="1">
        <v>42.1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5A153D680AA72C488BD48F7C2E55A967" ma:contentTypeVersion="7" ma:contentTypeDescription="Opprett et nytt dokument." ma:contentTypeScope="" ma:versionID="9caf64b1e9ae3e08110bf9840dc36a29">
  <xsd:schema xmlns:xsd="http://www.w3.org/2001/XMLSchema" xmlns:xs="http://www.w3.org/2001/XMLSchema" xmlns:p="http://schemas.microsoft.com/office/2006/metadata/properties" xmlns:ns1="http://schemas.microsoft.com/sharepoint/v3" xmlns:ns2="53a41531-c52f-4666-9dc9-85b04ba3dc1e" xmlns:ns3="c76c20a7-bb09-404c-a5e4-6212ccc9d1b7" targetNamespace="http://schemas.microsoft.com/office/2006/metadata/properties" ma:root="true" ma:fieldsID="3a05a9c2ea39119476b3217d37f1fa7f" ns1:_="" ns2:_="" ns3:_="">
    <xsd:import namespace="http://schemas.microsoft.com/sharepoint/v3"/>
    <xsd:import namespace="53a41531-c52f-4666-9dc9-85b04ba3dc1e"/>
    <xsd:import namespace="c76c20a7-bb09-404c-a5e4-6212ccc9d1b7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2:SharedWithUsers" minOccurs="0"/>
                <xsd:element ref="ns3:Dokumentstatu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41531-c52f-4666-9dc9-85b04ba3dc1e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c20a7-bb09-404c-a5e4-6212ccc9d1b7" elementFormDefault="qualified">
    <xsd:import namespace="http://schemas.microsoft.com/office/2006/documentManagement/types"/>
    <xsd:import namespace="http://schemas.microsoft.com/office/infopath/2007/PartnerControls"/>
    <xsd:element name="Dokumentstatus" ma:index="12" nillable="true" ma:displayName="Dokumentstatus" ma:format="Dropdown" ma:internalName="Dokumentstatus">
      <xsd:simpleType>
        <xsd:restriction base="dms:Choice">
          <xsd:enumeration value="Under arbeid POL"/>
          <xsd:enumeration value="Til sjekk i avdeling"/>
          <xsd:enumeration value="Godkjent av POL"/>
          <xsd:enumeration value="Godkjent avdeling"/>
          <xsd:enumeration value="Godkjent SMK"/>
          <xsd:enumeration value="Ferd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status xmlns="c76c20a7-bb09-404c-a5e4-6212ccc9d1b7" xsi:nil="true"/>
    <AssignedTo xmlns="http://schemas.microsoft.com/sharepoint/v3">
      <UserInfo>
        <DisplayName/>
        <AccountId xsi:nil="true"/>
        <AccountType/>
      </UserInfo>
    </AssignedTo>
    <SnoArkivpliktig xmlns="53a41531-c52f-4666-9dc9-85b04ba3dc1e">?</SnoArkivpliktig>
    <SnoDokumenttype xmlns="53a41531-c52f-4666-9dc9-85b04ba3dc1e" xsi:nil="true"/>
  </documentManagement>
</p:properties>
</file>

<file path=customXml/itemProps1.xml><?xml version="1.0" encoding="utf-8"?>
<ds:datastoreItem xmlns:ds="http://schemas.openxmlformats.org/officeDocument/2006/customXml" ds:itemID="{8A177575-81F0-4219-93A4-D0FE9DE21834}"/>
</file>

<file path=customXml/itemProps2.xml><?xml version="1.0" encoding="utf-8"?>
<ds:datastoreItem xmlns:ds="http://schemas.openxmlformats.org/officeDocument/2006/customXml" ds:itemID="{2AD881F6-E7C6-4D3C-A232-FC03D853F6CF}"/>
</file>

<file path=customXml/itemProps3.xml><?xml version="1.0" encoding="utf-8"?>
<ds:datastoreItem xmlns:ds="http://schemas.openxmlformats.org/officeDocument/2006/customXml" ds:itemID="{E0ACB329-CC80-4576-9E8E-0D9AC6F167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Innhold</vt:lpstr>
      <vt:lpstr>Fig3-1</vt:lpstr>
      <vt:lpstr>Fig3-2</vt:lpstr>
      <vt:lpstr>Fig3-3</vt:lpstr>
      <vt:lpstr>Fig3-4</vt:lpstr>
      <vt:lpstr>Fig3-5</vt:lpstr>
      <vt:lpstr>Fig3-6</vt:lpstr>
      <vt:lpstr>Fig3-7</vt:lpstr>
      <vt:lpstr>Fig3-8</vt:lpstr>
      <vt:lpstr>Fig3-9</vt:lpstr>
      <vt:lpstr>Fig3-10</vt:lpstr>
      <vt:lpstr>Fig3-11</vt:lpstr>
      <vt:lpstr>Fig3-12</vt:lpstr>
      <vt:lpstr>Fig3-13</vt:lpstr>
      <vt:lpstr>Fig3-14</vt:lpstr>
      <vt:lpstr>Fig3-15</vt:lpstr>
      <vt:lpstr>Fig3-16</vt:lpstr>
      <vt:lpstr>Fig3-17</vt:lpstr>
      <vt:lpstr>Fig3-18</vt:lpstr>
      <vt:lpstr>Fig3-19</vt:lpstr>
      <vt:lpstr>Fig3-20</vt:lpstr>
      <vt:lpstr>Fig3-21</vt:lpstr>
      <vt:lpstr>Fig3-22</vt:lpstr>
      <vt:lpstr>Fig3-23</vt:lpstr>
      <vt:lpstr>Fig3-24</vt:lpstr>
      <vt:lpstr>Fig3-25</vt:lpstr>
      <vt:lpstr>Fig3-26</vt:lpstr>
      <vt:lpstr>Fig3-28</vt:lpstr>
      <vt:lpstr>Fig3-29</vt:lpstr>
      <vt:lpstr>Fig3-30</vt:lpstr>
      <vt:lpstr>Fig3-31</vt:lpstr>
      <vt:lpstr>Fig3-32</vt:lpstr>
      <vt:lpstr>Fig3-33</vt:lpstr>
      <vt:lpstr>Fig3-34</vt:lpstr>
      <vt:lpstr>Fig3-35</vt:lpstr>
      <vt:lpstr>Fig3-36</vt:lpstr>
      <vt:lpstr>Fig3-37</vt:lpstr>
      <vt:lpstr>Fig3-38</vt:lpstr>
      <vt:lpstr>Fig3-39</vt:lpstr>
      <vt:lpstr>Fig3-40</vt:lpstr>
      <vt:lpstr>Fig3-41</vt:lpstr>
      <vt:lpstr>Fig3-42</vt:lpstr>
      <vt:lpstr>Fig3-43</vt:lpstr>
      <vt:lpstr>Fig3-44</vt:lpstr>
      <vt:lpstr>Fig3-45</vt:lpstr>
      <vt:lpstr>Fig3-46</vt:lpstr>
      <vt:lpstr>Fig3-47</vt:lpstr>
      <vt:lpstr>Fig3-48</vt:lpstr>
      <vt:lpstr>Fig3-49</vt:lpstr>
      <vt:lpstr>Fig3-50</vt:lpstr>
      <vt:lpstr>Fig3-51</vt:lpstr>
      <vt:lpstr>Fig3-52</vt:lpstr>
      <vt:lpstr>Fig3-53</vt:lpstr>
      <vt:lpstr>Fig3-54</vt:lpstr>
      <vt:lpstr>Fig3-55</vt:lpstr>
      <vt:lpstr>Fig3-56</vt:lpstr>
      <vt:lpstr>Fig3-57</vt:lpstr>
      <vt:lpstr>Fig3-58</vt:lpstr>
      <vt:lpstr>Fig3-59</vt:lpstr>
      <vt:lpstr>Fig3-60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2024-10-03T08:02:51Z</dcterms:created>
  <dcterms:modified xsi:type="dcterms:W3CDTF">2024-10-03T08:02:51Z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0x01010027399BDA455B493DBFDF30E876AC73C3005A153D680AA72C488BD48F7C2E55A967</vt:lpwstr>
  </property>
</Properties>
</file>