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0\Utbet\Løpende inntutj\"/>
    </mc:Choice>
  </mc:AlternateContent>
  <xr:revisionPtr revIDLastSave="0" documentId="13_ncr:1_{25A38BB7-F5AC-4C7C-8C28-397B677031D8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0" l="1"/>
  <c r="I20" i="10"/>
  <c r="H20" i="10"/>
  <c r="D20" i="10"/>
  <c r="C20" i="10"/>
  <c r="H20" i="9" l="1"/>
  <c r="J20" i="9" s="1"/>
  <c r="D20" i="9"/>
  <c r="C20" i="9"/>
  <c r="C20" i="8"/>
  <c r="I9" i="8" l="1"/>
  <c r="I10" i="8"/>
  <c r="I11" i="8"/>
  <c r="I12" i="8"/>
  <c r="I13" i="8"/>
  <c r="I14" i="8"/>
  <c r="I15" i="8"/>
  <c r="I16" i="8"/>
  <c r="I17" i="8"/>
  <c r="I18" i="8"/>
  <c r="I8" i="8"/>
  <c r="I20" i="8"/>
  <c r="D20" i="8"/>
  <c r="E20" i="8"/>
  <c r="F20" i="8" s="1"/>
  <c r="J8" i="7" l="1"/>
  <c r="J20" i="7"/>
  <c r="I20" i="7"/>
  <c r="H20" i="7"/>
  <c r="C20" i="7"/>
  <c r="D20" i="7"/>
  <c r="E18" i="7"/>
  <c r="E17" i="7"/>
  <c r="E16" i="7"/>
  <c r="E15" i="7"/>
  <c r="E14" i="7"/>
  <c r="E13" i="7"/>
  <c r="E12" i="7"/>
  <c r="E11" i="7"/>
  <c r="E10" i="7"/>
  <c r="E9" i="7"/>
  <c r="E8" i="7"/>
  <c r="E20" i="7" l="1"/>
  <c r="G18" i="7" s="1"/>
  <c r="H18" i="7" s="1"/>
  <c r="G14" i="7"/>
  <c r="H14" i="7" s="1"/>
  <c r="F20" i="7"/>
  <c r="G15" i="7"/>
  <c r="H15" i="7" s="1"/>
  <c r="G8" i="7"/>
  <c r="H8" i="7" s="1"/>
  <c r="F15" i="7"/>
  <c r="F10" i="7"/>
  <c r="G17" i="7"/>
  <c r="H17" i="7" s="1"/>
  <c r="G11" i="7"/>
  <c r="H11" i="7" s="1"/>
  <c r="F18" i="7"/>
  <c r="F12" i="7"/>
  <c r="G13" i="7"/>
  <c r="H13" i="7" s="1"/>
  <c r="G10" i="7"/>
  <c r="H10" i="7" s="1"/>
  <c r="F8" i="7"/>
  <c r="F16" i="7"/>
  <c r="F11" i="7"/>
  <c r="F14" i="7"/>
  <c r="F9" i="7"/>
  <c r="I20" i="6"/>
  <c r="D20" i="6"/>
  <c r="C20" i="6"/>
  <c r="F13" i="7" l="1"/>
  <c r="G16" i="7"/>
  <c r="H16" i="7" s="1"/>
  <c r="F17" i="7"/>
  <c r="G12" i="7"/>
  <c r="H12" i="7" s="1"/>
  <c r="G9" i="7"/>
  <c r="H9" i="7" s="1"/>
  <c r="E20" i="6"/>
  <c r="F20" i="6" s="1"/>
  <c r="I8" i="5"/>
  <c r="H20" i="5"/>
  <c r="D20" i="5" l="1"/>
  <c r="C20" i="5"/>
  <c r="C20" i="4"/>
  <c r="D20" i="4" l="1"/>
  <c r="E20" i="4" l="1"/>
  <c r="F20" i="4" s="1"/>
  <c r="C20" i="3"/>
  <c r="E20" i="3"/>
  <c r="G8" i="3" s="1"/>
  <c r="H8" i="3" s="1"/>
  <c r="E18" i="3"/>
  <c r="E8" i="3"/>
  <c r="F8" i="3" s="1"/>
  <c r="E9" i="3"/>
  <c r="G9" i="3"/>
  <c r="H9" i="3" s="1"/>
  <c r="E10" i="3"/>
  <c r="G10" i="3"/>
  <c r="H10" i="3" s="1"/>
  <c r="E11" i="3"/>
  <c r="E12" i="3"/>
  <c r="E13" i="3"/>
  <c r="G13" i="3" s="1"/>
  <c r="H13" i="3" s="1"/>
  <c r="E14" i="3"/>
  <c r="E15" i="3"/>
  <c r="E16" i="3"/>
  <c r="E17" i="3"/>
  <c r="G17" i="3"/>
  <c r="H17" i="3" s="1"/>
  <c r="D20" i="3"/>
  <c r="D20" i="2"/>
  <c r="C20" i="2"/>
  <c r="E20" i="2" s="1"/>
  <c r="D20" i="1"/>
  <c r="E18" i="1"/>
  <c r="E8" i="1"/>
  <c r="E9" i="1"/>
  <c r="E10" i="1"/>
  <c r="E11" i="1"/>
  <c r="E12" i="1"/>
  <c r="E13" i="1"/>
  <c r="E14" i="1"/>
  <c r="E15" i="1"/>
  <c r="E16" i="1"/>
  <c r="E17" i="1"/>
  <c r="H19" i="1"/>
  <c r="I19" i="1" s="1"/>
  <c r="C20" i="1"/>
  <c r="E20" i="1" s="1"/>
  <c r="G19" i="1"/>
  <c r="F19" i="1"/>
  <c r="E19" i="1"/>
  <c r="E20" i="10"/>
  <c r="F20" i="10" s="1"/>
  <c r="E9" i="10"/>
  <c r="E10" i="10"/>
  <c r="E11" i="10"/>
  <c r="E12" i="10"/>
  <c r="E13" i="10"/>
  <c r="E14" i="10"/>
  <c r="E15" i="10"/>
  <c r="E16" i="10"/>
  <c r="E17" i="10"/>
  <c r="E18" i="10"/>
  <c r="E8" i="10"/>
  <c r="E9" i="9"/>
  <c r="E10" i="9"/>
  <c r="E11" i="9"/>
  <c r="E12" i="9"/>
  <c r="E13" i="9"/>
  <c r="E14" i="9"/>
  <c r="E15" i="9"/>
  <c r="E16" i="9"/>
  <c r="E17" i="9"/>
  <c r="E18" i="9"/>
  <c r="E8" i="9"/>
  <c r="E20" i="9"/>
  <c r="E9" i="8"/>
  <c r="G9" i="8" s="1"/>
  <c r="H9" i="8" s="1"/>
  <c r="J9" i="8" s="1"/>
  <c r="E10" i="8"/>
  <c r="F10" i="8" s="1"/>
  <c r="E11" i="8"/>
  <c r="G11" i="8" s="1"/>
  <c r="H11" i="8" s="1"/>
  <c r="J11" i="8" s="1"/>
  <c r="E12" i="8"/>
  <c r="E13" i="8"/>
  <c r="F13" i="8" s="1"/>
  <c r="E14" i="8"/>
  <c r="F14" i="8" s="1"/>
  <c r="E15" i="8"/>
  <c r="G15" i="8" s="1"/>
  <c r="H15" i="8" s="1"/>
  <c r="J15" i="8" s="1"/>
  <c r="E16" i="8"/>
  <c r="G16" i="8" s="1"/>
  <c r="H16" i="8" s="1"/>
  <c r="J16" i="8" s="1"/>
  <c r="E17" i="8"/>
  <c r="E18" i="8"/>
  <c r="E8" i="8"/>
  <c r="G8" i="8" s="1"/>
  <c r="H8" i="8" s="1"/>
  <c r="J8" i="8" s="1"/>
  <c r="E9" i="6"/>
  <c r="F9" i="6" s="1"/>
  <c r="E10" i="6"/>
  <c r="G10" i="6" s="1"/>
  <c r="H10" i="6" s="1"/>
  <c r="E11" i="6"/>
  <c r="F11" i="6" s="1"/>
  <c r="E12" i="6"/>
  <c r="F12" i="6" s="1"/>
  <c r="E13" i="6"/>
  <c r="G13" i="6" s="1"/>
  <c r="H13" i="6" s="1"/>
  <c r="E14" i="6"/>
  <c r="E15" i="6"/>
  <c r="E16" i="6"/>
  <c r="E17" i="6"/>
  <c r="G17" i="6" s="1"/>
  <c r="H17" i="6" s="1"/>
  <c r="E18" i="6"/>
  <c r="F18" i="6" s="1"/>
  <c r="E8" i="6"/>
  <c r="G8" i="6" s="1"/>
  <c r="H8" i="6" s="1"/>
  <c r="E20" i="5"/>
  <c r="F20" i="5" s="1"/>
  <c r="E9" i="5"/>
  <c r="E10" i="5"/>
  <c r="E11" i="5"/>
  <c r="E12" i="5"/>
  <c r="E13" i="5"/>
  <c r="E14" i="5"/>
  <c r="E15" i="5"/>
  <c r="E16" i="5"/>
  <c r="E17" i="5"/>
  <c r="E18" i="5"/>
  <c r="E8" i="5"/>
  <c r="E8" i="4"/>
  <c r="E9" i="4"/>
  <c r="E10" i="4"/>
  <c r="E11" i="4"/>
  <c r="E12" i="4"/>
  <c r="E13" i="4"/>
  <c r="E14" i="4"/>
  <c r="E15" i="4"/>
  <c r="E16" i="4"/>
  <c r="E17" i="4"/>
  <c r="E18" i="4"/>
  <c r="E9" i="2"/>
  <c r="E10" i="2"/>
  <c r="E11" i="2"/>
  <c r="E12" i="2"/>
  <c r="E13" i="2"/>
  <c r="E14" i="2"/>
  <c r="E15" i="2"/>
  <c r="E16" i="2"/>
  <c r="E17" i="2"/>
  <c r="E18" i="2"/>
  <c r="E8" i="2"/>
  <c r="F20" i="3"/>
  <c r="G12" i="8"/>
  <c r="H12" i="8" s="1"/>
  <c r="J12" i="8" s="1"/>
  <c r="F18" i="8"/>
  <c r="F15" i="6"/>
  <c r="F14" i="6"/>
  <c r="F11" i="3"/>
  <c r="F10" i="3"/>
  <c r="F14" i="3"/>
  <c r="F18" i="3"/>
  <c r="F17" i="8"/>
  <c r="F16" i="6"/>
  <c r="F15" i="3"/>
  <c r="F12" i="3"/>
  <c r="F16" i="3"/>
  <c r="F9" i="3"/>
  <c r="F17" i="3"/>
  <c r="G9" i="6"/>
  <c r="H9" i="6" s="1"/>
  <c r="G12" i="6"/>
  <c r="H12" i="6" s="1"/>
  <c r="G14" i="6"/>
  <c r="H14" i="6" s="1"/>
  <c r="G15" i="6"/>
  <c r="H15" i="6" s="1"/>
  <c r="G16" i="6"/>
  <c r="H16" i="6" s="1"/>
  <c r="G18" i="8"/>
  <c r="H18" i="8" s="1"/>
  <c r="J18" i="8" s="1"/>
  <c r="G13" i="8"/>
  <c r="H13" i="8" s="1"/>
  <c r="J13" i="8" s="1"/>
  <c r="F9" i="8"/>
  <c r="G10" i="8"/>
  <c r="H10" i="8" s="1"/>
  <c r="J10" i="8" s="1"/>
  <c r="J19" i="7"/>
  <c r="F11" i="10" l="1"/>
  <c r="F15" i="10"/>
  <c r="F12" i="10"/>
  <c r="F14" i="10"/>
  <c r="F13" i="10"/>
  <c r="F9" i="10"/>
  <c r="G15" i="10"/>
  <c r="H15" i="10" s="1"/>
  <c r="J15" i="10" s="1"/>
  <c r="G18" i="10"/>
  <c r="H18" i="10" s="1"/>
  <c r="J18" i="10" s="1"/>
  <c r="G10" i="10"/>
  <c r="H10" i="10" s="1"/>
  <c r="J10" i="10" s="1"/>
  <c r="F8" i="10"/>
  <c r="F17" i="10"/>
  <c r="G17" i="10"/>
  <c r="H17" i="10" s="1"/>
  <c r="J17" i="10" s="1"/>
  <c r="G13" i="10"/>
  <c r="H13" i="10" s="1"/>
  <c r="J13" i="10" s="1"/>
  <c r="F18" i="10"/>
  <c r="G11" i="10"/>
  <c r="H11" i="10" s="1"/>
  <c r="J11" i="10" s="1"/>
  <c r="G14" i="10"/>
  <c r="H14" i="10" s="1"/>
  <c r="J14" i="10" s="1"/>
  <c r="F10" i="10"/>
  <c r="G9" i="10"/>
  <c r="H9" i="10" s="1"/>
  <c r="J9" i="10" s="1"/>
  <c r="F16" i="10"/>
  <c r="G16" i="10"/>
  <c r="H16" i="10" s="1"/>
  <c r="J16" i="10" s="1"/>
  <c r="G12" i="10"/>
  <c r="H12" i="10" s="1"/>
  <c r="J12" i="10" s="1"/>
  <c r="G8" i="10"/>
  <c r="H8" i="10" s="1"/>
  <c r="J8" i="10" s="1"/>
  <c r="F18" i="9"/>
  <c r="G18" i="9"/>
  <c r="H18" i="9" s="1"/>
  <c r="G11" i="9"/>
  <c r="H11" i="9" s="1"/>
  <c r="I11" i="10" s="1"/>
  <c r="F12" i="9"/>
  <c r="F20" i="9"/>
  <c r="F8" i="9"/>
  <c r="F9" i="9"/>
  <c r="F13" i="9"/>
  <c r="F10" i="9"/>
  <c r="G15" i="9"/>
  <c r="H15" i="9" s="1"/>
  <c r="G13" i="9"/>
  <c r="H13" i="9" s="1"/>
  <c r="G8" i="9"/>
  <c r="H8" i="9" s="1"/>
  <c r="G14" i="9"/>
  <c r="H14" i="9" s="1"/>
  <c r="G10" i="9"/>
  <c r="H10" i="9" s="1"/>
  <c r="F14" i="9"/>
  <c r="G16" i="9"/>
  <c r="H16" i="9" s="1"/>
  <c r="G17" i="9"/>
  <c r="H17" i="9" s="1"/>
  <c r="F16" i="9"/>
  <c r="F15" i="9"/>
  <c r="G12" i="9"/>
  <c r="H12" i="9" s="1"/>
  <c r="F11" i="9"/>
  <c r="F17" i="9"/>
  <c r="G9" i="9"/>
  <c r="H9" i="9" s="1"/>
  <c r="F8" i="8"/>
  <c r="F16" i="8"/>
  <c r="F15" i="8"/>
  <c r="G14" i="8"/>
  <c r="H14" i="8" s="1"/>
  <c r="J14" i="8" s="1"/>
  <c r="I13" i="9"/>
  <c r="I11" i="9"/>
  <c r="J11" i="9" s="1"/>
  <c r="I16" i="9"/>
  <c r="I15" i="9"/>
  <c r="I18" i="9"/>
  <c r="I12" i="9"/>
  <c r="I10" i="9"/>
  <c r="I8" i="9"/>
  <c r="I9" i="9"/>
  <c r="F12" i="8"/>
  <c r="G17" i="8"/>
  <c r="F11" i="8"/>
  <c r="J14" i="6"/>
  <c r="I14" i="7"/>
  <c r="J14" i="7" s="1"/>
  <c r="G18" i="6"/>
  <c r="H18" i="6" s="1"/>
  <c r="H20" i="6" s="1"/>
  <c r="J20" i="6" s="1"/>
  <c r="F17" i="6"/>
  <c r="I10" i="7"/>
  <c r="J10" i="7" s="1"/>
  <c r="J10" i="6"/>
  <c r="I17" i="7"/>
  <c r="J17" i="7" s="1"/>
  <c r="J17" i="6"/>
  <c r="I16" i="7"/>
  <c r="J16" i="7" s="1"/>
  <c r="J16" i="6"/>
  <c r="I15" i="7"/>
  <c r="J15" i="7" s="1"/>
  <c r="J15" i="6"/>
  <c r="I13" i="7"/>
  <c r="J13" i="7" s="1"/>
  <c r="J13" i="6"/>
  <c r="I12" i="7"/>
  <c r="J12" i="7" s="1"/>
  <c r="J12" i="6"/>
  <c r="I9" i="7"/>
  <c r="J9" i="7" s="1"/>
  <c r="J9" i="6"/>
  <c r="I8" i="7"/>
  <c r="J8" i="6"/>
  <c r="G11" i="6"/>
  <c r="H11" i="6" s="1"/>
  <c r="F10" i="6"/>
  <c r="F8" i="6"/>
  <c r="F13" i="6"/>
  <c r="G11" i="4"/>
  <c r="H11" i="4" s="1"/>
  <c r="I11" i="5" s="1"/>
  <c r="F16" i="4"/>
  <c r="G15" i="5"/>
  <c r="H15" i="5" s="1"/>
  <c r="I15" i="6" s="1"/>
  <c r="G17" i="5"/>
  <c r="H17" i="5" s="1"/>
  <c r="I17" i="6" s="1"/>
  <c r="G13" i="5"/>
  <c r="H13" i="5" s="1"/>
  <c r="I13" i="6" s="1"/>
  <c r="G9" i="5"/>
  <c r="H9" i="5" s="1"/>
  <c r="I9" i="6" s="1"/>
  <c r="G14" i="5"/>
  <c r="H14" i="5" s="1"/>
  <c r="I14" i="6" s="1"/>
  <c r="F16" i="5"/>
  <c r="F14" i="5"/>
  <c r="F8" i="5"/>
  <c r="F18" i="5"/>
  <c r="G11" i="5"/>
  <c r="H11" i="5" s="1"/>
  <c r="I11" i="6" s="1"/>
  <c r="F13" i="5"/>
  <c r="G16" i="5"/>
  <c r="H16" i="5" s="1"/>
  <c r="G12" i="5"/>
  <c r="H12" i="5" s="1"/>
  <c r="F17" i="5"/>
  <c r="G18" i="5"/>
  <c r="H18" i="5" s="1"/>
  <c r="F12" i="5"/>
  <c r="F9" i="5"/>
  <c r="G8" i="5"/>
  <c r="H8" i="5" s="1"/>
  <c r="F15" i="5"/>
  <c r="G10" i="5"/>
  <c r="H10" i="5" s="1"/>
  <c r="F10" i="5"/>
  <c r="F11" i="5"/>
  <c r="G16" i="4"/>
  <c r="H16" i="4" s="1"/>
  <c r="I16" i="5" s="1"/>
  <c r="G9" i="1"/>
  <c r="H9" i="1" s="1"/>
  <c r="G17" i="1"/>
  <c r="H17" i="1" s="1"/>
  <c r="F16" i="1"/>
  <c r="G12" i="1"/>
  <c r="H12" i="1" s="1"/>
  <c r="G18" i="1"/>
  <c r="H18" i="1" s="1"/>
  <c r="G15" i="1"/>
  <c r="H15" i="1" s="1"/>
  <c r="G10" i="1"/>
  <c r="H10" i="1" s="1"/>
  <c r="F8" i="1"/>
  <c r="G13" i="1"/>
  <c r="H13" i="1" s="1"/>
  <c r="F14" i="1"/>
  <c r="F10" i="1"/>
  <c r="F11" i="1"/>
  <c r="G8" i="1"/>
  <c r="H8" i="1" s="1"/>
  <c r="G16" i="1"/>
  <c r="H16" i="1" s="1"/>
  <c r="F20" i="1"/>
  <c r="F13" i="1"/>
  <c r="F15" i="1"/>
  <c r="G14" i="1"/>
  <c r="H14" i="1" s="1"/>
  <c r="G11" i="1"/>
  <c r="H11" i="1" s="1"/>
  <c r="F12" i="1"/>
  <c r="F18" i="1"/>
  <c r="I17" i="4"/>
  <c r="F17" i="1"/>
  <c r="F9" i="1"/>
  <c r="F8" i="2"/>
  <c r="I10" i="4"/>
  <c r="I9" i="4"/>
  <c r="F20" i="2"/>
  <c r="G11" i="2"/>
  <c r="H11" i="2" s="1"/>
  <c r="G9" i="2"/>
  <c r="H9" i="2" s="1"/>
  <c r="G18" i="2"/>
  <c r="H18" i="2" s="1"/>
  <c r="F16" i="2"/>
  <c r="G10" i="2"/>
  <c r="H10" i="2" s="1"/>
  <c r="F15" i="2"/>
  <c r="G15" i="2"/>
  <c r="H15" i="2" s="1"/>
  <c r="F14" i="2"/>
  <c r="G17" i="2"/>
  <c r="H17" i="2" s="1"/>
  <c r="G14" i="2"/>
  <c r="H14" i="2" s="1"/>
  <c r="G8" i="2"/>
  <c r="H8" i="2" s="1"/>
  <c r="F9" i="2"/>
  <c r="F18" i="2"/>
  <c r="G13" i="2"/>
  <c r="H13" i="2" s="1"/>
  <c r="F10" i="2"/>
  <c r="G12" i="2"/>
  <c r="H12" i="2" s="1"/>
  <c r="G16" i="2"/>
  <c r="H16" i="2" s="1"/>
  <c r="F12" i="2"/>
  <c r="F11" i="2"/>
  <c r="F17" i="2"/>
  <c r="F13" i="2"/>
  <c r="I13" i="4"/>
  <c r="F9" i="4"/>
  <c r="G15" i="3"/>
  <c r="H15" i="3" s="1"/>
  <c r="G18" i="3"/>
  <c r="H18" i="3" s="1"/>
  <c r="G12" i="3"/>
  <c r="H12" i="3" s="1"/>
  <c r="F13" i="3"/>
  <c r="G14" i="3"/>
  <c r="H14" i="3" s="1"/>
  <c r="G11" i="3"/>
  <c r="H11" i="3" s="1"/>
  <c r="G16" i="3"/>
  <c r="H16" i="3" s="1"/>
  <c r="F14" i="4"/>
  <c r="G18" i="4"/>
  <c r="H18" i="4" s="1"/>
  <c r="F10" i="4"/>
  <c r="F17" i="4"/>
  <c r="F12" i="4"/>
  <c r="F11" i="4"/>
  <c r="F8" i="4"/>
  <c r="F13" i="4"/>
  <c r="G15" i="4"/>
  <c r="H15" i="4" s="1"/>
  <c r="G9" i="4"/>
  <c r="H9" i="4" s="1"/>
  <c r="G12" i="4"/>
  <c r="H12" i="4" s="1"/>
  <c r="G14" i="4"/>
  <c r="H14" i="4" s="1"/>
  <c r="G17" i="4"/>
  <c r="H17" i="4" s="1"/>
  <c r="F15" i="4"/>
  <c r="G8" i="4"/>
  <c r="H8" i="4" s="1"/>
  <c r="G13" i="4"/>
  <c r="H13" i="4" s="1"/>
  <c r="F18" i="4"/>
  <c r="G10" i="4"/>
  <c r="H10" i="4" s="1"/>
  <c r="I18" i="10" l="1"/>
  <c r="J18" i="9"/>
  <c r="I14" i="9"/>
  <c r="J10" i="9"/>
  <c r="I10" i="10"/>
  <c r="I12" i="10"/>
  <c r="J12" i="9"/>
  <c r="I14" i="10"/>
  <c r="J14" i="9"/>
  <c r="I17" i="10"/>
  <c r="I8" i="10"/>
  <c r="J8" i="9"/>
  <c r="I9" i="10"/>
  <c r="J9" i="9"/>
  <c r="I13" i="10"/>
  <c r="J13" i="9"/>
  <c r="I15" i="10"/>
  <c r="J15" i="9"/>
  <c r="I16" i="10"/>
  <c r="J16" i="9"/>
  <c r="H17" i="8"/>
  <c r="J17" i="8" s="1"/>
  <c r="I17" i="9"/>
  <c r="J17" i="9" s="1"/>
  <c r="J18" i="6"/>
  <c r="I18" i="7"/>
  <c r="J18" i="7" s="1"/>
  <c r="J11" i="6"/>
  <c r="I11" i="7"/>
  <c r="J11" i="7" s="1"/>
  <c r="J11" i="5"/>
  <c r="I8" i="6"/>
  <c r="I18" i="6"/>
  <c r="I16" i="6"/>
  <c r="J16" i="5"/>
  <c r="I12" i="6"/>
  <c r="I10" i="6"/>
  <c r="I16" i="4"/>
  <c r="J16" i="4" s="1"/>
  <c r="I14" i="3"/>
  <c r="I13" i="1"/>
  <c r="I13" i="2"/>
  <c r="J13" i="2" s="1"/>
  <c r="J11" i="3"/>
  <c r="I11" i="4"/>
  <c r="J11" i="4" s="1"/>
  <c r="I16" i="3"/>
  <c r="J16" i="3" s="1"/>
  <c r="I17" i="3"/>
  <c r="J17" i="3" s="1"/>
  <c r="I11" i="3"/>
  <c r="J11" i="2"/>
  <c r="J8" i="2"/>
  <c r="I8" i="3"/>
  <c r="J8" i="3" s="1"/>
  <c r="I14" i="1"/>
  <c r="I14" i="2"/>
  <c r="J14" i="2" s="1"/>
  <c r="I17" i="1"/>
  <c r="I17" i="2"/>
  <c r="J17" i="2" s="1"/>
  <c r="I9" i="3"/>
  <c r="J9" i="3" s="1"/>
  <c r="I9" i="2"/>
  <c r="J9" i="2" s="1"/>
  <c r="I9" i="1"/>
  <c r="I12" i="3"/>
  <c r="J12" i="3" s="1"/>
  <c r="I10" i="1"/>
  <c r="I10" i="2"/>
  <c r="J10" i="2" s="1"/>
  <c r="I15" i="4"/>
  <c r="I15" i="2"/>
  <c r="I15" i="1"/>
  <c r="I13" i="3"/>
  <c r="J13" i="3" s="1"/>
  <c r="I8" i="2"/>
  <c r="I8" i="1"/>
  <c r="I18" i="1"/>
  <c r="I18" i="2"/>
  <c r="J18" i="2" s="1"/>
  <c r="H20" i="1"/>
  <c r="J15" i="4"/>
  <c r="H20" i="2"/>
  <c r="I18" i="3"/>
  <c r="J18" i="3" s="1"/>
  <c r="J14" i="3"/>
  <c r="I14" i="4"/>
  <c r="I15" i="3"/>
  <c r="J15" i="3" s="1"/>
  <c r="J15" i="2"/>
  <c r="I16" i="2"/>
  <c r="J16" i="2" s="1"/>
  <c r="I16" i="1"/>
  <c r="I12" i="4"/>
  <c r="I10" i="3"/>
  <c r="J10" i="3" s="1"/>
  <c r="I12" i="1"/>
  <c r="I12" i="2"/>
  <c r="J12" i="2" s="1"/>
  <c r="J18" i="4"/>
  <c r="I18" i="4"/>
  <c r="H20" i="3"/>
  <c r="I11" i="1"/>
  <c r="I11" i="2"/>
  <c r="I18" i="5"/>
  <c r="J18" i="5" s="1"/>
  <c r="H20" i="4"/>
  <c r="I15" i="5"/>
  <c r="J15" i="5" s="1"/>
  <c r="I13" i="5"/>
  <c r="J13" i="5" s="1"/>
  <c r="J13" i="4"/>
  <c r="J8" i="4"/>
  <c r="J8" i="5"/>
  <c r="I17" i="5"/>
  <c r="J17" i="5" s="1"/>
  <c r="J17" i="4"/>
  <c r="I14" i="5"/>
  <c r="J14" i="5" s="1"/>
  <c r="J14" i="4"/>
  <c r="I10" i="5"/>
  <c r="J10" i="5" s="1"/>
  <c r="J10" i="4"/>
  <c r="I12" i="5"/>
  <c r="J12" i="5" s="1"/>
  <c r="J12" i="4"/>
  <c r="I9" i="5"/>
  <c r="J9" i="5" s="1"/>
  <c r="J9" i="4"/>
  <c r="H20" i="8" l="1"/>
  <c r="J20" i="8" s="1"/>
  <c r="I20" i="1"/>
  <c r="I20" i="2"/>
  <c r="J20" i="2" s="1"/>
  <c r="I20" i="4"/>
  <c r="I20" i="3"/>
  <c r="J20" i="3" s="1"/>
  <c r="I20" i="5"/>
  <c r="J20" i="5" s="1"/>
  <c r="J20" i="4"/>
  <c r="I20" i="9" l="1"/>
</calcChain>
</file>

<file path=xl/sharedStrings.xml><?xml version="1.0" encoding="utf-8"?>
<sst xmlns="http://schemas.openxmlformats.org/spreadsheetml/2006/main" count="318" uniqueCount="73">
  <si>
    <t>Fnr</t>
  </si>
  <si>
    <t>Fylkeskommune</t>
  </si>
  <si>
    <t>Skatt jan</t>
  </si>
  <si>
    <t>Innbyggere</t>
  </si>
  <si>
    <t>lands-</t>
  </si>
  <si>
    <t>gjennomsnitt</t>
  </si>
  <si>
    <t>jan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</si>
  <si>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</si>
  <si>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</si>
  <si>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</si>
  <si>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</si>
  <si>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</si>
  <si>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</si>
  <si>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</si>
  <si>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</si>
  <si>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</si>
  <si>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</si>
  <si>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</si>
  <si>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Symmetrisk inntektsutjevning (87,5 pst.)</t>
  </si>
  <si>
    <t>Kr pr. innb.</t>
  </si>
  <si>
    <t>Prosent av</t>
  </si>
  <si>
    <t>Totalt</t>
  </si>
  <si>
    <t>mar</t>
  </si>
  <si>
    <t>apr</t>
  </si>
  <si>
    <t>Skatt jan-jul</t>
  </si>
  <si>
    <t>jan-jul</t>
  </si>
  <si>
    <t>Skatt jan-aug</t>
  </si>
  <si>
    <t>jan-aug</t>
  </si>
  <si>
    <t>aug</t>
  </si>
  <si>
    <t>Skatt jan-sep</t>
  </si>
  <si>
    <t>jan-sep</t>
  </si>
  <si>
    <t>sep</t>
  </si>
  <si>
    <t>Skatt jan-nov</t>
  </si>
  <si>
    <t>jan-nov</t>
  </si>
  <si>
    <t>okt-nov</t>
  </si>
  <si>
    <t>jun-jul</t>
  </si>
  <si>
    <t>Skatt jan-des</t>
  </si>
  <si>
    <t>jan-des</t>
  </si>
  <si>
    <t>des</t>
  </si>
  <si>
    <t>Innt.utj. tilsk.</t>
  </si>
  <si>
    <t>Innt.utj.</t>
  </si>
  <si>
    <t>Oslo</t>
  </si>
  <si>
    <t>Rogaland</t>
  </si>
  <si>
    <t>Møre og Romsdal</t>
  </si>
  <si>
    <t>Nordland</t>
  </si>
  <si>
    <t>Beregninger av skatt og inntektsutjevning for fylkeskommunene, januar 2020</t>
  </si>
  <si>
    <t>Skatt jan 2020</t>
  </si>
  <si>
    <t>pr. 1.1.20</t>
  </si>
  <si>
    <t>Beregninger av skatt og inntektsutjevning for fylkeskommunene, januar-februar 2020</t>
  </si>
  <si>
    <t>Skatt jan-feb 2020</t>
  </si>
  <si>
    <t>Beregninger av skatt og inntektsutjevning for fylkeskommunene, januar-mars 2020</t>
  </si>
  <si>
    <t>Skatt jan-mar 2020</t>
  </si>
  <si>
    <t>Beregninger av skatt og inntektsutjevning for fylkeskommunene, januar-april 2020</t>
  </si>
  <si>
    <t>Skatt jan-apr 2020</t>
  </si>
  <si>
    <t>Beregninger av skatt og inntektsutjevning for fylkeskommunene, januar-mai 2020</t>
  </si>
  <si>
    <t>Skatt jan-mai 2020</t>
  </si>
  <si>
    <t>Beregninger av skatt og inntektsutjevning for fylkeskommunene, januar-juli 2020</t>
  </si>
  <si>
    <t>Skatt jan-jul 2020</t>
  </si>
  <si>
    <t>Beregninger av skatt og inntektsutjevning for fylkeskommunene, januar-august 2020</t>
  </si>
  <si>
    <t>Skatt jan-aug 2020</t>
  </si>
  <si>
    <t>Beregninger av skatt og inntektsutjevning for fylkeskommunene, januar-september 2020</t>
  </si>
  <si>
    <t>Skatt jan-sep 2020</t>
  </si>
  <si>
    <t>Beregninger av skatt og inntektsutjevning for fylkeskommunene, januar-november 2020</t>
  </si>
  <si>
    <t>Skatt jan-nov 2020</t>
  </si>
  <si>
    <t>Beregninger av skatt og inntektsutjevning for fylkeskommunene, januar-desember 2020</t>
  </si>
  <si>
    <t>Skatt jan-des 2020</t>
  </si>
  <si>
    <t>Viken</t>
  </si>
  <si>
    <t>Innlandet</t>
  </si>
  <si>
    <t>Vestfold og Telemark</t>
  </si>
  <si>
    <t>Agder</t>
  </si>
  <si>
    <t>Vestland</t>
  </si>
  <si>
    <t>Trøndelag - Trööndelage</t>
  </si>
  <si>
    <t>Troms og Finnmark - Romsa ja Finnmárku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</si>
</sst>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0000"/>
    <numFmt numFmtId="169" formatCode="_ * #,##0.0_ ;_ * \-#,##0.0_ ;_ * &quot;-&quot;??_ ;_ @_ "/>
    <numFmt numFmtId="170" formatCode="#,##0_ ;\-#,##0\ "/>
  </numFmts>
  <fonts count="10" x14ac:knownFonts="1">
    <font>
      <sz val="11"/>
      <color theme="1"/>
      <name val="Calibri"/>
      <family val="2"/>
      <scheme val="minor"/>
    </font>
    <font>
      <sz val="10"/>
      <name val="Tms Rmn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4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right"/>
    </xf>
    <xf numFmtId="0" fontId="5" fillId="0" borderId="0" xfId="4" applyFont="1"/>
    <xf numFmtId="164" fontId="5" fillId="0" borderId="0" xfId="5" applyNumberFormat="1" applyFont="1" applyAlignment="1">
      <alignment horizontal="left"/>
    </xf>
    <xf numFmtId="3" fontId="5" fillId="0" borderId="0" xfId="5" applyNumberFormat="1" applyFont="1"/>
    <xf numFmtId="3" fontId="5" fillId="0" borderId="0" xfId="0" applyNumberFormat="1" applyFont="1" applyBorder="1"/>
    <xf numFmtId="166" fontId="5" fillId="0" borderId="0" xfId="8" applyNumberFormat="1" applyFont="1"/>
    <xf numFmtId="167" fontId="5" fillId="0" borderId="0" xfId="6" applyNumberFormat="1" applyFont="1"/>
    <xf numFmtId="0" fontId="5" fillId="0" borderId="0" xfId="5" applyFont="1"/>
    <xf numFmtId="168" fontId="5" fillId="0" borderId="0" xfId="4" applyNumberFormat="1" applyFont="1" applyBorder="1"/>
    <xf numFmtId="0" fontId="5" fillId="0" borderId="0" xfId="4" applyFont="1" applyBorder="1"/>
    <xf numFmtId="169" fontId="5" fillId="0" borderId="0" xfId="8" applyNumberFormat="1" applyFont="1"/>
    <xf numFmtId="0" fontId="7" fillId="0" borderId="6" xfId="4" applyFont="1" applyBorder="1"/>
    <xf numFmtId="3" fontId="5" fillId="0" borderId="6" xfId="8" applyNumberFormat="1" applyFont="1" applyBorder="1" applyAlignment="1">
      <alignment horizontal="right"/>
    </xf>
    <xf numFmtId="167" fontId="5" fillId="0" borderId="6" xfId="8" applyNumberFormat="1" applyFont="1" applyBorder="1"/>
    <xf numFmtId="165" fontId="5" fillId="0" borderId="0" xfId="0" applyNumberFormat="1" applyFont="1"/>
    <xf numFmtId="3" fontId="5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5" fillId="4" borderId="3" xfId="0" applyFont="1" applyFill="1" applyBorder="1"/>
    <xf numFmtId="0" fontId="5" fillId="4" borderId="9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70" fontId="5" fillId="0" borderId="6" xfId="8" applyNumberFormat="1" applyFont="1" applyBorder="1" applyAlignment="1">
      <alignment horizontal="right"/>
    </xf>
    <xf numFmtId="0" fontId="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70" fontId="5" fillId="0" borderId="0" xfId="8" applyNumberFormat="1" applyFont="1"/>
    <xf numFmtId="170" fontId="5" fillId="0" borderId="6" xfId="8" applyNumberFormat="1" applyFont="1" applyBorder="1"/>
    <xf numFmtId="170" fontId="5" fillId="0" borderId="0" xfId="8" applyNumberFormat="1" applyFont="1" applyBorder="1"/>
    <xf numFmtId="167" fontId="5" fillId="0" borderId="0" xfId="8" applyNumberFormat="1" applyFont="1"/>
    <xf numFmtId="3" fontId="5" fillId="0" borderId="0" xfId="0" applyNumberFormat="1" applyFont="1" applyAlignment="1">
      <alignment horizontal="right"/>
    </xf>
    <xf numFmtId="0" fontId="8" fillId="4" borderId="5" xfId="0" applyFont="1" applyFill="1" applyBorder="1" applyAlignment="1">
      <alignment horizontal="center"/>
    </xf>
    <xf numFmtId="0" fontId="6" fillId="5" borderId="12" xfId="4" applyFont="1" applyFill="1" applyBorder="1" applyAlignment="1">
      <alignment horizontal="center"/>
    </xf>
    <xf numFmtId="0" fontId="2" fillId="5" borderId="12" xfId="4" applyFont="1" applyFill="1" applyBorder="1" applyAlignment="1">
      <alignment horizontal="center"/>
    </xf>
    <xf numFmtId="0" fontId="0" fillId="2" borderId="12" xfId="0" applyFill="1" applyBorder="1"/>
    <xf numFmtId="170" fontId="5" fillId="0" borderId="0" xfId="8" applyNumberFormat="1" applyFont="1" applyFill="1" applyBorder="1"/>
    <xf numFmtId="3" fontId="0" fillId="6" borderId="13" xfId="0" applyNumberFormat="1" applyFill="1" applyBorder="1" applyAlignment="1">
      <alignment horizontal="right"/>
    </xf>
    <xf numFmtId="3" fontId="9" fillId="0" borderId="0" xfId="0" applyNumberFormat="1" applyFont="1"/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10">
    <cellStyle name="Komma" xfId="8" builtinId="3"/>
    <cellStyle name="K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innutj" xfId="4" xr:uid="{00000000-0005-0000-0000-000005000000}"/>
    <cellStyle name="Normal_TABELL1" xfId="5" xr:uid="{00000000-0005-0000-0000-000006000000}"/>
    <cellStyle name="Prosent" xfId="6" builtinId="5"/>
    <cellStyle name="Prosent 2" xfId="7" xr:uid="{00000000-0005-0000-0000-000008000000}"/>
    <cellStyle name="Tusenskille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4" workbookViewId="0">
      <selection activeCell="J21" sqref="J21"/>
    </sheetView>
  </sheetViews>
  <sheetFormatPr baseColWidth="10" defaultColWidth="20.1796875" defaultRowHeight="13" x14ac:dyDescent="0.3"/>
  <cols>
    <col min="1" max="1" width="3.81640625" style="3" customWidth="1"/>
    <col min="2" max="2" width="16.81640625" style="3" bestFit="1" customWidth="1"/>
    <col min="3" max="8" width="16.1796875" style="3" customWidth="1"/>
    <col min="9" max="9" width="12.81640625" style="3" customWidth="1"/>
    <col min="10" max="226" width="11.453125" style="3" customWidth="1"/>
    <col min="227" max="227" width="3.453125" style="3" customWidth="1"/>
    <col min="228" max="16384" width="20.1796875" style="3"/>
  </cols>
  <sheetData>
    <row r="1" spans="1:10" ht="26.25" customHeight="1" x14ac:dyDescent="0.35">
      <c r="A1" s="1"/>
      <c r="B1" s="2"/>
      <c r="C1" s="46" t="s">
        <v>64</v>
      </c>
      <c r="D1" s="47"/>
      <c r="E1" s="47"/>
      <c r="F1" s="47"/>
      <c r="G1" s="47"/>
      <c r="H1" s="48"/>
      <c r="I1" s="25"/>
      <c r="J1" s="26"/>
    </row>
    <row r="2" spans="1:10" x14ac:dyDescent="0.3">
      <c r="A2" s="49" t="s">
        <v>0</v>
      </c>
      <c r="B2" s="49" t="s">
        <v>1</v>
      </c>
      <c r="C2" s="4" t="s">
        <v>36</v>
      </c>
      <c r="D2" s="4" t="s">
        <v>3</v>
      </c>
      <c r="E2" s="52" t="s">
        <v>65</v>
      </c>
      <c r="F2" s="53"/>
      <c r="G2" s="32" t="s">
        <v>18</v>
      </c>
      <c r="H2" s="33"/>
      <c r="I2" s="27"/>
      <c r="J2" s="28"/>
    </row>
    <row r="3" spans="1:10" x14ac:dyDescent="0.3">
      <c r="A3" s="50"/>
      <c r="B3" s="50"/>
      <c r="C3" s="5">
        <v>2020</v>
      </c>
      <c r="D3" s="5" t="s">
        <v>47</v>
      </c>
      <c r="E3" s="5"/>
      <c r="F3" s="4" t="s">
        <v>20</v>
      </c>
      <c r="G3" s="4"/>
      <c r="H3" s="4"/>
      <c r="I3" s="29"/>
      <c r="J3" s="30"/>
    </row>
    <row r="4" spans="1:10" x14ac:dyDescent="0.3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3">
      <c r="A5" s="51"/>
      <c r="B5" s="51"/>
      <c r="C5" s="6"/>
      <c r="D5" s="6"/>
      <c r="E5" s="7"/>
      <c r="F5" s="7" t="s">
        <v>5</v>
      </c>
      <c r="G5" s="7" t="s">
        <v>37</v>
      </c>
      <c r="H5" s="7" t="s">
        <v>37</v>
      </c>
      <c r="I5" s="29" t="s">
        <v>33</v>
      </c>
      <c r="J5" s="30" t="s">
        <v>38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3</v>
      </c>
      <c r="B8" s="12" t="s">
        <v>41</v>
      </c>
      <c r="C8" s="13">
        <v>5684014074</v>
      </c>
      <c r="D8" s="36">
        <v>693494</v>
      </c>
      <c r="E8" s="34">
        <f>IF(ISNUMBER(C8),C8/D8,"")</f>
        <v>8196.1979108687319</v>
      </c>
      <c r="F8" s="15">
        <f t="shared" ref="F8:F18" si="0">IF(ISNUMBER(C8),E8/E$20,"")</f>
        <v>1.2818264635457728</v>
      </c>
      <c r="G8" s="34">
        <f t="shared" ref="G8:G18" si="1">IF(ISNUMBER(C8),($E$20-E8)*0.875,"")</f>
        <v>-1576.7869873608197</v>
      </c>
      <c r="H8" s="34">
        <f>IF(ISNUMBER(C8),G8*D8,"")</f>
        <v>-1093492315.0128043</v>
      </c>
      <c r="I8" s="38">
        <f>'jan-nov'!H8</f>
        <v>-1057040612.2569102</v>
      </c>
      <c r="J8" s="38">
        <f>IF(ISNUMBER(C8),H8-I8,"")</f>
        <v>-36451702.755894065</v>
      </c>
    </row>
    <row r="9" spans="1:10" x14ac:dyDescent="0.3">
      <c r="A9" s="11">
        <v>11</v>
      </c>
      <c r="B9" s="12" t="s">
        <v>42</v>
      </c>
      <c r="C9" s="13">
        <v>3242306587</v>
      </c>
      <c r="D9" s="36">
        <v>479892</v>
      </c>
      <c r="E9" s="34">
        <f t="shared" ref="E9:E18" si="2">IF(ISNUMBER(C9),C9/D9,"")</f>
        <v>6756.3255628349716</v>
      </c>
      <c r="F9" s="15">
        <f t="shared" si="0"/>
        <v>1.0566407738017538</v>
      </c>
      <c r="G9" s="34">
        <f t="shared" si="1"/>
        <v>-316.8986828312793</v>
      </c>
      <c r="H9" s="34">
        <f t="shared" ref="H9:H18" si="3">IF(ISNUMBER(C9),G9*D9,"")</f>
        <v>-152077142.70126829</v>
      </c>
      <c r="I9" s="38">
        <f>'jan-nov'!H9</f>
        <v>-158118054.56098416</v>
      </c>
      <c r="J9" s="38">
        <f t="shared" ref="J9:J18" si="4">IF(ISNUMBER(C9),H9-I9,"")</f>
        <v>6040911.859715879</v>
      </c>
    </row>
    <row r="10" spans="1:10" x14ac:dyDescent="0.3">
      <c r="A10" s="11">
        <v>15</v>
      </c>
      <c r="B10" s="16" t="s">
        <v>43</v>
      </c>
      <c r="C10" s="13">
        <v>1559253239</v>
      </c>
      <c r="D10" s="36">
        <v>265238</v>
      </c>
      <c r="E10" s="34">
        <f t="shared" si="2"/>
        <v>5878.6947533912935</v>
      </c>
      <c r="F10" s="15">
        <f t="shared" si="0"/>
        <v>0.91938562098556631</v>
      </c>
      <c r="G10" s="34">
        <f t="shared" si="1"/>
        <v>451.02827543193905</v>
      </c>
      <c r="H10" s="34">
        <f t="shared" si="3"/>
        <v>119629837.71901666</v>
      </c>
      <c r="I10" s="38">
        <f>'jan-nov'!H10</f>
        <v>115892840.39078616</v>
      </c>
      <c r="J10" s="38">
        <f t="shared" si="4"/>
        <v>3736997.3282305002</v>
      </c>
    </row>
    <row r="11" spans="1:10" x14ac:dyDescent="0.3">
      <c r="A11" s="11">
        <v>18</v>
      </c>
      <c r="B11" s="16" t="s">
        <v>44</v>
      </c>
      <c r="C11" s="13">
        <v>1392863577</v>
      </c>
      <c r="D11" s="36">
        <v>241235</v>
      </c>
      <c r="E11" s="34">
        <f t="shared" si="2"/>
        <v>5773.8867784525464</v>
      </c>
      <c r="F11" s="15">
        <f t="shared" si="0"/>
        <v>0.90299440675085685</v>
      </c>
      <c r="G11" s="34">
        <f t="shared" si="1"/>
        <v>542.73525350334273</v>
      </c>
      <c r="H11" s="34">
        <f t="shared" si="3"/>
        <v>130926738.87887889</v>
      </c>
      <c r="I11" s="38">
        <f>'jan-nov'!H11</f>
        <v>124385799.72981362</v>
      </c>
      <c r="J11" s="38">
        <f t="shared" si="4"/>
        <v>6540939.149065271</v>
      </c>
    </row>
    <row r="12" spans="1:10" x14ac:dyDescent="0.3">
      <c r="A12" s="11">
        <v>30</v>
      </c>
      <c r="B12" s="16" t="s">
        <v>66</v>
      </c>
      <c r="C12" s="13">
        <v>8217750472</v>
      </c>
      <c r="D12" s="36">
        <v>1241165</v>
      </c>
      <c r="E12" s="34">
        <f t="shared" si="2"/>
        <v>6620.9975885559134</v>
      </c>
      <c r="F12" s="15">
        <f t="shared" si="0"/>
        <v>1.0354764509565344</v>
      </c>
      <c r="G12" s="34">
        <f t="shared" si="1"/>
        <v>-198.48670533710333</v>
      </c>
      <c r="H12" s="34">
        <f t="shared" si="3"/>
        <v>-246354751.62972584</v>
      </c>
      <c r="I12" s="38">
        <f>'jan-nov'!H12</f>
        <v>-224637214.52987063</v>
      </c>
      <c r="J12" s="38">
        <f t="shared" si="4"/>
        <v>-21717537.099855214</v>
      </c>
    </row>
    <row r="13" spans="1:10" x14ac:dyDescent="0.3">
      <c r="A13" s="11">
        <v>34</v>
      </c>
      <c r="B13" s="16" t="s">
        <v>67</v>
      </c>
      <c r="C13" s="13">
        <v>1997734340</v>
      </c>
      <c r="D13" s="36">
        <v>371385</v>
      </c>
      <c r="E13" s="34">
        <f t="shared" si="2"/>
        <v>5379.146546037131</v>
      </c>
      <c r="F13" s="15">
        <f t="shared" si="0"/>
        <v>0.84125987061120211</v>
      </c>
      <c r="G13" s="34">
        <f t="shared" si="1"/>
        <v>888.13295686683125</v>
      </c>
      <c r="H13" s="34">
        <f t="shared" si="3"/>
        <v>329839258.18598813</v>
      </c>
      <c r="I13" s="38">
        <f>'jan-nov'!H13</f>
        <v>321994740.21898496</v>
      </c>
      <c r="J13" s="38">
        <f t="shared" si="4"/>
        <v>7844517.9670031667</v>
      </c>
    </row>
    <row r="14" spans="1:10" x14ac:dyDescent="0.3">
      <c r="A14" s="11">
        <v>38</v>
      </c>
      <c r="B14" s="16" t="s">
        <v>68</v>
      </c>
      <c r="C14" s="13">
        <v>2420699196</v>
      </c>
      <c r="D14" s="36">
        <v>419396</v>
      </c>
      <c r="E14" s="34">
        <f t="shared" si="2"/>
        <v>5771.8700130664101</v>
      </c>
      <c r="F14" s="15">
        <f t="shared" si="0"/>
        <v>0.90267899913493232</v>
      </c>
      <c r="G14" s="34">
        <f t="shared" si="1"/>
        <v>544.49992321621198</v>
      </c>
      <c r="H14" s="34">
        <f t="shared" si="3"/>
        <v>228361089.79718643</v>
      </c>
      <c r="I14" s="38">
        <f>'jan-nov'!H14</f>
        <v>222200726.55076468</v>
      </c>
      <c r="J14" s="38">
        <f t="shared" si="4"/>
        <v>6160363.2464217544</v>
      </c>
    </row>
    <row r="15" spans="1:10" x14ac:dyDescent="0.3">
      <c r="A15" s="11">
        <v>42</v>
      </c>
      <c r="B15" s="16" t="s">
        <v>69</v>
      </c>
      <c r="C15" s="13">
        <v>1690325914</v>
      </c>
      <c r="D15" s="36">
        <v>307231</v>
      </c>
      <c r="E15" s="34">
        <f t="shared" si="2"/>
        <v>5501.8078058529254</v>
      </c>
      <c r="F15" s="15">
        <f t="shared" si="0"/>
        <v>0.86044321032476001</v>
      </c>
      <c r="G15" s="34">
        <f t="shared" si="1"/>
        <v>780.80435452801112</v>
      </c>
      <c r="H15" s="34">
        <f t="shared" si="3"/>
        <v>239887302.64599538</v>
      </c>
      <c r="I15" s="38">
        <f>'jan-nov'!H15</f>
        <v>234885269.18589407</v>
      </c>
      <c r="J15" s="38">
        <f t="shared" si="4"/>
        <v>5002033.4601013064</v>
      </c>
    </row>
    <row r="16" spans="1:10" x14ac:dyDescent="0.3">
      <c r="A16" s="11">
        <v>46</v>
      </c>
      <c r="B16" s="16" t="s">
        <v>70</v>
      </c>
      <c r="C16" s="13">
        <v>3994995207</v>
      </c>
      <c r="D16" s="36">
        <v>636531</v>
      </c>
      <c r="E16" s="34">
        <f t="shared" si="2"/>
        <v>6276.1989706707136</v>
      </c>
      <c r="F16" s="15">
        <f t="shared" si="0"/>
        <v>0.98155242449870928</v>
      </c>
      <c r="G16" s="34">
        <f t="shared" si="1"/>
        <v>103.21208531244645</v>
      </c>
      <c r="H16" s="34">
        <f t="shared" si="3"/>
        <v>65697691.876016848</v>
      </c>
      <c r="I16" s="38">
        <f>'jan-nov'!H16</f>
        <v>58249835.378818363</v>
      </c>
      <c r="J16" s="38">
        <f t="shared" si="4"/>
        <v>7447856.4971984848</v>
      </c>
    </row>
    <row r="17" spans="1:10" x14ac:dyDescent="0.3">
      <c r="A17" s="11">
        <v>50</v>
      </c>
      <c r="B17" s="16" t="s">
        <v>71</v>
      </c>
      <c r="C17" s="13">
        <v>2716193382</v>
      </c>
      <c r="D17" s="36">
        <v>468702</v>
      </c>
      <c r="E17" s="34">
        <f t="shared" si="2"/>
        <v>5795.1393038647157</v>
      </c>
      <c r="F17" s="15">
        <f t="shared" si="0"/>
        <v>0.90631814902584173</v>
      </c>
      <c r="G17" s="34">
        <f t="shared" si="1"/>
        <v>524.13929376769465</v>
      </c>
      <c r="H17" s="34">
        <f t="shared" si="3"/>
        <v>245665135.26750603</v>
      </c>
      <c r="I17" s="38">
        <f>'jan-nov'!H17</f>
        <v>235947790.80465117</v>
      </c>
      <c r="J17" s="38">
        <f t="shared" si="4"/>
        <v>9717344.4628548622</v>
      </c>
    </row>
    <row r="18" spans="1:10" x14ac:dyDescent="0.3">
      <c r="A18" s="11">
        <v>54</v>
      </c>
      <c r="B18" s="16" t="s">
        <v>72</v>
      </c>
      <c r="C18" s="13">
        <v>1405005940</v>
      </c>
      <c r="D18" s="36">
        <v>243311</v>
      </c>
      <c r="E18" s="34">
        <f t="shared" si="2"/>
        <v>5774.5270045332927</v>
      </c>
      <c r="F18" s="15">
        <f t="shared" si="0"/>
        <v>0.90309453350985858</v>
      </c>
      <c r="G18" s="34">
        <f t="shared" si="1"/>
        <v>542.17505568268973</v>
      </c>
      <c r="H18" s="34">
        <f t="shared" si="3"/>
        <v>131917154.97321092</v>
      </c>
      <c r="I18" s="38">
        <f>'jan-nov'!H18</f>
        <v>126238879.08805248</v>
      </c>
      <c r="J18" s="38">
        <f t="shared" si="4"/>
        <v>5678275.8851584345</v>
      </c>
    </row>
    <row r="19" spans="1:10" x14ac:dyDescent="0.3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0" ht="13.5" thickBot="1" x14ac:dyDescent="0.35">
      <c r="A20" s="20"/>
      <c r="B20" s="20" t="s">
        <v>7</v>
      </c>
      <c r="C20" s="31">
        <f>IF(ISNUMBER(C18),SUM(C8:C18),"")</f>
        <v>34321141928</v>
      </c>
      <c r="D20" s="35">
        <f>IF(ISNUMBER(D18),SUM(D8:D18),"")</f>
        <v>5367580</v>
      </c>
      <c r="E20" s="35">
        <f>IF(ISNUMBER(C20),C20/D20,"")</f>
        <v>6394.1556395992238</v>
      </c>
      <c r="F20" s="22">
        <f>IF(ISNUMBER(E20),E20/E$20,"")</f>
        <v>1</v>
      </c>
      <c r="G20" s="35"/>
      <c r="H20" s="35">
        <f>IF(ISNUMBER(H18),SUM(H8:H18),"")</f>
        <v>7.3015689849853516E-7</v>
      </c>
      <c r="I20" s="21">
        <f>'jan-nov'!H20</f>
        <v>4.76837158203125E-7</v>
      </c>
      <c r="J20" s="21">
        <f>IF(ISNUMBER(C20),H20-I20,"")</f>
        <v>2.5331974029541016E-7</v>
      </c>
    </row>
    <row r="21" spans="1:10" ht="13.5" thickTop="1" x14ac:dyDescent="0.3">
      <c r="A21" s="18"/>
      <c r="B21" s="18"/>
      <c r="C21" s="19"/>
      <c r="D21" s="10"/>
      <c r="E21" s="19"/>
      <c r="F21" s="19"/>
      <c r="G21" s="19"/>
      <c r="H21" s="19"/>
    </row>
    <row r="26" spans="1:10" x14ac:dyDescent="0.3">
      <c r="F26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6"/>
  <sheetViews>
    <sheetView workbookViewId="0">
      <selection activeCell="C20" sqref="C20:D20"/>
    </sheetView>
  </sheetViews>
  <sheetFormatPr baseColWidth="10" defaultColWidth="20.1796875" defaultRowHeight="13" x14ac:dyDescent="0.3"/>
  <cols>
    <col min="1" max="1" width="3.81640625" style="3" customWidth="1"/>
    <col min="2" max="2" width="16.81640625" style="3" bestFit="1" customWidth="1"/>
    <col min="3" max="8" width="16.1796875" style="3" customWidth="1"/>
    <col min="9" max="248" width="11.453125" style="3" customWidth="1"/>
    <col min="249" max="249" width="3.453125" style="3" customWidth="1"/>
    <col min="250" max="16384" width="20.1796875" style="3"/>
  </cols>
  <sheetData>
    <row r="1" spans="1:11" ht="26.25" customHeight="1" x14ac:dyDescent="0.35">
      <c r="A1" s="1"/>
      <c r="B1" s="2"/>
      <c r="C1" s="46" t="s">
        <v>45</v>
      </c>
      <c r="D1" s="47"/>
      <c r="E1" s="47"/>
      <c r="F1" s="47"/>
      <c r="G1" s="47"/>
      <c r="H1" s="48"/>
      <c r="I1" s="42"/>
    </row>
    <row r="2" spans="1:11" x14ac:dyDescent="0.3">
      <c r="A2" s="49" t="s">
        <v>0</v>
      </c>
      <c r="B2" s="49" t="s">
        <v>1</v>
      </c>
      <c r="C2" s="4" t="s">
        <v>2</v>
      </c>
      <c r="D2" s="4" t="s">
        <v>3</v>
      </c>
      <c r="E2" s="52" t="s">
        <v>46</v>
      </c>
      <c r="F2" s="53"/>
      <c r="G2" s="32" t="s">
        <v>18</v>
      </c>
      <c r="H2" s="33"/>
      <c r="I2" s="27"/>
    </row>
    <row r="3" spans="1:11" x14ac:dyDescent="0.3">
      <c r="A3" s="50"/>
      <c r="B3" s="50"/>
      <c r="C3" s="5">
        <v>2020</v>
      </c>
      <c r="D3" s="5" t="s">
        <v>47</v>
      </c>
      <c r="E3" s="5"/>
      <c r="F3" s="4" t="s">
        <v>20</v>
      </c>
      <c r="G3" s="4"/>
      <c r="H3" s="4"/>
      <c r="I3" s="30"/>
    </row>
    <row r="4" spans="1:11" x14ac:dyDescent="0.3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30" t="s">
        <v>39</v>
      </c>
    </row>
    <row r="5" spans="1:11" x14ac:dyDescent="0.3">
      <c r="A5" s="51"/>
      <c r="B5" s="51"/>
      <c r="C5" s="6"/>
      <c r="D5" s="6"/>
      <c r="E5" s="7"/>
      <c r="F5" s="7" t="s">
        <v>5</v>
      </c>
      <c r="G5" s="7" t="s">
        <v>6</v>
      </c>
      <c r="H5" s="7" t="s">
        <v>6</v>
      </c>
      <c r="I5" s="39" t="s">
        <v>6</v>
      </c>
    </row>
    <row r="6" spans="1:11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</row>
    <row r="7" spans="1:11" x14ac:dyDescent="0.3">
      <c r="A7" s="8"/>
      <c r="B7" s="9"/>
      <c r="C7" s="10"/>
      <c r="D7" s="10"/>
      <c r="E7" s="10"/>
      <c r="F7" s="10"/>
      <c r="G7" s="10"/>
      <c r="H7" s="10"/>
    </row>
    <row r="8" spans="1:11" x14ac:dyDescent="0.3">
      <c r="A8" s="11">
        <v>3</v>
      </c>
      <c r="B8" s="12" t="s">
        <v>41</v>
      </c>
      <c r="C8" s="13">
        <v>660079168</v>
      </c>
      <c r="D8" s="43">
        <v>693494</v>
      </c>
      <c r="E8" s="34">
        <f>IF(ISNUMBER(C8),C8/D8,"")</f>
        <v>951.81669632325588</v>
      </c>
      <c r="F8" s="15">
        <f t="shared" ref="F8:F19" si="0">IF(ISNUMBER(C8),E8/E$20,"")</f>
        <v>1.1790160531271336</v>
      </c>
      <c r="G8" s="34">
        <f t="shared" ref="G8:G19" si="1">IF(ISNUMBER(C8),($E$20-E8)*0.875,"")</f>
        <v>-126.45430852813259</v>
      </c>
      <c r="H8" s="34">
        <f>IF(ISNUMBER(C8),G8*D8,"")</f>
        <v>-87695304.238408774</v>
      </c>
      <c r="I8" s="38">
        <f>jan!H8</f>
        <v>-87695304.238408774</v>
      </c>
      <c r="J8" s="24"/>
      <c r="K8" s="14"/>
    </row>
    <row r="9" spans="1:11" x14ac:dyDescent="0.3">
      <c r="A9" s="11">
        <v>11</v>
      </c>
      <c r="B9" s="12" t="s">
        <v>42</v>
      </c>
      <c r="C9" s="13">
        <v>418564969</v>
      </c>
      <c r="D9" s="43">
        <v>479892</v>
      </c>
      <c r="E9" s="34">
        <f t="shared" ref="E9:E19" si="2">IF(ISNUMBER(C9),C9/D9,"")</f>
        <v>872.20659856801115</v>
      </c>
      <c r="F9" s="15">
        <f t="shared" si="0"/>
        <v>1.0804029655368139</v>
      </c>
      <c r="G9" s="34">
        <f t="shared" si="1"/>
        <v>-56.79547299229344</v>
      </c>
      <c r="H9" s="34">
        <f t="shared" ref="H9:H19" si="3">IF(ISNUMBER(C9),G9*D9,"")</f>
        <v>-27255693.125217684</v>
      </c>
      <c r="I9" s="38">
        <f>jan!H9</f>
        <v>-27255693.125217684</v>
      </c>
      <c r="J9" s="24"/>
      <c r="K9" s="14"/>
    </row>
    <row r="10" spans="1:11" x14ac:dyDescent="0.3">
      <c r="A10" s="11">
        <v>15</v>
      </c>
      <c r="B10" s="16" t="s">
        <v>43</v>
      </c>
      <c r="C10" s="13">
        <v>213034270</v>
      </c>
      <c r="D10" s="43">
        <v>265238</v>
      </c>
      <c r="E10" s="34">
        <f t="shared" si="2"/>
        <v>803.18155769535281</v>
      </c>
      <c r="F10" s="15">
        <f t="shared" si="0"/>
        <v>0.99490159581826698</v>
      </c>
      <c r="G10" s="34">
        <f t="shared" si="1"/>
        <v>3.6014377712826047</v>
      </c>
      <c r="H10" s="34">
        <f t="shared" si="3"/>
        <v>955238.15157945547</v>
      </c>
      <c r="I10" s="38">
        <f>jan!H10</f>
        <v>955238.15157945547</v>
      </c>
      <c r="J10" s="24"/>
      <c r="K10" s="14"/>
    </row>
    <row r="11" spans="1:11" x14ac:dyDescent="0.3">
      <c r="A11" s="11">
        <v>18</v>
      </c>
      <c r="B11" s="16" t="s">
        <v>44</v>
      </c>
      <c r="C11" s="13">
        <v>185202589</v>
      </c>
      <c r="D11" s="43">
        <v>241235</v>
      </c>
      <c r="E11" s="34">
        <f t="shared" si="2"/>
        <v>767.72685970112127</v>
      </c>
      <c r="F11" s="15">
        <f t="shared" si="0"/>
        <v>0.95098383491383254</v>
      </c>
      <c r="G11" s="34">
        <f t="shared" si="1"/>
        <v>34.6242985162352</v>
      </c>
      <c r="H11" s="34">
        <f t="shared" si="3"/>
        <v>8352592.6525639985</v>
      </c>
      <c r="I11" s="38">
        <f>jan!H11</f>
        <v>8352592.6525639985</v>
      </c>
      <c r="J11" s="24"/>
      <c r="K11" s="14"/>
    </row>
    <row r="12" spans="1:11" x14ac:dyDescent="0.3">
      <c r="A12" s="11">
        <v>30</v>
      </c>
      <c r="B12" s="16" t="s">
        <v>66</v>
      </c>
      <c r="C12" s="13">
        <v>1021744190</v>
      </c>
      <c r="D12" s="43">
        <v>1241165</v>
      </c>
      <c r="E12" s="34">
        <f t="shared" si="2"/>
        <v>823.21382733157964</v>
      </c>
      <c r="F12" s="15">
        <f t="shared" si="0"/>
        <v>1.0197155831888578</v>
      </c>
      <c r="G12" s="34">
        <f t="shared" si="1"/>
        <v>-13.926798160415871</v>
      </c>
      <c r="H12" s="34">
        <f t="shared" si="3"/>
        <v>-17285454.438772563</v>
      </c>
      <c r="I12" s="38">
        <f>jan!H12</f>
        <v>-17285454.438772563</v>
      </c>
      <c r="J12" s="24"/>
      <c r="K12" s="14"/>
    </row>
    <row r="13" spans="1:11" x14ac:dyDescent="0.3">
      <c r="A13" s="11">
        <v>34</v>
      </c>
      <c r="B13" s="16" t="s">
        <v>67</v>
      </c>
      <c r="C13" s="13">
        <v>250165553</v>
      </c>
      <c r="D13" s="43">
        <v>371385</v>
      </c>
      <c r="E13" s="34">
        <f t="shared" si="2"/>
        <v>673.60166134873509</v>
      </c>
      <c r="F13" s="15">
        <f t="shared" si="0"/>
        <v>0.83439088136519091</v>
      </c>
      <c r="G13" s="34">
        <f t="shared" si="1"/>
        <v>116.98384707457311</v>
      </c>
      <c r="H13" s="34">
        <f t="shared" si="3"/>
        <v>43446046.04579033</v>
      </c>
      <c r="I13" s="38">
        <f>jan!H13</f>
        <v>43446046.04579033</v>
      </c>
      <c r="J13" s="24"/>
      <c r="K13" s="14"/>
    </row>
    <row r="14" spans="1:11" x14ac:dyDescent="0.3">
      <c r="A14" s="11">
        <v>38</v>
      </c>
      <c r="B14" s="16" t="s">
        <v>68</v>
      </c>
      <c r="C14" s="13">
        <v>302628248</v>
      </c>
      <c r="D14" s="43">
        <v>419396</v>
      </c>
      <c r="E14" s="34">
        <f t="shared" si="2"/>
        <v>721.58115003481191</v>
      </c>
      <c r="F14" s="15">
        <f t="shared" si="0"/>
        <v>0.89382310986069158</v>
      </c>
      <c r="G14" s="34">
        <f t="shared" si="1"/>
        <v>75.001794474255888</v>
      </c>
      <c r="H14" s="34">
        <f t="shared" si="3"/>
        <v>31455452.595325023</v>
      </c>
      <c r="I14" s="38">
        <f>jan!H14</f>
        <v>31455452.595325023</v>
      </c>
      <c r="J14" s="24"/>
      <c r="K14" s="14"/>
    </row>
    <row r="15" spans="1:11" x14ac:dyDescent="0.3">
      <c r="A15" s="11">
        <v>42</v>
      </c>
      <c r="B15" s="16" t="s">
        <v>69</v>
      </c>
      <c r="C15" s="13">
        <v>213826821</v>
      </c>
      <c r="D15" s="43">
        <v>307231</v>
      </c>
      <c r="E15" s="34">
        <f t="shared" si="2"/>
        <v>695.98061719032262</v>
      </c>
      <c r="F15" s="15">
        <f t="shared" si="0"/>
        <v>0.86211171069228443</v>
      </c>
      <c r="G15" s="34">
        <f t="shared" si="1"/>
        <v>97.40226071318402</v>
      </c>
      <c r="H15" s="34">
        <f t="shared" si="3"/>
        <v>29924993.961172238</v>
      </c>
      <c r="I15" s="38">
        <f>jan!H15</f>
        <v>29924993.961172238</v>
      </c>
      <c r="J15" s="24"/>
      <c r="K15" s="14"/>
    </row>
    <row r="16" spans="1:11" x14ac:dyDescent="0.3">
      <c r="A16" s="11">
        <v>46</v>
      </c>
      <c r="B16" s="16" t="s">
        <v>70</v>
      </c>
      <c r="C16" s="13">
        <v>520506963</v>
      </c>
      <c r="D16" s="43">
        <v>636531</v>
      </c>
      <c r="E16" s="34">
        <f t="shared" si="2"/>
        <v>817.7244517549027</v>
      </c>
      <c r="F16" s="15">
        <f t="shared" si="0"/>
        <v>1.0129158895592472</v>
      </c>
      <c r="G16" s="34">
        <f t="shared" si="1"/>
        <v>-9.1235945308235529</v>
      </c>
      <c r="H16" s="34">
        <f t="shared" si="3"/>
        <v>-5807450.7502996465</v>
      </c>
      <c r="I16" s="38">
        <f>jan!H16</f>
        <v>-5807450.7502996465</v>
      </c>
      <c r="J16" s="24"/>
      <c r="K16" s="14"/>
    </row>
    <row r="17" spans="1:11" x14ac:dyDescent="0.3">
      <c r="A17" s="11">
        <v>50</v>
      </c>
      <c r="B17" s="16" t="s">
        <v>71</v>
      </c>
      <c r="C17" s="13">
        <v>354572956</v>
      </c>
      <c r="D17" s="43">
        <v>468702</v>
      </c>
      <c r="E17" s="34">
        <f t="shared" si="2"/>
        <v>756.49977170995646</v>
      </c>
      <c r="F17" s="15">
        <f t="shared" si="0"/>
        <v>0.93707683262800734</v>
      </c>
      <c r="G17" s="34">
        <f t="shared" si="1"/>
        <v>44.448000508504407</v>
      </c>
      <c r="H17" s="34">
        <f t="shared" si="3"/>
        <v>20832866.734337032</v>
      </c>
      <c r="I17" s="38">
        <f>jan!H17</f>
        <v>20832866.734337032</v>
      </c>
      <c r="J17" s="24"/>
      <c r="K17" s="14"/>
    </row>
    <row r="18" spans="1:11" x14ac:dyDescent="0.3">
      <c r="A18" s="11">
        <v>54</v>
      </c>
      <c r="B18" s="16" t="s">
        <v>72</v>
      </c>
      <c r="C18" s="13">
        <v>192908116</v>
      </c>
      <c r="D18" s="43">
        <v>243311</v>
      </c>
      <c r="E18" s="34">
        <f t="shared" si="2"/>
        <v>792.84584749559201</v>
      </c>
      <c r="F18" s="15">
        <f t="shared" si="0"/>
        <v>0.98209874386887308</v>
      </c>
      <c r="G18" s="34">
        <f t="shared" si="1"/>
        <v>12.645184196073302</v>
      </c>
      <c r="H18" s="34">
        <f t="shared" si="3"/>
        <v>3076712.4119307911</v>
      </c>
      <c r="I18" s="38">
        <f>jan!H18</f>
        <v>3076712.4119307911</v>
      </c>
      <c r="J18" s="24"/>
      <c r="K18" s="14"/>
    </row>
    <row r="19" spans="1:11" x14ac:dyDescent="0.3">
      <c r="A19" s="11"/>
      <c r="B19" s="16"/>
      <c r="C19" s="13"/>
      <c r="D19" s="43"/>
      <c r="E19" s="34" t="str">
        <f t="shared" si="2"/>
        <v/>
      </c>
      <c r="F19" s="15" t="str">
        <f t="shared" si="0"/>
        <v/>
      </c>
      <c r="G19" s="34" t="str">
        <f t="shared" si="1"/>
        <v/>
      </c>
      <c r="H19" s="34" t="str">
        <f t="shared" si="3"/>
        <v/>
      </c>
      <c r="I19" s="38" t="str">
        <f>jan!H19</f>
        <v/>
      </c>
      <c r="J19" s="24"/>
      <c r="K19" s="14"/>
    </row>
    <row r="20" spans="1:11" ht="13.5" thickBot="1" x14ac:dyDescent="0.35">
      <c r="A20" s="20"/>
      <c r="B20" s="20" t="s">
        <v>7</v>
      </c>
      <c r="C20" s="31">
        <f>IF(ISNUMBER(C18),SUM(C8:C19),"")</f>
        <v>4333233843</v>
      </c>
      <c r="D20" s="31">
        <f>IF(ISNUMBER(D18),SUM(D8:D19),"")</f>
        <v>5367580</v>
      </c>
      <c r="E20" s="35">
        <f>IF(ISNUMBER(C20),C20/D20,"")</f>
        <v>807.29748657681864</v>
      </c>
      <c r="F20" s="22">
        <f>IF(ISNUMBER(E20),E20/E$20,"")</f>
        <v>1</v>
      </c>
      <c r="G20" s="35"/>
      <c r="H20" s="35">
        <f>IF(ISNUMBER(H18),SUM(H8:H19),"")</f>
        <v>2.1513551473617554E-7</v>
      </c>
      <c r="I20" s="21">
        <f>jan!H20</f>
        <v>2.1513551473617554E-7</v>
      </c>
      <c r="J20" s="24"/>
      <c r="K20" s="14"/>
    </row>
    <row r="21" spans="1:11" ht="13.5" thickTop="1" x14ac:dyDescent="0.3">
      <c r="A21" s="18"/>
      <c r="B21" s="18"/>
      <c r="C21" s="19"/>
      <c r="D21" s="10"/>
      <c r="E21" s="19"/>
      <c r="F21" s="19"/>
      <c r="G21" s="19"/>
      <c r="H21" s="19"/>
      <c r="J21" s="24"/>
      <c r="K21" s="14"/>
    </row>
    <row r="22" spans="1:11" x14ac:dyDescent="0.3">
      <c r="J22" s="24"/>
      <c r="K22" s="14"/>
    </row>
    <row r="23" spans="1:11" x14ac:dyDescent="0.3">
      <c r="J23" s="24"/>
      <c r="K23" s="14"/>
    </row>
    <row r="24" spans="1:11" x14ac:dyDescent="0.3">
      <c r="J24" s="24"/>
      <c r="K24" s="14"/>
    </row>
    <row r="25" spans="1:11" x14ac:dyDescent="0.3">
      <c r="J25" s="24"/>
      <c r="K25" s="14"/>
    </row>
    <row r="26" spans="1:11" x14ac:dyDescent="0.3">
      <c r="F26" s="23"/>
      <c r="J26" s="24"/>
      <c r="K26" s="14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opLeftCell="A4" zoomScaleNormal="100" workbookViewId="0">
      <selection activeCell="H20" sqref="H20"/>
    </sheetView>
  </sheetViews>
  <sheetFormatPr baseColWidth="10" defaultColWidth="20.1796875" defaultRowHeight="13" x14ac:dyDescent="0.3"/>
  <cols>
    <col min="1" max="1" width="3.81640625" style="3" customWidth="1"/>
    <col min="2" max="2" width="20.81640625" style="3" customWidth="1"/>
    <col min="3" max="8" width="16.1796875" style="3" customWidth="1"/>
    <col min="9" max="9" width="11.453125" style="3" customWidth="1"/>
    <col min="10" max="10" width="12.81640625" style="3" bestFit="1" customWidth="1"/>
    <col min="11" max="226" width="11.453125" style="3" customWidth="1"/>
    <col min="227" max="227" width="3.453125" style="3" customWidth="1"/>
    <col min="228" max="16384" width="20.1796875" style="3"/>
  </cols>
  <sheetData>
    <row r="1" spans="1:10" ht="26.25" customHeight="1" x14ac:dyDescent="0.35">
      <c r="A1" s="1"/>
      <c r="B1" s="2"/>
      <c r="C1" s="46" t="s">
        <v>62</v>
      </c>
      <c r="D1" s="47"/>
      <c r="E1" s="47"/>
      <c r="F1" s="47"/>
      <c r="G1" s="47"/>
      <c r="H1" s="48"/>
      <c r="I1" s="25"/>
      <c r="J1" s="26"/>
    </row>
    <row r="2" spans="1:10" x14ac:dyDescent="0.3">
      <c r="A2" s="49" t="s">
        <v>0</v>
      </c>
      <c r="B2" s="49" t="s">
        <v>1</v>
      </c>
      <c r="C2" s="4" t="s">
        <v>32</v>
      </c>
      <c r="D2" s="4" t="s">
        <v>3</v>
      </c>
      <c r="E2" s="52" t="s">
        <v>63</v>
      </c>
      <c r="F2" s="53"/>
      <c r="G2" s="32" t="s">
        <v>18</v>
      </c>
      <c r="H2" s="33"/>
      <c r="I2" s="27"/>
      <c r="J2" s="28"/>
    </row>
    <row r="3" spans="1:10" x14ac:dyDescent="0.3">
      <c r="A3" s="50"/>
      <c r="B3" s="50"/>
      <c r="C3" s="5">
        <v>2020</v>
      </c>
      <c r="D3" s="5" t="s">
        <v>47</v>
      </c>
      <c r="E3" s="5"/>
      <c r="F3" s="4" t="s">
        <v>20</v>
      </c>
      <c r="G3" s="4"/>
      <c r="H3" s="4"/>
      <c r="I3" s="29"/>
      <c r="J3" s="30"/>
    </row>
    <row r="4" spans="1:10" x14ac:dyDescent="0.3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3">
      <c r="A5" s="51"/>
      <c r="B5" s="51"/>
      <c r="C5" s="6"/>
      <c r="D5" s="6"/>
      <c r="E5" s="7"/>
      <c r="F5" s="7" t="s">
        <v>5</v>
      </c>
      <c r="G5" s="7" t="s">
        <v>33</v>
      </c>
      <c r="H5" s="7" t="s">
        <v>33</v>
      </c>
      <c r="I5" s="29" t="s">
        <v>30</v>
      </c>
      <c r="J5" s="30" t="s">
        <v>34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3</v>
      </c>
      <c r="B8" s="12" t="s">
        <v>41</v>
      </c>
      <c r="C8" s="45">
        <v>5600658783</v>
      </c>
      <c r="D8" s="36">
        <v>693494</v>
      </c>
      <c r="E8" s="34">
        <f>IF(ISNUMBER(C8),C8/D8,"")</f>
        <v>8076.0017866052194</v>
      </c>
      <c r="F8" s="15">
        <f>IF(ISNUMBER(C8),E8/E$20,"")</f>
        <v>1.2750177599406722</v>
      </c>
      <c r="G8" s="34">
        <f t="shared" ref="G8:G18" si="0">IF(ISNUMBER(C8),($E$20-E8)*0.875,"")</f>
        <v>-1524.2245964015697</v>
      </c>
      <c r="H8" s="34">
        <f>IF(ISNUMBER(C8),G8*D8,"")</f>
        <v>-1057040612.2569102</v>
      </c>
      <c r="I8" s="38">
        <f>'jan-sep'!H8</f>
        <v>-805170744.26970994</v>
      </c>
      <c r="J8" s="38">
        <f>IF(ISNUMBER(C8),H8-I8,"")</f>
        <v>-251869867.98720026</v>
      </c>
    </row>
    <row r="9" spans="1:10" x14ac:dyDescent="0.3">
      <c r="A9" s="11">
        <v>11</v>
      </c>
      <c r="B9" s="12" t="s">
        <v>42</v>
      </c>
      <c r="C9" s="45">
        <v>3220357066</v>
      </c>
      <c r="D9" s="36">
        <v>479892</v>
      </c>
      <c r="E9" s="34">
        <f t="shared" ref="E9:E18" si="1">IF(ISNUMBER(C9),C9/D9,"")</f>
        <v>6710.5871029314931</v>
      </c>
      <c r="F9" s="15">
        <f t="shared" ref="F9:F18" si="2">IF(ISNUMBER(C9),E9/E$20,"")</f>
        <v>1.0594497081535537</v>
      </c>
      <c r="G9" s="34">
        <f t="shared" si="0"/>
        <v>-329.48674818705911</v>
      </c>
      <c r="H9" s="34">
        <f t="shared" ref="H9:H18" si="3">IF(ISNUMBER(C9),G9*D9,"")</f>
        <v>-158118054.56098416</v>
      </c>
      <c r="I9" s="38">
        <f>'jan-sep'!H9</f>
        <v>-146245320.42166099</v>
      </c>
      <c r="J9" s="38">
        <f t="shared" ref="J9:J18" si="4">IF(ISNUMBER(C9),H9-I9,"")</f>
        <v>-11872734.139323175</v>
      </c>
    </row>
    <row r="10" spans="1:10" x14ac:dyDescent="0.3">
      <c r="A10" s="11">
        <v>15</v>
      </c>
      <c r="B10" s="16" t="s">
        <v>43</v>
      </c>
      <c r="C10" s="45">
        <v>1547576706</v>
      </c>
      <c r="D10" s="36">
        <v>265238</v>
      </c>
      <c r="E10" s="34">
        <f t="shared" si="1"/>
        <v>5834.6719022161233</v>
      </c>
      <c r="F10" s="15">
        <f t="shared" si="2"/>
        <v>0.92116253751839827</v>
      </c>
      <c r="G10" s="34">
        <f t="shared" si="0"/>
        <v>436.93905243888946</v>
      </c>
      <c r="H10" s="34">
        <f t="shared" si="3"/>
        <v>115892840.39078616</v>
      </c>
      <c r="I10" s="38">
        <f>'jan-sep'!H10</f>
        <v>84243751.974800989</v>
      </c>
      <c r="J10" s="38">
        <f t="shared" si="4"/>
        <v>31649088.415985167</v>
      </c>
    </row>
    <row r="11" spans="1:10" x14ac:dyDescent="0.3">
      <c r="A11" s="11">
        <v>18</v>
      </c>
      <c r="B11" s="16" t="s">
        <v>44</v>
      </c>
      <c r="C11" s="45">
        <v>1385834725</v>
      </c>
      <c r="D11" s="36">
        <v>241235</v>
      </c>
      <c r="E11" s="34">
        <f t="shared" si="1"/>
        <v>5744.7498290049125</v>
      </c>
      <c r="F11" s="15">
        <f t="shared" si="2"/>
        <v>0.90696587890136571</v>
      </c>
      <c r="G11" s="34">
        <f t="shared" si="0"/>
        <v>515.62086649869889</v>
      </c>
      <c r="H11" s="34">
        <f t="shared" si="3"/>
        <v>124385799.72981362</v>
      </c>
      <c r="I11" s="38">
        <f>'jan-sep'!H11</f>
        <v>91939642.509079635</v>
      </c>
      <c r="J11" s="38">
        <f t="shared" si="4"/>
        <v>32446157.220733985</v>
      </c>
    </row>
    <row r="12" spans="1:10" x14ac:dyDescent="0.3">
      <c r="A12" s="11">
        <v>30</v>
      </c>
      <c r="B12" s="16" t="s">
        <v>66</v>
      </c>
      <c r="C12" s="45">
        <v>8118305607</v>
      </c>
      <c r="D12" s="36">
        <v>1241165</v>
      </c>
      <c r="E12" s="34">
        <f t="shared" si="1"/>
        <v>6540.8753928768538</v>
      </c>
      <c r="F12" s="15">
        <f t="shared" si="2"/>
        <v>1.0326560731213694</v>
      </c>
      <c r="G12" s="34">
        <f t="shared" si="0"/>
        <v>-180.98900188924972</v>
      </c>
      <c r="H12" s="34">
        <f t="shared" si="3"/>
        <v>-224637214.52987063</v>
      </c>
      <c r="I12" s="38">
        <f>'jan-sep'!H12</f>
        <v>-194352689.11807755</v>
      </c>
      <c r="J12" s="38">
        <f t="shared" si="4"/>
        <v>-30284525.411793083</v>
      </c>
    </row>
    <row r="13" spans="1:10" x14ac:dyDescent="0.3">
      <c r="A13" s="11">
        <v>34</v>
      </c>
      <c r="B13" s="16" t="s">
        <v>67</v>
      </c>
      <c r="C13" s="45">
        <v>1984370047</v>
      </c>
      <c r="D13" s="36">
        <v>371385</v>
      </c>
      <c r="E13" s="34">
        <f t="shared" si="1"/>
        <v>5343.1615358724775</v>
      </c>
      <c r="F13" s="15">
        <f t="shared" si="2"/>
        <v>0.84356418342658679</v>
      </c>
      <c r="G13" s="34">
        <f t="shared" si="0"/>
        <v>867.01062298957947</v>
      </c>
      <c r="H13" s="34">
        <f t="shared" si="3"/>
        <v>321994740.21898496</v>
      </c>
      <c r="I13" s="38">
        <f>'jan-sep'!H13</f>
        <v>268915166.73439085</v>
      </c>
      <c r="J13" s="38">
        <f t="shared" si="4"/>
        <v>53079573.484594107</v>
      </c>
    </row>
    <row r="14" spans="1:10" x14ac:dyDescent="0.3">
      <c r="A14" s="11">
        <v>38</v>
      </c>
      <c r="B14" s="16" t="s">
        <v>68</v>
      </c>
      <c r="C14" s="45">
        <v>2402523502</v>
      </c>
      <c r="D14" s="36">
        <v>419396</v>
      </c>
      <c r="E14" s="34">
        <f t="shared" si="1"/>
        <v>5728.5322272983049</v>
      </c>
      <c r="F14" s="15">
        <f t="shared" si="2"/>
        <v>0.9044054869220246</v>
      </c>
      <c r="G14" s="34">
        <f t="shared" si="0"/>
        <v>529.81126799198057</v>
      </c>
      <c r="H14" s="34">
        <f t="shared" si="3"/>
        <v>222200726.55076468</v>
      </c>
      <c r="I14" s="38">
        <f>'jan-sep'!H14</f>
        <v>178955922.52777091</v>
      </c>
      <c r="J14" s="38">
        <f t="shared" si="4"/>
        <v>43244804.022993773</v>
      </c>
    </row>
    <row r="15" spans="1:10" x14ac:dyDescent="0.3">
      <c r="A15" s="11">
        <v>42</v>
      </c>
      <c r="B15" s="16" t="s">
        <v>69</v>
      </c>
      <c r="C15" s="45">
        <v>1677570315</v>
      </c>
      <c r="D15" s="36">
        <v>307231</v>
      </c>
      <c r="E15" s="34">
        <f t="shared" si="1"/>
        <v>5460.2898633275936</v>
      </c>
      <c r="F15" s="15">
        <f t="shared" si="2"/>
        <v>0.86205609336463485</v>
      </c>
      <c r="G15" s="34">
        <f t="shared" si="0"/>
        <v>764.52333646635293</v>
      </c>
      <c r="H15" s="34">
        <f t="shared" si="3"/>
        <v>234885269.18589407</v>
      </c>
      <c r="I15" s="38">
        <f>'jan-sep'!H15</f>
        <v>188806299.06556734</v>
      </c>
      <c r="J15" s="38">
        <f t="shared" si="4"/>
        <v>46078970.120326728</v>
      </c>
    </row>
    <row r="16" spans="1:10" x14ac:dyDescent="0.3">
      <c r="A16" s="11">
        <v>46</v>
      </c>
      <c r="B16" s="16" t="s">
        <v>70</v>
      </c>
      <c r="C16" s="45">
        <v>3965235731</v>
      </c>
      <c r="D16" s="36">
        <v>636531</v>
      </c>
      <c r="E16" s="34">
        <f t="shared" si="1"/>
        <v>6229.4463757460362</v>
      </c>
      <c r="F16" s="15">
        <f t="shared" si="2"/>
        <v>0.98348848521156373</v>
      </c>
      <c r="G16" s="34">
        <f t="shared" si="0"/>
        <v>91.51138810021564</v>
      </c>
      <c r="H16" s="34">
        <f t="shared" si="3"/>
        <v>58249835.378818363</v>
      </c>
      <c r="I16" s="38">
        <f>'jan-sep'!H16</f>
        <v>39538659.874547586</v>
      </c>
      <c r="J16" s="38">
        <f t="shared" si="4"/>
        <v>18711175.504270777</v>
      </c>
    </row>
    <row r="17" spans="1:10" x14ac:dyDescent="0.3">
      <c r="A17" s="11">
        <v>50</v>
      </c>
      <c r="B17" s="16" t="s">
        <v>71</v>
      </c>
      <c r="C17" s="45">
        <v>2699118295</v>
      </c>
      <c r="D17" s="36">
        <v>468702</v>
      </c>
      <c r="E17" s="34">
        <f t="shared" si="1"/>
        <v>5758.7087211063745</v>
      </c>
      <c r="F17" s="15">
        <f t="shared" si="2"/>
        <v>0.90916967179402941</v>
      </c>
      <c r="G17" s="34">
        <f t="shared" si="0"/>
        <v>503.40683590991966</v>
      </c>
      <c r="H17" s="34">
        <f t="shared" si="3"/>
        <v>235947790.80465117</v>
      </c>
      <c r="I17" s="38">
        <f>'jan-sep'!H17</f>
        <v>196446321.43788564</v>
      </c>
      <c r="J17" s="38">
        <f t="shared" si="4"/>
        <v>39501469.366765529</v>
      </c>
    </row>
    <row r="18" spans="1:10" x14ac:dyDescent="0.3">
      <c r="A18" s="11">
        <v>54</v>
      </c>
      <c r="B18" s="16" t="s">
        <v>72</v>
      </c>
      <c r="C18" s="45">
        <v>1396866368</v>
      </c>
      <c r="D18" s="36">
        <v>243311</v>
      </c>
      <c r="E18" s="34">
        <f t="shared" si="1"/>
        <v>5741.0736382654295</v>
      </c>
      <c r="F18" s="15">
        <f t="shared" si="2"/>
        <v>0.9063854916496511</v>
      </c>
      <c r="G18" s="34">
        <f t="shared" si="0"/>
        <v>518.8375333957465</v>
      </c>
      <c r="H18" s="34">
        <f t="shared" si="3"/>
        <v>126238879.08805248</v>
      </c>
      <c r="I18" s="38">
        <f>'jan-sep'!H18</f>
        <v>96922989.685404882</v>
      </c>
      <c r="J18" s="38">
        <f t="shared" si="4"/>
        <v>29315889.4026476</v>
      </c>
    </row>
    <row r="19" spans="1:10" x14ac:dyDescent="0.3">
      <c r="A19" s="11"/>
      <c r="B19" s="16"/>
      <c r="C19" s="13"/>
      <c r="D19" s="36"/>
      <c r="E19" s="34"/>
      <c r="F19" s="15"/>
      <c r="G19" s="34"/>
      <c r="H19" s="34"/>
      <c r="I19" s="38"/>
      <c r="J19" s="38"/>
    </row>
    <row r="20" spans="1:10" ht="13.5" thickBot="1" x14ac:dyDescent="0.35">
      <c r="A20" s="20"/>
      <c r="B20" s="20" t="s">
        <v>7</v>
      </c>
      <c r="C20" s="31">
        <f>IF(ISNUMBER(C18),SUM(C8:C18),"")</f>
        <v>33998417145</v>
      </c>
      <c r="D20" s="35">
        <f>IF(ISNUMBER(D18),SUM(D8:D18),"")</f>
        <v>5367580</v>
      </c>
      <c r="E20" s="35">
        <f>IF(ISNUMBER(C20),C20/D20,"")</f>
        <v>6334.0308192891398</v>
      </c>
      <c r="F20" s="22">
        <f>IF(ISNUMBER(E20),E20/E$20,"")</f>
        <v>1</v>
      </c>
      <c r="G20" s="35"/>
      <c r="H20" s="35">
        <f>IF(ISNUMBER(H18),SUM(H8:H18),"")</f>
        <v>4.76837158203125E-7</v>
      </c>
      <c r="I20" s="21">
        <f>'jan-sep'!H20</f>
        <v>-7.3015689849853516E-7</v>
      </c>
      <c r="J20" s="21">
        <f>IF(ISNUMBER(C20),H20-I20,"")</f>
        <v>1.2069940567016602E-6</v>
      </c>
    </row>
    <row r="21" spans="1:10" ht="13.5" thickTop="1" x14ac:dyDescent="0.3">
      <c r="A21" s="18"/>
      <c r="B21" s="18"/>
      <c r="C21" s="19"/>
      <c r="D21" s="10"/>
      <c r="E21" s="19"/>
      <c r="F21" s="19"/>
      <c r="G21" s="19"/>
      <c r="H21" s="19"/>
    </row>
    <row r="26" spans="1:10" x14ac:dyDescent="0.3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"/>
  <sheetViews>
    <sheetView topLeftCell="A7" workbookViewId="0">
      <selection activeCell="H20" sqref="H20"/>
    </sheetView>
  </sheetViews>
  <sheetFormatPr baseColWidth="10" defaultColWidth="20.1796875" defaultRowHeight="13" x14ac:dyDescent="0.3"/>
  <cols>
    <col min="1" max="1" width="3.81640625" style="3" customWidth="1"/>
    <col min="2" max="2" width="16.81640625" style="3" bestFit="1" customWidth="1"/>
    <col min="3" max="8" width="16.1796875" style="3" customWidth="1"/>
    <col min="9" max="222" width="11.453125" style="3" customWidth="1"/>
    <col min="223" max="223" width="3.453125" style="3" customWidth="1"/>
    <col min="224" max="16384" width="20.1796875" style="3"/>
  </cols>
  <sheetData>
    <row r="1" spans="1:10" ht="26.25" customHeight="1" x14ac:dyDescent="0.35">
      <c r="A1" s="1"/>
      <c r="B1" s="2"/>
      <c r="C1" s="46" t="s">
        <v>60</v>
      </c>
      <c r="D1" s="47"/>
      <c r="E1" s="47"/>
      <c r="F1" s="47"/>
      <c r="G1" s="47"/>
      <c r="H1" s="48"/>
      <c r="I1" s="25"/>
      <c r="J1" s="26"/>
    </row>
    <row r="2" spans="1:10" x14ac:dyDescent="0.3">
      <c r="A2" s="49" t="s">
        <v>0</v>
      </c>
      <c r="B2" s="49" t="s">
        <v>1</v>
      </c>
      <c r="C2" s="4" t="s">
        <v>29</v>
      </c>
      <c r="D2" s="4" t="s">
        <v>3</v>
      </c>
      <c r="E2" s="52" t="s">
        <v>61</v>
      </c>
      <c r="F2" s="53"/>
      <c r="G2" s="32" t="s">
        <v>18</v>
      </c>
      <c r="H2" s="33"/>
      <c r="I2" s="27"/>
      <c r="J2" s="28"/>
    </row>
    <row r="3" spans="1:10" x14ac:dyDescent="0.3">
      <c r="A3" s="50"/>
      <c r="B3" s="50"/>
      <c r="C3" s="5">
        <v>2020</v>
      </c>
      <c r="D3" s="5" t="s">
        <v>47</v>
      </c>
      <c r="E3" s="5"/>
      <c r="F3" s="4" t="s">
        <v>20</v>
      </c>
      <c r="G3" s="4"/>
      <c r="H3" s="4"/>
      <c r="I3" s="29"/>
      <c r="J3" s="30"/>
    </row>
    <row r="4" spans="1:10" x14ac:dyDescent="0.3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3">
      <c r="A5" s="51"/>
      <c r="B5" s="51"/>
      <c r="C5" s="6"/>
      <c r="D5" s="6"/>
      <c r="E5" s="7"/>
      <c r="F5" s="7" t="s">
        <v>5</v>
      </c>
      <c r="G5" s="7" t="s">
        <v>30</v>
      </c>
      <c r="H5" s="7" t="s">
        <v>30</v>
      </c>
      <c r="I5" s="29" t="s">
        <v>27</v>
      </c>
      <c r="J5" s="30" t="s">
        <v>31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ht="14.5" x14ac:dyDescent="0.35">
      <c r="A8" s="11">
        <v>3</v>
      </c>
      <c r="B8" s="12" t="s">
        <v>41</v>
      </c>
      <c r="C8">
        <v>4404188037</v>
      </c>
      <c r="D8" s="36">
        <v>693494</v>
      </c>
      <c r="E8" s="34">
        <f>IF(ISNUMBER(C8),C8/D8,"")</f>
        <v>6350.7226262952527</v>
      </c>
      <c r="F8" s="15">
        <f t="shared" ref="F8:F18" si="0">IF(ISNUMBER(C8),E8/E$20,"")</f>
        <v>1.2641208413844733</v>
      </c>
      <c r="G8" s="34">
        <f t="shared" ref="G8:G18" si="1">IF(ISNUMBER(C8),($E$20-E8)*0.875,"")</f>
        <v>-1161.0349105683827</v>
      </c>
      <c r="H8" s="34">
        <f>IF(ISNUMBER(C8),G8*D8,"")</f>
        <v>-805170744.26970994</v>
      </c>
      <c r="I8" s="38">
        <f>'jan-aug'!H8</f>
        <v>-622546205.19624794</v>
      </c>
      <c r="J8" s="38">
        <f>IF(ISNUMBER(C8),H8-I8,"")</f>
        <v>-182624539.07346201</v>
      </c>
    </row>
    <row r="9" spans="1:10" ht="14.5" x14ac:dyDescent="0.35">
      <c r="A9" s="11">
        <v>11</v>
      </c>
      <c r="B9" s="12" t="s">
        <v>42</v>
      </c>
      <c r="C9">
        <v>2578031217</v>
      </c>
      <c r="D9" s="36">
        <v>479892</v>
      </c>
      <c r="E9" s="34">
        <f t="shared" ref="E9:E18" si="2">IF(ISNUMBER(C9),C9/D9,"")</f>
        <v>5372.1070928458903</v>
      </c>
      <c r="F9" s="15">
        <f t="shared" si="0"/>
        <v>1.0693259551436947</v>
      </c>
      <c r="G9" s="34">
        <f t="shared" si="1"/>
        <v>-304.74631880019047</v>
      </c>
      <c r="H9" s="34">
        <f t="shared" ref="H9:H18" si="3">IF(ISNUMBER(C9),G9*D9,"")</f>
        <v>-146245320.42166099</v>
      </c>
      <c r="I9" s="38">
        <f>'jan-aug'!H9</f>
        <v>-122853438.9190813</v>
      </c>
      <c r="J9" s="38">
        <f t="shared" ref="J9:J18" si="4">IF(ISNUMBER(C9),H9-I9,"")</f>
        <v>-23391881.502579689</v>
      </c>
    </row>
    <row r="10" spans="1:10" ht="14.5" x14ac:dyDescent="0.35">
      <c r="A10" s="11">
        <v>15</v>
      </c>
      <c r="B10" s="16" t="s">
        <v>43</v>
      </c>
      <c r="C10">
        <v>1236230877</v>
      </c>
      <c r="D10" s="36">
        <v>265238</v>
      </c>
      <c r="E10" s="34">
        <f t="shared" si="2"/>
        <v>4660.8362187921794</v>
      </c>
      <c r="F10" s="15">
        <f t="shared" si="0"/>
        <v>0.92774642338487134</v>
      </c>
      <c r="G10" s="34">
        <f t="shared" si="1"/>
        <v>317.61569599680661</v>
      </c>
      <c r="H10" s="34">
        <f t="shared" si="3"/>
        <v>84243751.974800989</v>
      </c>
      <c r="I10" s="38">
        <f>'jan-aug'!H10</f>
        <v>63053824.813952371</v>
      </c>
      <c r="J10" s="38">
        <f t="shared" si="4"/>
        <v>21189927.160848618</v>
      </c>
    </row>
    <row r="11" spans="1:10" ht="14.5" x14ac:dyDescent="0.35">
      <c r="A11" s="11">
        <v>18</v>
      </c>
      <c r="B11" s="16" t="s">
        <v>44</v>
      </c>
      <c r="C11">
        <v>1106848688</v>
      </c>
      <c r="D11" s="36">
        <v>241235</v>
      </c>
      <c r="E11" s="34">
        <f t="shared" si="2"/>
        <v>4588.2591166290131</v>
      </c>
      <c r="F11" s="15">
        <f t="shared" si="0"/>
        <v>0.91329984260178498</v>
      </c>
      <c r="G11" s="34">
        <f t="shared" si="1"/>
        <v>381.1206603895771</v>
      </c>
      <c r="H11" s="34">
        <f t="shared" si="3"/>
        <v>91939642.509079635</v>
      </c>
      <c r="I11" s="38">
        <f>'jan-aug'!H11</f>
        <v>68402687.014449537</v>
      </c>
      <c r="J11" s="38">
        <f t="shared" si="4"/>
        <v>23536955.494630098</v>
      </c>
    </row>
    <row r="12" spans="1:10" ht="14.5" x14ac:dyDescent="0.35">
      <c r="A12" s="11">
        <v>30</v>
      </c>
      <c r="B12" s="16" t="s">
        <v>66</v>
      </c>
      <c r="C12">
        <v>6457513842</v>
      </c>
      <c r="D12" s="36">
        <v>1241165</v>
      </c>
      <c r="E12" s="34">
        <f t="shared" si="2"/>
        <v>5202.7843534099011</v>
      </c>
      <c r="F12" s="15">
        <f t="shared" si="0"/>
        <v>1.0356220105004359</v>
      </c>
      <c r="G12" s="34">
        <f t="shared" si="1"/>
        <v>-156.58892179369991</v>
      </c>
      <c r="H12" s="34">
        <f t="shared" si="3"/>
        <v>-194352689.11807755</v>
      </c>
      <c r="I12" s="38">
        <f>'jan-aug'!H12</f>
        <v>-148166423.56300205</v>
      </c>
      <c r="J12" s="38">
        <f t="shared" si="4"/>
        <v>-46186265.555075496</v>
      </c>
    </row>
    <row r="13" spans="1:10" ht="14.5" x14ac:dyDescent="0.35">
      <c r="A13" s="11">
        <v>34</v>
      </c>
      <c r="B13" s="16" t="s">
        <v>67</v>
      </c>
      <c r="C13">
        <v>1558441846</v>
      </c>
      <c r="D13" s="36">
        <v>371385</v>
      </c>
      <c r="E13" s="34">
        <f t="shared" si="2"/>
        <v>4196.2972279440473</v>
      </c>
      <c r="F13" s="15">
        <f t="shared" si="0"/>
        <v>0.83527924216436156</v>
      </c>
      <c r="G13" s="34">
        <f t="shared" si="1"/>
        <v>724.08731298892212</v>
      </c>
      <c r="H13" s="34">
        <f t="shared" si="3"/>
        <v>268915166.73439085</v>
      </c>
      <c r="I13" s="38">
        <f>'jan-aug'!H13</f>
        <v>215823283.60943455</v>
      </c>
      <c r="J13" s="38">
        <f t="shared" si="4"/>
        <v>53091883.12495631</v>
      </c>
    </row>
    <row r="14" spans="1:10" ht="14.5" x14ac:dyDescent="0.35">
      <c r="A14" s="11">
        <v>38</v>
      </c>
      <c r="B14" s="16" t="s">
        <v>68</v>
      </c>
      <c r="C14">
        <v>1902451301</v>
      </c>
      <c r="D14" s="36">
        <v>419396</v>
      </c>
      <c r="E14" s="34">
        <f t="shared" si="2"/>
        <v>4536.1693983728983</v>
      </c>
      <c r="F14" s="15">
        <f t="shared" si="0"/>
        <v>0.90293130624077989</v>
      </c>
      <c r="G14" s="34">
        <f t="shared" si="1"/>
        <v>426.69916386367754</v>
      </c>
      <c r="H14" s="34">
        <f t="shared" si="3"/>
        <v>178955922.52777091</v>
      </c>
      <c r="I14" s="38">
        <f>'jan-aug'!H14</f>
        <v>140810873.89472431</v>
      </c>
      <c r="J14" s="38">
        <f t="shared" si="4"/>
        <v>38145048.633046597</v>
      </c>
    </row>
    <row r="15" spans="1:10" ht="14.5" x14ac:dyDescent="0.35">
      <c r="A15" s="11">
        <v>42</v>
      </c>
      <c r="B15" s="16" t="s">
        <v>69</v>
      </c>
      <c r="C15">
        <v>1327696331</v>
      </c>
      <c r="D15" s="36">
        <v>307231</v>
      </c>
      <c r="E15" s="34">
        <f t="shared" si="2"/>
        <v>4321.4920727400558</v>
      </c>
      <c r="F15" s="15">
        <f t="shared" si="0"/>
        <v>0.86019946335072628</v>
      </c>
      <c r="G15" s="34">
        <f t="shared" si="1"/>
        <v>614.54182379241468</v>
      </c>
      <c r="H15" s="34">
        <f t="shared" si="3"/>
        <v>188806299.06556734</v>
      </c>
      <c r="I15" s="38">
        <f>'jan-aug'!H15</f>
        <v>146557093.98793685</v>
      </c>
      <c r="J15" s="38">
        <f t="shared" si="4"/>
        <v>42249205.07763049</v>
      </c>
    </row>
    <row r="16" spans="1:10" ht="14.5" x14ac:dyDescent="0.35">
      <c r="A16" s="11">
        <v>46</v>
      </c>
      <c r="B16" s="16" t="s">
        <v>70</v>
      </c>
      <c r="C16">
        <v>3152633684</v>
      </c>
      <c r="D16" s="36">
        <v>636531</v>
      </c>
      <c r="E16" s="34">
        <f t="shared" si="2"/>
        <v>4952.8360504044576</v>
      </c>
      <c r="F16" s="15">
        <f t="shared" si="0"/>
        <v>0.98586942678821299</v>
      </c>
      <c r="G16" s="34">
        <f t="shared" si="1"/>
        <v>62.115843336063108</v>
      </c>
      <c r="H16" s="34">
        <f t="shared" si="3"/>
        <v>39538659.874547586</v>
      </c>
      <c r="I16" s="38">
        <f>'jan-aug'!H16</f>
        <v>22527417.645763271</v>
      </c>
      <c r="J16" s="38">
        <f t="shared" si="4"/>
        <v>17011242.228784315</v>
      </c>
    </row>
    <row r="17" spans="1:10" ht="14.5" x14ac:dyDescent="0.35">
      <c r="A17" s="11">
        <v>50</v>
      </c>
      <c r="B17" s="16" t="s">
        <v>71</v>
      </c>
      <c r="C17">
        <v>2130167018</v>
      </c>
      <c r="D17" s="36">
        <v>468702</v>
      </c>
      <c r="E17" s="34">
        <f t="shared" si="2"/>
        <v>4544.8216948082154</v>
      </c>
      <c r="F17" s="15">
        <f t="shared" si="0"/>
        <v>0.90465355879270748</v>
      </c>
      <c r="G17" s="34">
        <f t="shared" si="1"/>
        <v>419.12840448277507</v>
      </c>
      <c r="H17" s="34">
        <f t="shared" si="3"/>
        <v>196446321.43788564</v>
      </c>
      <c r="I17" s="38">
        <f>'jan-aug'!H17</f>
        <v>160557234.17754468</v>
      </c>
      <c r="J17" s="38">
        <f t="shared" si="4"/>
        <v>35889087.260340959</v>
      </c>
    </row>
    <row r="18" spans="1:10" ht="14.5" x14ac:dyDescent="0.35">
      <c r="A18" s="11">
        <v>54</v>
      </c>
      <c r="B18" s="16" t="s">
        <v>72</v>
      </c>
      <c r="C18">
        <v>1111582896</v>
      </c>
      <c r="D18" s="36">
        <v>243311</v>
      </c>
      <c r="E18" s="34">
        <f t="shared" si="2"/>
        <v>4568.5681946151226</v>
      </c>
      <c r="F18" s="15">
        <f t="shared" si="0"/>
        <v>0.90938033511128757</v>
      </c>
      <c r="G18" s="34">
        <f t="shared" si="1"/>
        <v>398.35021715173127</v>
      </c>
      <c r="H18" s="34">
        <f t="shared" si="3"/>
        <v>96922989.685404882</v>
      </c>
      <c r="I18" s="38">
        <f>'jan-aug'!H18</f>
        <v>75833652.534525841</v>
      </c>
      <c r="J18" s="38">
        <f t="shared" si="4"/>
        <v>21089337.15087904</v>
      </c>
    </row>
    <row r="19" spans="1:10" x14ac:dyDescent="0.3">
      <c r="A19" s="11"/>
      <c r="B19" s="16"/>
      <c r="C19" s="13"/>
      <c r="D19" s="36"/>
      <c r="E19" s="34"/>
      <c r="F19" s="15"/>
      <c r="G19" s="34"/>
      <c r="H19" s="34"/>
      <c r="I19" s="38"/>
      <c r="J19" s="38"/>
    </row>
    <row r="20" spans="1:10" ht="13.5" thickBot="1" x14ac:dyDescent="0.35">
      <c r="A20" s="20"/>
      <c r="B20" s="20" t="s">
        <v>7</v>
      </c>
      <c r="C20" s="31">
        <f>IF(ISNUMBER(C18),SUM(C8:C18),"")</f>
        <v>26965785737</v>
      </c>
      <c r="D20" s="35">
        <f>IF(ISNUMBER(D18),SUM(D8:D18),"")</f>
        <v>5367580</v>
      </c>
      <c r="E20" s="35">
        <f>IF(ISNUMBER(C20),C20/D20,"")</f>
        <v>5023.8255856456726</v>
      </c>
      <c r="F20" s="22">
        <f>IF(ISNUMBER(E20),E20/E$20,"")</f>
        <v>1</v>
      </c>
      <c r="G20" s="35"/>
      <c r="H20" s="35">
        <f>IF(ISNUMBER(H18),SUM(H8:H18),"")</f>
        <v>-7.3015689849853516E-7</v>
      </c>
      <c r="I20" s="21">
        <f>'jan-apr'!H20</f>
        <v>2.3469328880310059E-7</v>
      </c>
      <c r="J20" s="21">
        <f>IF(ISNUMBER(C20),H20-I20,"")</f>
        <v>-9.6485018730163574E-7</v>
      </c>
    </row>
    <row r="21" spans="1:10" ht="13.5" thickTop="1" x14ac:dyDescent="0.3">
      <c r="A21" s="18"/>
      <c r="B21" s="18"/>
      <c r="C21" s="19"/>
      <c r="D21" s="10"/>
      <c r="E21" s="19"/>
      <c r="F21" s="19"/>
      <c r="G21" s="19"/>
      <c r="H21" s="19"/>
      <c r="I21" s="24"/>
      <c r="J21" s="24"/>
    </row>
    <row r="26" spans="1:10" x14ac:dyDescent="0.3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zoomScaleNormal="100" workbookViewId="0">
      <selection activeCell="H8" sqref="H8"/>
    </sheetView>
  </sheetViews>
  <sheetFormatPr baseColWidth="10" defaultColWidth="20.1796875" defaultRowHeight="13" x14ac:dyDescent="0.3"/>
  <cols>
    <col min="1" max="1" width="3.81640625" style="3" customWidth="1"/>
    <col min="2" max="2" width="16.81640625" style="3" bestFit="1" customWidth="1"/>
    <col min="3" max="8" width="16.1796875" style="3" customWidth="1"/>
    <col min="9" max="226" width="11.453125" style="3" customWidth="1"/>
    <col min="227" max="227" width="3.453125" style="3" customWidth="1"/>
    <col min="228" max="16384" width="20.1796875" style="3"/>
  </cols>
  <sheetData>
    <row r="1" spans="1:10" ht="26.25" customHeight="1" x14ac:dyDescent="0.35">
      <c r="A1" s="1"/>
      <c r="B1" s="2"/>
      <c r="C1" s="46" t="s">
        <v>58</v>
      </c>
      <c r="D1" s="47"/>
      <c r="E1" s="47"/>
      <c r="F1" s="47"/>
      <c r="G1" s="47"/>
      <c r="H1" s="48"/>
      <c r="I1" s="25"/>
      <c r="J1" s="26"/>
    </row>
    <row r="2" spans="1:10" x14ac:dyDescent="0.3">
      <c r="A2" s="49" t="s">
        <v>0</v>
      </c>
      <c r="B2" s="49" t="s">
        <v>1</v>
      </c>
      <c r="C2" s="4" t="s">
        <v>26</v>
      </c>
      <c r="D2" s="4" t="s">
        <v>3</v>
      </c>
      <c r="E2" s="52" t="s">
        <v>59</v>
      </c>
      <c r="F2" s="53"/>
      <c r="G2" s="32" t="s">
        <v>18</v>
      </c>
      <c r="H2" s="33"/>
      <c r="I2" s="27"/>
      <c r="J2" s="28"/>
    </row>
    <row r="3" spans="1:10" x14ac:dyDescent="0.3">
      <c r="A3" s="50"/>
      <c r="B3" s="50"/>
      <c r="C3" s="5">
        <v>2020</v>
      </c>
      <c r="D3" s="5" t="s">
        <v>47</v>
      </c>
      <c r="E3" s="5"/>
      <c r="F3" s="4" t="s">
        <v>20</v>
      </c>
      <c r="G3" s="4"/>
      <c r="H3" s="4"/>
      <c r="I3" s="29"/>
      <c r="J3" s="30"/>
    </row>
    <row r="4" spans="1:10" x14ac:dyDescent="0.3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3">
      <c r="A5" s="51"/>
      <c r="B5" s="51"/>
      <c r="C5" s="6"/>
      <c r="D5" s="6"/>
      <c r="E5" s="7"/>
      <c r="F5" s="7" t="s">
        <v>5</v>
      </c>
      <c r="G5" s="7" t="s">
        <v>27</v>
      </c>
      <c r="H5" s="7" t="s">
        <v>27</v>
      </c>
      <c r="I5" s="29" t="s">
        <v>25</v>
      </c>
      <c r="J5" s="30" t="s">
        <v>28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ht="14.5" x14ac:dyDescent="0.35">
      <c r="A8" s="11">
        <v>3</v>
      </c>
      <c r="B8" s="12" t="s">
        <v>41</v>
      </c>
      <c r="C8">
        <v>3436288460</v>
      </c>
      <c r="D8" s="36">
        <v>693494</v>
      </c>
      <c r="E8" s="34">
        <f>IF(ISNUMBER(C8),C8/D8,"")</f>
        <v>4955.0370443003112</v>
      </c>
      <c r="F8" s="15">
        <f t="shared" ref="F8:F18" si="0">IF(ISNUMBER(C8),E8/E$20,"")</f>
        <v>1.261112568996873</v>
      </c>
      <c r="G8" s="34">
        <f t="shared" ref="G8:G18" si="1">IF(ISNUMBER(C8),($E$20-E8)*0.875,"")</f>
        <v>-897.69515698224916</v>
      </c>
      <c r="H8" s="34">
        <f>IF(ISNUMBER(C8),G8*D8,"")</f>
        <v>-622546205.19624794</v>
      </c>
      <c r="I8" s="38">
        <f>'jan-jul'!H8</f>
        <v>-597925773.74087465</v>
      </c>
      <c r="J8" s="38">
        <f>IF(ISNUMBER(C8),H8-I8,"")</f>
        <v>-24620431.455373287</v>
      </c>
    </row>
    <row r="9" spans="1:10" ht="14.5" x14ac:dyDescent="0.35">
      <c r="A9" s="11">
        <v>11</v>
      </c>
      <c r="B9" s="12" t="s">
        <v>42</v>
      </c>
      <c r="C9">
        <v>2025947454</v>
      </c>
      <c r="D9" s="36">
        <v>479892</v>
      </c>
      <c r="E9" s="34">
        <f t="shared" ref="E9:E18" si="2">IF(ISNUMBER(C9),C9/D9,"")</f>
        <v>4221.6737390912958</v>
      </c>
      <c r="F9" s="15">
        <f t="shared" si="0"/>
        <v>1.0744633727201223</v>
      </c>
      <c r="G9" s="34">
        <f t="shared" si="1"/>
        <v>-256.0022649243607</v>
      </c>
      <c r="H9" s="34">
        <f t="shared" ref="H9:H18" si="3">IF(ISNUMBER(C9),G9*D9,"")</f>
        <v>-122853438.9190813</v>
      </c>
      <c r="I9" s="38">
        <f>'jan-jul'!H9</f>
        <v>-123696179.84351282</v>
      </c>
      <c r="J9" s="38">
        <f t="shared" ref="J9:J19" si="4">IF(ISNUMBER(C9),H9-I9,"")</f>
        <v>842740.92443151772</v>
      </c>
    </row>
    <row r="10" spans="1:10" ht="14.5" x14ac:dyDescent="0.35">
      <c r="A10" s="11">
        <v>15</v>
      </c>
      <c r="B10" s="16" t="s">
        <v>43</v>
      </c>
      <c r="C10">
        <v>970085038</v>
      </c>
      <c r="D10" s="36">
        <v>265238</v>
      </c>
      <c r="E10" s="34">
        <f t="shared" si="2"/>
        <v>3657.4134852472121</v>
      </c>
      <c r="F10" s="15">
        <f t="shared" si="0"/>
        <v>0.93085280191184228</v>
      </c>
      <c r="G10" s="34">
        <f t="shared" si="1"/>
        <v>237.72545718921259</v>
      </c>
      <c r="H10" s="34">
        <f t="shared" si="3"/>
        <v>63053824.813952371</v>
      </c>
      <c r="I10" s="38">
        <f>'jan-jul'!H10</f>
        <v>59296466.232785881</v>
      </c>
      <c r="J10" s="38">
        <f t="shared" si="4"/>
        <v>3757358.5811664909</v>
      </c>
    </row>
    <row r="11" spans="1:10" ht="14.5" x14ac:dyDescent="0.35">
      <c r="A11" s="11">
        <v>18</v>
      </c>
      <c r="B11" s="16" t="s">
        <v>44</v>
      </c>
      <c r="C11">
        <v>869661872</v>
      </c>
      <c r="D11" s="36">
        <v>241235</v>
      </c>
      <c r="E11" s="34">
        <f t="shared" si="2"/>
        <v>3605.0401973179678</v>
      </c>
      <c r="F11" s="15">
        <f t="shared" si="0"/>
        <v>0.91752321202245146</v>
      </c>
      <c r="G11" s="34">
        <f t="shared" si="1"/>
        <v>283.55208412730133</v>
      </c>
      <c r="H11" s="34">
        <f t="shared" si="3"/>
        <v>68402687.014449537</v>
      </c>
      <c r="I11" s="38">
        <f>'jan-jul'!H11</f>
        <v>64324188.924465358</v>
      </c>
      <c r="J11" s="38">
        <f t="shared" si="4"/>
        <v>4078498.0899841785</v>
      </c>
    </row>
    <row r="12" spans="1:10" ht="14.5" x14ac:dyDescent="0.35">
      <c r="A12" s="11">
        <v>30</v>
      </c>
      <c r="B12" s="16" t="s">
        <v>66</v>
      </c>
      <c r="C12">
        <v>5045994112</v>
      </c>
      <c r="D12" s="36">
        <v>1241165</v>
      </c>
      <c r="E12" s="34">
        <f t="shared" si="2"/>
        <v>4065.5304588833878</v>
      </c>
      <c r="F12" s="15">
        <f t="shared" si="0"/>
        <v>1.0347231545392914</v>
      </c>
      <c r="G12" s="34">
        <f t="shared" si="1"/>
        <v>-119.37689474244121</v>
      </c>
      <c r="H12" s="34">
        <f t="shared" si="3"/>
        <v>-148166423.56300205</v>
      </c>
      <c r="I12" s="38">
        <f>'jan-jul'!H12</f>
        <v>-136488852.26194224</v>
      </c>
      <c r="J12" s="38">
        <f t="shared" si="4"/>
        <v>-11677571.301059812</v>
      </c>
    </row>
    <row r="13" spans="1:10" ht="14.5" x14ac:dyDescent="0.35">
      <c r="A13" s="11">
        <v>34</v>
      </c>
      <c r="B13" s="16" t="s">
        <v>67</v>
      </c>
      <c r="C13">
        <v>1212553519</v>
      </c>
      <c r="D13" s="36">
        <v>371385</v>
      </c>
      <c r="E13" s="34">
        <f t="shared" si="2"/>
        <v>3264.9501703084402</v>
      </c>
      <c r="F13" s="15">
        <f t="shared" si="0"/>
        <v>0.83096648120132721</v>
      </c>
      <c r="G13" s="34">
        <f t="shared" si="1"/>
        <v>581.13085776063804</v>
      </c>
      <c r="H13" s="34">
        <f t="shared" si="3"/>
        <v>215823283.60943455</v>
      </c>
      <c r="I13" s="38">
        <f>'jan-jul'!H13</f>
        <v>209046150.48208463</v>
      </c>
      <c r="J13" s="38">
        <f t="shared" si="4"/>
        <v>6777133.1273499131</v>
      </c>
    </row>
    <row r="14" spans="1:10" ht="14.5" x14ac:dyDescent="0.35">
      <c r="A14" s="11">
        <v>38</v>
      </c>
      <c r="B14" s="16" t="s">
        <v>68</v>
      </c>
      <c r="C14">
        <v>1486921994</v>
      </c>
      <c r="D14" s="36">
        <v>419396</v>
      </c>
      <c r="E14" s="34">
        <f t="shared" si="2"/>
        <v>3545.3890690421463</v>
      </c>
      <c r="F14" s="15">
        <f t="shared" si="0"/>
        <v>0.90234133004035511</v>
      </c>
      <c r="G14" s="34">
        <f t="shared" si="1"/>
        <v>335.74682136864516</v>
      </c>
      <c r="H14" s="34">
        <f t="shared" si="3"/>
        <v>140810873.89472431</v>
      </c>
      <c r="I14" s="38">
        <f>'jan-jul'!H14</f>
        <v>137824266.51196745</v>
      </c>
      <c r="J14" s="38">
        <f t="shared" si="4"/>
        <v>2986607.3827568591</v>
      </c>
    </row>
    <row r="15" spans="1:10" ht="14.5" x14ac:dyDescent="0.35">
      <c r="A15" s="11">
        <v>42</v>
      </c>
      <c r="B15" s="16" t="s">
        <v>69</v>
      </c>
      <c r="C15">
        <v>1039647415</v>
      </c>
      <c r="D15" s="36">
        <v>307231</v>
      </c>
      <c r="E15" s="34">
        <f t="shared" si="2"/>
        <v>3383.9274519823848</v>
      </c>
      <c r="F15" s="15">
        <f t="shared" si="0"/>
        <v>0.86124753540993004</v>
      </c>
      <c r="G15" s="34">
        <f t="shared" si="1"/>
        <v>477.02573629593644</v>
      </c>
      <c r="H15" s="34">
        <f t="shared" si="3"/>
        <v>146557093.98793685</v>
      </c>
      <c r="I15" s="38">
        <f>'jan-jul'!H15</f>
        <v>143944279.88490447</v>
      </c>
      <c r="J15" s="38">
        <f t="shared" si="4"/>
        <v>2612814.1030323803</v>
      </c>
    </row>
    <row r="16" spans="1:10" ht="14.5" x14ac:dyDescent="0.35">
      <c r="A16" s="11">
        <v>46</v>
      </c>
      <c r="B16" s="16" t="s">
        <v>70</v>
      </c>
      <c r="C16">
        <v>2475248155</v>
      </c>
      <c r="D16" s="36">
        <v>636531</v>
      </c>
      <c r="E16" s="34">
        <f t="shared" si="2"/>
        <v>3888.6529564153197</v>
      </c>
      <c r="F16" s="15">
        <f t="shared" si="0"/>
        <v>0.98970584396401717</v>
      </c>
      <c r="G16" s="34">
        <f t="shared" si="1"/>
        <v>35.390919917118367</v>
      </c>
      <c r="H16" s="34">
        <f t="shared" si="3"/>
        <v>22527417.645763271</v>
      </c>
      <c r="I16" s="38">
        <f>'jan-jul'!H16</f>
        <v>18205321.486222398</v>
      </c>
      <c r="J16" s="38">
        <f t="shared" si="4"/>
        <v>4322096.159540873</v>
      </c>
    </row>
    <row r="17" spans="1:10" ht="14.5" x14ac:dyDescent="0.35">
      <c r="A17" s="11">
        <v>50</v>
      </c>
      <c r="B17" s="16" t="s">
        <v>71</v>
      </c>
      <c r="C17">
        <v>1658082916</v>
      </c>
      <c r="D17" s="36">
        <v>468702</v>
      </c>
      <c r="E17" s="34">
        <f t="shared" si="2"/>
        <v>3537.6058049677622</v>
      </c>
      <c r="F17" s="15">
        <f t="shared" si="0"/>
        <v>0.90036040193340616</v>
      </c>
      <c r="G17" s="34">
        <f t="shared" si="1"/>
        <v>342.55717743373123</v>
      </c>
      <c r="H17" s="34">
        <f t="shared" si="3"/>
        <v>160557234.17754468</v>
      </c>
      <c r="I17" s="38">
        <f>'jan-jul'!H17</f>
        <v>153997608.57146209</v>
      </c>
      <c r="J17" s="38">
        <f t="shared" si="4"/>
        <v>6559625.6060825884</v>
      </c>
    </row>
    <row r="18" spans="1:10" ht="14.5" x14ac:dyDescent="0.35">
      <c r="A18" s="11">
        <v>54</v>
      </c>
      <c r="B18" s="16" t="s">
        <v>72</v>
      </c>
      <c r="C18">
        <v>869326151</v>
      </c>
      <c r="D18" s="36">
        <v>243311</v>
      </c>
      <c r="E18" s="34">
        <f t="shared" si="2"/>
        <v>3572.9011470915825</v>
      </c>
      <c r="F18" s="15">
        <f t="shared" si="0"/>
        <v>0.90934346284323231</v>
      </c>
      <c r="G18" s="34">
        <f t="shared" si="1"/>
        <v>311.67375307538845</v>
      </c>
      <c r="H18" s="34">
        <f t="shared" si="3"/>
        <v>75833652.534525841</v>
      </c>
      <c r="I18" s="38">
        <f>'jan-jul'!H18</f>
        <v>71472523.752437904</v>
      </c>
      <c r="J18" s="38">
        <f t="shared" si="4"/>
        <v>4361128.782087937</v>
      </c>
    </row>
    <row r="19" spans="1:10" x14ac:dyDescent="0.3">
      <c r="A19" s="17"/>
      <c r="B19" s="18"/>
      <c r="C19" s="13"/>
      <c r="D19" s="34"/>
      <c r="E19" s="34"/>
      <c r="F19" s="37"/>
      <c r="G19" s="34"/>
      <c r="H19" s="34"/>
      <c r="I19" s="38"/>
      <c r="J19" s="38" t="str">
        <f t="shared" si="4"/>
        <v/>
      </c>
    </row>
    <row r="20" spans="1:10" ht="13.5" thickBot="1" x14ac:dyDescent="0.35">
      <c r="A20" s="20"/>
      <c r="B20" s="20" t="s">
        <v>7</v>
      </c>
      <c r="C20" s="31">
        <f>IF(ISNUMBER(C18),SUM(C8:C18),"")</f>
        <v>21089757086</v>
      </c>
      <c r="D20" s="35">
        <f>IF(ISNUMBER(D18),SUM(D8:D18),"")</f>
        <v>5367580</v>
      </c>
      <c r="E20" s="35">
        <f>IF(ISNUMBER(C20),C20/D20,"")</f>
        <v>3929.0997220348836</v>
      </c>
      <c r="F20" s="22">
        <f>IF(ISNUMBER(E20),E20/E$20,"")</f>
        <v>1</v>
      </c>
      <c r="G20" s="35"/>
      <c r="H20" s="35">
        <f>IF(ISNUMBER(H18),SUM(H8:H18),"")</f>
        <v>0</v>
      </c>
      <c r="I20" s="21">
        <f>'jan-apr'!H20</f>
        <v>2.3469328880310059E-7</v>
      </c>
      <c r="J20" s="21">
        <f>IF(ISNUMBER(C20),H20-I20,"")</f>
        <v>-2.3469328880310059E-7</v>
      </c>
    </row>
    <row r="21" spans="1:10" ht="13.5" thickTop="1" x14ac:dyDescent="0.3"/>
    <row r="25" spans="1:10" x14ac:dyDescent="0.3">
      <c r="F25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"/>
  <sheetViews>
    <sheetView topLeftCell="A2" workbookViewId="0">
      <selection activeCell="I20" sqref="I20:J20"/>
    </sheetView>
  </sheetViews>
  <sheetFormatPr baseColWidth="10" defaultColWidth="20.1796875" defaultRowHeight="13" x14ac:dyDescent="0.3"/>
  <cols>
    <col min="1" max="1" width="3.81640625" style="3" customWidth="1"/>
    <col min="2" max="2" width="16.81640625" style="3" bestFit="1" customWidth="1"/>
    <col min="3" max="8" width="16.1796875" style="3" customWidth="1"/>
    <col min="9" max="9" width="11.453125" style="3" customWidth="1"/>
    <col min="10" max="10" width="13.453125" style="3" customWidth="1"/>
    <col min="11" max="226" width="11.453125" style="3" customWidth="1"/>
    <col min="227" max="227" width="3.453125" style="3" customWidth="1"/>
    <col min="228" max="16384" width="20.1796875" style="3"/>
  </cols>
  <sheetData>
    <row r="1" spans="1:10" ht="26.25" customHeight="1" x14ac:dyDescent="0.35">
      <c r="A1" s="1"/>
      <c r="B1" s="2"/>
      <c r="C1" s="46" t="s">
        <v>56</v>
      </c>
      <c r="D1" s="47"/>
      <c r="E1" s="47"/>
      <c r="F1" s="47"/>
      <c r="G1" s="47"/>
      <c r="H1" s="48"/>
      <c r="I1" s="25"/>
      <c r="J1" s="26"/>
    </row>
    <row r="2" spans="1:10" x14ac:dyDescent="0.3">
      <c r="A2" s="49" t="s">
        <v>0</v>
      </c>
      <c r="B2" s="49" t="s">
        <v>1</v>
      </c>
      <c r="C2" s="4" t="s">
        <v>24</v>
      </c>
      <c r="D2" s="4" t="s">
        <v>3</v>
      </c>
      <c r="E2" s="52" t="s">
        <v>57</v>
      </c>
      <c r="F2" s="53"/>
      <c r="G2" s="32" t="s">
        <v>18</v>
      </c>
      <c r="H2" s="33"/>
      <c r="I2" s="27"/>
      <c r="J2" s="28"/>
    </row>
    <row r="3" spans="1:10" x14ac:dyDescent="0.3">
      <c r="A3" s="50"/>
      <c r="B3" s="50"/>
      <c r="C3" s="5">
        <v>2020</v>
      </c>
      <c r="D3" s="5" t="s">
        <v>47</v>
      </c>
      <c r="E3" s="5"/>
      <c r="F3" s="4" t="s">
        <v>20</v>
      </c>
      <c r="G3" s="4"/>
      <c r="H3" s="4"/>
      <c r="I3" s="29"/>
      <c r="J3" s="30"/>
    </row>
    <row r="4" spans="1:10" x14ac:dyDescent="0.3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3">
      <c r="A5" s="51"/>
      <c r="B5" s="51"/>
      <c r="C5" s="6"/>
      <c r="D5" s="6"/>
      <c r="E5" s="7"/>
      <c r="F5" s="7" t="s">
        <v>5</v>
      </c>
      <c r="G5" s="7" t="s">
        <v>25</v>
      </c>
      <c r="H5" s="7" t="s">
        <v>25</v>
      </c>
      <c r="I5" s="29" t="s">
        <v>16</v>
      </c>
      <c r="J5" s="30" t="s">
        <v>35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ht="14.5" x14ac:dyDescent="0.35">
      <c r="A8" s="11">
        <v>3</v>
      </c>
      <c r="B8" s="12" t="s">
        <v>41</v>
      </c>
      <c r="C8">
        <v>3355342557</v>
      </c>
      <c r="D8" s="36">
        <v>693494</v>
      </c>
      <c r="E8" s="34">
        <f>IF(ISNUMBER(C8),C8/D8,"")</f>
        <v>4838.3151937868242</v>
      </c>
      <c r="F8" s="15">
        <f t="shared" ref="F8:F18" si="0">IF(ISNUMBER(C8),E8/E$20,"")</f>
        <v>1.2557425315584718</v>
      </c>
      <c r="G8" s="34">
        <f t="shared" ref="G8:G18" si="1">IF(ISNUMBER(C8),($E$20-E8)*0.875,"")</f>
        <v>-862.1931462144945</v>
      </c>
      <c r="H8" s="34">
        <f>IF(ISNUMBER(C8),G8*D8,"")</f>
        <v>-597925773.74087465</v>
      </c>
      <c r="I8" s="38">
        <f>'jan-mai'!H8</f>
        <v>-454169421.596057</v>
      </c>
      <c r="J8" s="38">
        <f>IF(ISNUMBER(C8),H8-I8,"")</f>
        <v>-143756352.14481765</v>
      </c>
    </row>
    <row r="9" spans="1:10" ht="14.5" x14ac:dyDescent="0.35">
      <c r="A9" s="11">
        <v>11</v>
      </c>
      <c r="B9" s="12" t="s">
        <v>42</v>
      </c>
      <c r="C9">
        <v>1990367711</v>
      </c>
      <c r="D9" s="36">
        <v>479892</v>
      </c>
      <c r="E9" s="34">
        <f t="shared" ref="E9:E18" si="2">IF(ISNUMBER(C9),C9/D9,"")</f>
        <v>4147.5325927500353</v>
      </c>
      <c r="F9" s="15">
        <f t="shared" si="0"/>
        <v>1.0764559292105258</v>
      </c>
      <c r="G9" s="34">
        <f t="shared" si="1"/>
        <v>-257.75837030730418</v>
      </c>
      <c r="H9" s="34">
        <f t="shared" ref="H9:H18" si="3">IF(ISNUMBER(C9),G9*D9,"")</f>
        <v>-123696179.84351282</v>
      </c>
      <c r="I9" s="38">
        <f>'jan-mai'!H9</f>
        <v>-103114223.89613034</v>
      </c>
      <c r="J9" s="38">
        <f t="shared" ref="J9:J18" si="4">IF(ISNUMBER(C9),H9-I9,"")</f>
        <v>-20581955.94738248</v>
      </c>
    </row>
    <row r="10" spans="1:10" ht="14.5" x14ac:dyDescent="0.35">
      <c r="A10" s="11">
        <v>15</v>
      </c>
      <c r="B10" s="16" t="s">
        <v>43</v>
      </c>
      <c r="C10">
        <v>954181786</v>
      </c>
      <c r="D10" s="36">
        <v>265238</v>
      </c>
      <c r="E10" s="34">
        <f t="shared" si="2"/>
        <v>3597.4550630000226</v>
      </c>
      <c r="F10" s="15">
        <f t="shared" si="0"/>
        <v>0.93368810154837745</v>
      </c>
      <c r="G10" s="34">
        <f t="shared" si="1"/>
        <v>223.55946822395691</v>
      </c>
      <c r="H10" s="34">
        <f t="shared" si="3"/>
        <v>59296466.232785881</v>
      </c>
      <c r="I10" s="38">
        <f>'jan-mai'!H10</f>
        <v>47195982.252476946</v>
      </c>
      <c r="J10" s="38">
        <f t="shared" si="4"/>
        <v>12100483.980308935</v>
      </c>
    </row>
    <row r="11" spans="1:10" ht="14.5" x14ac:dyDescent="0.35">
      <c r="A11" s="11">
        <v>18</v>
      </c>
      <c r="B11" s="16" t="s">
        <v>44</v>
      </c>
      <c r="C11">
        <v>855953420</v>
      </c>
      <c r="D11" s="36">
        <v>241235</v>
      </c>
      <c r="E11" s="34">
        <f t="shared" si="2"/>
        <v>3548.2140651232203</v>
      </c>
      <c r="F11" s="15">
        <f t="shared" si="0"/>
        <v>0.92090802979743291</v>
      </c>
      <c r="G11" s="34">
        <f t="shared" si="1"/>
        <v>266.64534136615896</v>
      </c>
      <c r="H11" s="34">
        <f t="shared" si="3"/>
        <v>64324188.924465358</v>
      </c>
      <c r="I11" s="38">
        <f>'jan-mai'!H11</f>
        <v>44142316.148679785</v>
      </c>
      <c r="J11" s="38">
        <f t="shared" si="4"/>
        <v>20181872.775785573</v>
      </c>
    </row>
    <row r="12" spans="1:10" ht="14.5" x14ac:dyDescent="0.35">
      <c r="A12" s="11">
        <v>30</v>
      </c>
      <c r="B12" s="16" t="s">
        <v>66</v>
      </c>
      <c r="C12">
        <v>4938135930</v>
      </c>
      <c r="D12" s="36">
        <v>1241165</v>
      </c>
      <c r="E12" s="34">
        <f t="shared" si="2"/>
        <v>3978.6296987104856</v>
      </c>
      <c r="F12" s="15">
        <f t="shared" si="0"/>
        <v>1.0326186554377992</v>
      </c>
      <c r="G12" s="34">
        <f t="shared" si="1"/>
        <v>-109.96833802269822</v>
      </c>
      <c r="H12" s="34">
        <f t="shared" si="3"/>
        <v>-136488852.26194224</v>
      </c>
      <c r="I12" s="38">
        <f>'jan-mai'!H12</f>
        <v>-93971320.308011696</v>
      </c>
      <c r="J12" s="38">
        <f t="shared" si="4"/>
        <v>-42517531.953930542</v>
      </c>
    </row>
    <row r="13" spans="1:10" ht="14.5" x14ac:dyDescent="0.35">
      <c r="A13" s="11">
        <v>34</v>
      </c>
      <c r="B13" s="16" t="s">
        <v>67</v>
      </c>
      <c r="C13">
        <v>1192018543</v>
      </c>
      <c r="D13" s="36">
        <v>371385</v>
      </c>
      <c r="E13" s="34">
        <f t="shared" si="2"/>
        <v>3209.657210172732</v>
      </c>
      <c r="F13" s="15">
        <f t="shared" si="0"/>
        <v>0.83303854939277688</v>
      </c>
      <c r="G13" s="34">
        <f t="shared" si="1"/>
        <v>562.88258944783615</v>
      </c>
      <c r="H13" s="34">
        <f t="shared" si="3"/>
        <v>209046150.48208463</v>
      </c>
      <c r="I13" s="38">
        <f>'jan-mai'!H13</f>
        <v>167446976.67194057</v>
      </c>
      <c r="J13" s="38">
        <f t="shared" si="4"/>
        <v>41599173.810144067</v>
      </c>
    </row>
    <row r="14" spans="1:10" ht="14.5" x14ac:dyDescent="0.35">
      <c r="A14" s="11">
        <v>38</v>
      </c>
      <c r="B14" s="16" t="s">
        <v>68</v>
      </c>
      <c r="C14">
        <v>1458399041</v>
      </c>
      <c r="D14" s="36">
        <v>419396</v>
      </c>
      <c r="E14" s="34">
        <f t="shared" si="2"/>
        <v>3477.3794719072189</v>
      </c>
      <c r="F14" s="15">
        <f t="shared" si="0"/>
        <v>0.90252352861379725</v>
      </c>
      <c r="G14" s="34">
        <f t="shared" si="1"/>
        <v>328.62561043016018</v>
      </c>
      <c r="H14" s="34">
        <f t="shared" si="3"/>
        <v>137824266.51196745</v>
      </c>
      <c r="I14" s="38">
        <f>'jan-mai'!H14</f>
        <v>112095654.35042991</v>
      </c>
      <c r="J14" s="38">
        <f t="shared" si="4"/>
        <v>25728612.161537543</v>
      </c>
    </row>
    <row r="15" spans="1:10" ht="14.5" x14ac:dyDescent="0.35">
      <c r="A15" s="11">
        <v>42</v>
      </c>
      <c r="B15" s="16" t="s">
        <v>69</v>
      </c>
      <c r="C15">
        <v>1019238424</v>
      </c>
      <c r="D15" s="36">
        <v>307231</v>
      </c>
      <c r="E15" s="34">
        <f t="shared" si="2"/>
        <v>3317.4986378327708</v>
      </c>
      <c r="F15" s="15">
        <f t="shared" si="0"/>
        <v>0.86102785185711395</v>
      </c>
      <c r="G15" s="34">
        <f t="shared" si="1"/>
        <v>468.52134024530227</v>
      </c>
      <c r="H15" s="34">
        <f t="shared" si="3"/>
        <v>143944279.88490447</v>
      </c>
      <c r="I15" s="38">
        <f>'jan-mai'!H15</f>
        <v>109690927.3866791</v>
      </c>
      <c r="J15" s="38">
        <f t="shared" si="4"/>
        <v>34253352.498225376</v>
      </c>
    </row>
    <row r="16" spans="1:10" ht="14.5" x14ac:dyDescent="0.35">
      <c r="A16" s="11">
        <v>46</v>
      </c>
      <c r="B16" s="16" t="s">
        <v>70</v>
      </c>
      <c r="C16">
        <v>2431717052</v>
      </c>
      <c r="D16" s="36">
        <v>636531</v>
      </c>
      <c r="E16" s="34">
        <f t="shared" si="2"/>
        <v>3820.2649234679852</v>
      </c>
      <c r="F16" s="15">
        <f t="shared" si="0"/>
        <v>0.9915164585350259</v>
      </c>
      <c r="G16" s="34">
        <f t="shared" si="1"/>
        <v>28.600840314489631</v>
      </c>
      <c r="H16" s="34">
        <f t="shared" si="3"/>
        <v>18205321.486222398</v>
      </c>
      <c r="I16" s="38">
        <f>'jan-mai'!H16</f>
        <v>5090863.7849485343</v>
      </c>
      <c r="J16" s="38">
        <f t="shared" si="4"/>
        <v>13114457.701273862</v>
      </c>
    </row>
    <row r="17" spans="1:10" ht="14.5" x14ac:dyDescent="0.35">
      <c r="A17" s="11">
        <v>50</v>
      </c>
      <c r="B17" s="16" t="s">
        <v>71</v>
      </c>
      <c r="C17">
        <v>1629888853</v>
      </c>
      <c r="D17" s="36">
        <v>468702</v>
      </c>
      <c r="E17" s="34">
        <f t="shared" si="2"/>
        <v>3477.4523108499643</v>
      </c>
      <c r="F17" s="15">
        <f t="shared" si="0"/>
        <v>0.90254243332642869</v>
      </c>
      <c r="G17" s="34">
        <f t="shared" si="1"/>
        <v>328.56187635525794</v>
      </c>
      <c r="H17" s="34">
        <f t="shared" si="3"/>
        <v>153997608.57146209</v>
      </c>
      <c r="I17" s="38">
        <f>'jan-mai'!H17</f>
        <v>111262721.11573838</v>
      </c>
      <c r="J17" s="38">
        <f t="shared" si="4"/>
        <v>42734887.455723718</v>
      </c>
    </row>
    <row r="18" spans="1:10" ht="14.5" x14ac:dyDescent="0.35">
      <c r="A18" s="11">
        <v>54</v>
      </c>
      <c r="B18" s="16" t="s">
        <v>72</v>
      </c>
      <c r="C18">
        <v>855782622</v>
      </c>
      <c r="D18" s="36">
        <v>243311</v>
      </c>
      <c r="E18" s="34">
        <f t="shared" si="2"/>
        <v>3517.2376998984837</v>
      </c>
      <c r="F18" s="15">
        <f t="shared" si="0"/>
        <v>0.91286838423326166</v>
      </c>
      <c r="G18" s="34">
        <f t="shared" si="1"/>
        <v>293.74966093780347</v>
      </c>
      <c r="H18" s="34">
        <f t="shared" si="3"/>
        <v>71472523.752437904</v>
      </c>
      <c r="I18" s="38">
        <f>'jan-mai'!H18</f>
        <v>54329524.089306317</v>
      </c>
      <c r="J18" s="38">
        <f t="shared" si="4"/>
        <v>17142999.663131587</v>
      </c>
    </row>
    <row r="19" spans="1:10" x14ac:dyDescent="0.3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0" ht="13.5" thickBot="1" x14ac:dyDescent="0.35">
      <c r="A20" s="20"/>
      <c r="B20" s="20" t="s">
        <v>7</v>
      </c>
      <c r="C20" s="31">
        <f>IF(ISNUMBER(C18),SUM(C8:C18),"")</f>
        <v>20681025939</v>
      </c>
      <c r="D20" s="35">
        <f>IF(ISNUMBER(D18),SUM(D8:D18),"")</f>
        <v>5367580</v>
      </c>
      <c r="E20" s="35">
        <f>IF(ISNUMBER(C20),C20/D20,"")</f>
        <v>3852.9515981131162</v>
      </c>
      <c r="F20" s="22">
        <f>IF(ISNUMBER(E20),E20/E$20,"")</f>
        <v>1</v>
      </c>
      <c r="G20" s="35"/>
      <c r="H20" s="35">
        <f>IF(ISNUMBER(H18),SUM(H8:H18),"")</f>
        <v>4.6193599700927734E-7</v>
      </c>
      <c r="I20" s="21">
        <f>'jan-apr'!H20</f>
        <v>2.3469328880310059E-7</v>
      </c>
      <c r="J20" s="21">
        <f>IF(ISNUMBER(C20),H20-I20,"")</f>
        <v>2.2724270820617676E-7</v>
      </c>
    </row>
    <row r="21" spans="1:10" ht="13.5" thickTop="1" x14ac:dyDescent="0.3">
      <c r="A21" s="18"/>
      <c r="B21" s="18"/>
      <c r="C21" s="19"/>
      <c r="D21" s="10"/>
      <c r="E21" s="19"/>
      <c r="F21" s="19"/>
      <c r="G21" s="19"/>
      <c r="H21" s="19"/>
    </row>
    <row r="26" spans="1:10" x14ac:dyDescent="0.3">
      <c r="F26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"/>
  <sheetViews>
    <sheetView workbookViewId="0">
      <selection activeCell="E34" sqref="E34"/>
    </sheetView>
  </sheetViews>
  <sheetFormatPr baseColWidth="10" defaultColWidth="20.1796875" defaultRowHeight="13" x14ac:dyDescent="0.3"/>
  <cols>
    <col min="1" max="1" width="3.81640625" style="3" customWidth="1"/>
    <col min="2" max="2" width="16.81640625" style="3" bestFit="1" customWidth="1"/>
    <col min="3" max="8" width="16.1796875" style="3" customWidth="1"/>
    <col min="9" max="249" width="11.453125" style="3" customWidth="1"/>
    <col min="250" max="250" width="3.453125" style="3" customWidth="1"/>
    <col min="251" max="16384" width="20.1796875" style="3"/>
  </cols>
  <sheetData>
    <row r="1" spans="1:13" ht="26.25" customHeight="1" x14ac:dyDescent="0.35">
      <c r="A1" s="1"/>
      <c r="B1" s="2"/>
      <c r="C1" s="46" t="s">
        <v>54</v>
      </c>
      <c r="D1" s="47"/>
      <c r="E1" s="47"/>
      <c r="F1" s="47"/>
      <c r="G1" s="47"/>
      <c r="H1" s="48"/>
      <c r="I1" s="25"/>
      <c r="J1" s="26"/>
    </row>
    <row r="2" spans="1:13" x14ac:dyDescent="0.3">
      <c r="A2" s="49" t="s">
        <v>0</v>
      </c>
      <c r="B2" s="49" t="s">
        <v>1</v>
      </c>
      <c r="C2" s="4" t="s">
        <v>15</v>
      </c>
      <c r="D2" s="4" t="s">
        <v>3</v>
      </c>
      <c r="E2" s="52" t="s">
        <v>55</v>
      </c>
      <c r="F2" s="53"/>
      <c r="G2" s="32" t="s">
        <v>18</v>
      </c>
      <c r="H2" s="33"/>
      <c r="I2" s="27"/>
      <c r="J2" s="28"/>
    </row>
    <row r="3" spans="1:13" x14ac:dyDescent="0.3">
      <c r="A3" s="50"/>
      <c r="B3" s="50"/>
      <c r="C3" s="5">
        <v>2020</v>
      </c>
      <c r="D3" s="5" t="s">
        <v>47</v>
      </c>
      <c r="E3" s="5"/>
      <c r="F3" s="4" t="s">
        <v>20</v>
      </c>
      <c r="G3" s="4"/>
      <c r="H3" s="4"/>
      <c r="I3" s="29"/>
      <c r="J3" s="30"/>
    </row>
    <row r="4" spans="1:13" x14ac:dyDescent="0.3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3">
      <c r="A5" s="51"/>
      <c r="B5" s="51"/>
      <c r="C5" s="6"/>
      <c r="D5" s="6"/>
      <c r="E5" s="7"/>
      <c r="F5" s="7" t="s">
        <v>5</v>
      </c>
      <c r="G5" s="7" t="s">
        <v>16</v>
      </c>
      <c r="H5" s="7" t="s">
        <v>16</v>
      </c>
      <c r="I5" s="29" t="s">
        <v>14</v>
      </c>
      <c r="J5" s="30" t="s">
        <v>17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ht="14.5" x14ac:dyDescent="0.35">
      <c r="A8" s="11">
        <v>3</v>
      </c>
      <c r="B8" s="12" t="s">
        <v>41</v>
      </c>
      <c r="C8" s="44">
        <v>2591721393</v>
      </c>
      <c r="D8" s="36">
        <v>693494</v>
      </c>
      <c r="E8" s="34">
        <f>IF(ISNUMBER(C8),C8/D8,"")</f>
        <v>3737.1936786763836</v>
      </c>
      <c r="F8" s="15">
        <f t="shared" ref="F8:F18" si="0">IF(ISNUMBER(C8),E8/E$20,"")</f>
        <v>1.2504260740525244</v>
      </c>
      <c r="G8" s="34">
        <f t="shared" ref="G8:G18" si="1">IF(ISNUMBER(C8),($E$20-E8)*0.875,"")</f>
        <v>-654.90028983099637</v>
      </c>
      <c r="H8" s="34">
        <f>IF(ISNUMBER(C8),G8*D8,"")</f>
        <v>-454169421.596057</v>
      </c>
      <c r="I8" s="38">
        <f>'jan-apr'!H8</f>
        <v>-236403844.88231269</v>
      </c>
      <c r="J8" s="38">
        <f>IF(ISNUMBER(C8),H8-I8,"")</f>
        <v>-217765576.71374431</v>
      </c>
      <c r="M8" s="24"/>
    </row>
    <row r="9" spans="1:13" ht="14.5" x14ac:dyDescent="0.35">
      <c r="A9" s="11">
        <v>11</v>
      </c>
      <c r="B9" s="12" t="s">
        <v>42</v>
      </c>
      <c r="C9" s="44">
        <v>1552115422</v>
      </c>
      <c r="D9" s="36">
        <v>479892</v>
      </c>
      <c r="E9" s="34">
        <f t="shared" ref="E9:E18" si="2">IF(ISNUMBER(C9),C9/D9,"")</f>
        <v>3234.30151367391</v>
      </c>
      <c r="F9" s="15">
        <f t="shared" si="0"/>
        <v>1.0821635943357835</v>
      </c>
      <c r="G9" s="34">
        <f t="shared" si="1"/>
        <v>-214.86964545383199</v>
      </c>
      <c r="H9" s="34">
        <f t="shared" ref="H9:H18" si="3">IF(ISNUMBER(C9),G9*D9,"")</f>
        <v>-103114223.89613034</v>
      </c>
      <c r="I9" s="38">
        <f>'jan-apr'!H9</f>
        <v>-69765829.773169279</v>
      </c>
      <c r="J9" s="38">
        <f t="shared" ref="J9:J18" si="4">IF(ISNUMBER(C9),H9-I9,"")</f>
        <v>-33348394.122961059</v>
      </c>
      <c r="M9" s="24"/>
    </row>
    <row r="10" spans="1:13" ht="14.5" x14ac:dyDescent="0.35">
      <c r="A10" s="11">
        <v>15</v>
      </c>
      <c r="B10" s="16" t="s">
        <v>43</v>
      </c>
      <c r="C10" s="44">
        <v>738788148</v>
      </c>
      <c r="D10" s="36">
        <v>265238</v>
      </c>
      <c r="E10" s="34">
        <f t="shared" si="2"/>
        <v>2785.3782188072601</v>
      </c>
      <c r="F10" s="15">
        <f t="shared" si="0"/>
        <v>0.93195853636574999</v>
      </c>
      <c r="G10" s="34">
        <f t="shared" si="1"/>
        <v>177.9382375544867</v>
      </c>
      <c r="H10" s="34">
        <f t="shared" si="3"/>
        <v>47195982.252476946</v>
      </c>
      <c r="I10" s="38">
        <f>'jan-apr'!H10</f>
        <v>23535744.539525844</v>
      </c>
      <c r="J10" s="38">
        <f t="shared" si="4"/>
        <v>23660237.712951101</v>
      </c>
      <c r="M10" s="24"/>
    </row>
    <row r="11" spans="1:13" ht="14.5" x14ac:dyDescent="0.35">
      <c r="A11" s="11">
        <v>18</v>
      </c>
      <c r="B11" s="16" t="s">
        <v>44</v>
      </c>
      <c r="C11" s="44">
        <v>670539417</v>
      </c>
      <c r="D11" s="36">
        <v>241235</v>
      </c>
      <c r="E11" s="34">
        <f t="shared" si="2"/>
        <v>2779.6108234708895</v>
      </c>
      <c r="F11" s="15">
        <f t="shared" si="0"/>
        <v>0.93002882596590764</v>
      </c>
      <c r="G11" s="34">
        <f t="shared" si="1"/>
        <v>182.98470847381094</v>
      </c>
      <c r="H11" s="34">
        <f t="shared" si="3"/>
        <v>44142316.148679785</v>
      </c>
      <c r="I11" s="38">
        <f>'jan-apr'!H11</f>
        <v>16601099.621016849</v>
      </c>
      <c r="J11" s="38">
        <f t="shared" si="4"/>
        <v>27541216.527662937</v>
      </c>
      <c r="M11" s="24"/>
    </row>
    <row r="12" spans="1:13" ht="14.5" x14ac:dyDescent="0.35">
      <c r="A12" s="11">
        <v>30</v>
      </c>
      <c r="B12" s="16" t="s">
        <v>66</v>
      </c>
      <c r="C12" s="44">
        <v>3816910566</v>
      </c>
      <c r="D12" s="36">
        <v>1241165</v>
      </c>
      <c r="E12" s="34">
        <f t="shared" si="2"/>
        <v>3075.2644217328075</v>
      </c>
      <c r="F12" s="15">
        <f t="shared" si="0"/>
        <v>1.0289514400823609</v>
      </c>
      <c r="G12" s="34">
        <f t="shared" si="1"/>
        <v>-75.71219000536729</v>
      </c>
      <c r="H12" s="34">
        <f t="shared" si="3"/>
        <v>-93971320.308011696</v>
      </c>
      <c r="I12" s="38">
        <f>'jan-apr'!H12</f>
        <v>-46106535.74142433</v>
      </c>
      <c r="J12" s="38">
        <f t="shared" si="4"/>
        <v>-47864784.566587366</v>
      </c>
      <c r="M12" s="24"/>
    </row>
    <row r="13" spans="1:13" ht="14.5" x14ac:dyDescent="0.35">
      <c r="A13" s="11">
        <v>34</v>
      </c>
      <c r="B13" s="16" t="s">
        <v>67</v>
      </c>
      <c r="C13" s="44">
        <v>918603822</v>
      </c>
      <c r="D13" s="36">
        <v>371385</v>
      </c>
      <c r="E13" s="34">
        <f t="shared" si="2"/>
        <v>2473.4542913687951</v>
      </c>
      <c r="F13" s="15">
        <f t="shared" si="0"/>
        <v>0.82759203959695915</v>
      </c>
      <c r="G13" s="34">
        <f t="shared" si="1"/>
        <v>450.87167406314353</v>
      </c>
      <c r="H13" s="34">
        <f t="shared" si="3"/>
        <v>167446976.67194057</v>
      </c>
      <c r="I13" s="38">
        <f>'jan-apr'!H13</f>
        <v>103588873.9537022</v>
      </c>
      <c r="J13" s="38">
        <f t="shared" si="4"/>
        <v>63858102.718238369</v>
      </c>
      <c r="M13" s="24"/>
    </row>
    <row r="14" spans="1:13" ht="14.5" x14ac:dyDescent="0.35">
      <c r="A14" s="11">
        <v>38</v>
      </c>
      <c r="B14" s="16" t="s">
        <v>68</v>
      </c>
      <c r="C14" s="44">
        <v>1125354690</v>
      </c>
      <c r="D14" s="36">
        <v>419396</v>
      </c>
      <c r="E14" s="34">
        <f t="shared" si="2"/>
        <v>2683.2747331877272</v>
      </c>
      <c r="F14" s="15">
        <f t="shared" si="0"/>
        <v>0.89779577370274311</v>
      </c>
      <c r="G14" s="34">
        <f t="shared" si="1"/>
        <v>267.27878747157797</v>
      </c>
      <c r="H14" s="34">
        <f t="shared" si="3"/>
        <v>112095654.35042991</v>
      </c>
      <c r="I14" s="38">
        <f>'jan-apr'!H14</f>
        <v>67409436.667010278</v>
      </c>
      <c r="J14" s="38">
        <f t="shared" si="4"/>
        <v>44686217.68341963</v>
      </c>
      <c r="M14" s="24"/>
    </row>
    <row r="15" spans="1:13" ht="14.5" x14ac:dyDescent="0.35">
      <c r="A15" s="11">
        <v>42</v>
      </c>
      <c r="B15" s="16" t="s">
        <v>69</v>
      </c>
      <c r="C15" s="44">
        <v>792871353</v>
      </c>
      <c r="D15" s="36">
        <v>307231</v>
      </c>
      <c r="E15" s="34">
        <f t="shared" si="2"/>
        <v>2580.7010132441064</v>
      </c>
      <c r="F15" s="15">
        <f t="shared" si="0"/>
        <v>0.86347567553338855</v>
      </c>
      <c r="G15" s="34">
        <f t="shared" si="1"/>
        <v>357.03079242224612</v>
      </c>
      <c r="H15" s="34">
        <f t="shared" si="3"/>
        <v>109690927.3866791</v>
      </c>
      <c r="I15" s="38">
        <f>'jan-apr'!H15</f>
        <v>59329757.850005679</v>
      </c>
      <c r="J15" s="38">
        <f t="shared" si="4"/>
        <v>50361169.536673419</v>
      </c>
      <c r="M15" s="24"/>
    </row>
    <row r="16" spans="1:13" ht="14.5" x14ac:dyDescent="0.35">
      <c r="A16" s="11">
        <v>46</v>
      </c>
      <c r="B16" s="16" t="s">
        <v>70</v>
      </c>
      <c r="C16" s="44">
        <v>1896605115</v>
      </c>
      <c r="D16" s="36">
        <v>636531</v>
      </c>
      <c r="E16" s="34">
        <f t="shared" si="2"/>
        <v>2979.5958327245648</v>
      </c>
      <c r="F16" s="15">
        <f t="shared" si="0"/>
        <v>0.99694172679233684</v>
      </c>
      <c r="G16" s="34">
        <f t="shared" si="1"/>
        <v>7.9978253768450145</v>
      </c>
      <c r="H16" s="34">
        <f t="shared" si="3"/>
        <v>5090863.7849485343</v>
      </c>
      <c r="I16" s="38">
        <f>'jan-apr'!H16</f>
        <v>-15161528.805510847</v>
      </c>
      <c r="J16" s="38">
        <f t="shared" si="4"/>
        <v>20252392.59045938</v>
      </c>
      <c r="M16" s="24"/>
    </row>
    <row r="17" spans="1:13" ht="14.5" x14ac:dyDescent="0.35">
      <c r="A17" s="11">
        <v>50</v>
      </c>
      <c r="B17" s="16" t="s">
        <v>71</v>
      </c>
      <c r="C17" s="44">
        <v>1273669241</v>
      </c>
      <c r="D17" s="36">
        <v>468702</v>
      </c>
      <c r="E17" s="34">
        <f t="shared" si="2"/>
        <v>2717.4393132523437</v>
      </c>
      <c r="F17" s="15">
        <f t="shared" si="0"/>
        <v>0.90922688629548998</v>
      </c>
      <c r="G17" s="34">
        <f t="shared" si="1"/>
        <v>237.38477991503851</v>
      </c>
      <c r="H17" s="34">
        <f t="shared" si="3"/>
        <v>111262721.11573838</v>
      </c>
      <c r="I17" s="38">
        <f>'jan-apr'!H17</f>
        <v>70120926.964468047</v>
      </c>
      <c r="J17" s="38">
        <f t="shared" si="4"/>
        <v>41141794.15127033</v>
      </c>
      <c r="M17" s="24"/>
    </row>
    <row r="18" spans="1:13" ht="14.5" x14ac:dyDescent="0.35">
      <c r="A18" s="11">
        <v>54</v>
      </c>
      <c r="B18" s="16" t="s">
        <v>72</v>
      </c>
      <c r="C18" s="44">
        <v>665101510</v>
      </c>
      <c r="D18" s="36">
        <v>243311</v>
      </c>
      <c r="E18" s="34">
        <f t="shared" si="2"/>
        <v>2733.54476369749</v>
      </c>
      <c r="F18" s="15">
        <f t="shared" si="0"/>
        <v>0.914615602241864</v>
      </c>
      <c r="G18" s="34">
        <f t="shared" si="1"/>
        <v>223.2925107755355</v>
      </c>
      <c r="H18" s="34">
        <f t="shared" si="3"/>
        <v>54329524.089306317</v>
      </c>
      <c r="I18" s="38">
        <f>'jan-apr'!H18</f>
        <v>26851899.606688391</v>
      </c>
      <c r="J18" s="38">
        <f t="shared" si="4"/>
        <v>27477624.482617926</v>
      </c>
      <c r="M18" s="24"/>
    </row>
    <row r="19" spans="1:13" x14ac:dyDescent="0.3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3" ht="13.5" thickBot="1" x14ac:dyDescent="0.35">
      <c r="A20" s="20"/>
      <c r="B20" s="20" t="s">
        <v>7</v>
      </c>
      <c r="C20" s="31">
        <f>IF(ISNUMBER(C18),SUM(C8:C18),"")</f>
        <v>16042280677</v>
      </c>
      <c r="D20" s="35">
        <f>IF(ISNUMBER(D18),SUM(D8:D18),"")</f>
        <v>5367580</v>
      </c>
      <c r="E20" s="35">
        <f>IF(ISNUMBER(C20),C20/D20,"")</f>
        <v>2988.7362045838163</v>
      </c>
      <c r="F20" s="22">
        <f>IF(ISNUMBER(E20),E20/E$20,"")</f>
        <v>1</v>
      </c>
      <c r="G20" s="35"/>
      <c r="H20" s="35">
        <f>IF(ISNUMBER(H18),SUM(H8:H18),"")</f>
        <v>4.246830940246582E-7</v>
      </c>
      <c r="I20" s="21">
        <f>'jan-apr'!H20</f>
        <v>2.3469328880310059E-7</v>
      </c>
      <c r="J20" s="21">
        <f>IF(ISNUMBER(C20),H20-I20,"")</f>
        <v>1.8998980522155762E-7</v>
      </c>
    </row>
    <row r="21" spans="1:13" ht="13.5" thickTop="1" x14ac:dyDescent="0.3">
      <c r="A21" s="18"/>
      <c r="B21" s="18"/>
      <c r="C21" s="19"/>
      <c r="D21" s="10"/>
      <c r="E21" s="19"/>
      <c r="F21" s="19"/>
      <c r="G21" s="19"/>
      <c r="H21" s="19"/>
    </row>
    <row r="26" spans="1:13" x14ac:dyDescent="0.3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workbookViewId="0">
      <selection activeCell="I8" sqref="I8"/>
    </sheetView>
  </sheetViews>
  <sheetFormatPr baseColWidth="10" defaultColWidth="20.1796875" defaultRowHeight="13" x14ac:dyDescent="0.3"/>
  <cols>
    <col min="1" max="1" width="3.81640625" style="3" customWidth="1"/>
    <col min="2" max="2" width="16.81640625" style="3" bestFit="1" customWidth="1"/>
    <col min="3" max="8" width="16.1796875" style="3" customWidth="1"/>
    <col min="9" max="249" width="11.453125" style="3" customWidth="1"/>
    <col min="250" max="250" width="3.453125" style="3" customWidth="1"/>
    <col min="251" max="16384" width="20.1796875" style="3"/>
  </cols>
  <sheetData>
    <row r="1" spans="1:13" ht="26.25" customHeight="1" x14ac:dyDescent="0.35">
      <c r="A1" s="1"/>
      <c r="B1" s="2"/>
      <c r="C1" s="46" t="s">
        <v>52</v>
      </c>
      <c r="D1" s="47"/>
      <c r="E1" s="47"/>
      <c r="F1" s="47"/>
      <c r="G1" s="47"/>
      <c r="H1" s="48"/>
      <c r="I1" s="25"/>
      <c r="J1" s="26"/>
    </row>
    <row r="2" spans="1:13" x14ac:dyDescent="0.3">
      <c r="A2" s="49" t="s">
        <v>0</v>
      </c>
      <c r="B2" s="49" t="s">
        <v>1</v>
      </c>
      <c r="C2" s="4" t="s">
        <v>13</v>
      </c>
      <c r="D2" s="4" t="s">
        <v>3</v>
      </c>
      <c r="E2" s="52" t="s">
        <v>53</v>
      </c>
      <c r="F2" s="53"/>
      <c r="G2" s="32" t="s">
        <v>18</v>
      </c>
      <c r="H2" s="33"/>
      <c r="I2" s="27"/>
      <c r="J2" s="28"/>
    </row>
    <row r="3" spans="1:13" x14ac:dyDescent="0.3">
      <c r="A3" s="50"/>
      <c r="B3" s="50"/>
      <c r="C3" s="5">
        <v>2020</v>
      </c>
      <c r="D3" s="5" t="s">
        <v>47</v>
      </c>
      <c r="E3" s="5"/>
      <c r="F3" s="4" t="s">
        <v>20</v>
      </c>
      <c r="G3" s="4"/>
      <c r="H3" s="4"/>
      <c r="I3" s="29"/>
      <c r="J3" s="30"/>
    </row>
    <row r="4" spans="1:13" x14ac:dyDescent="0.3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3">
      <c r="A5" s="51"/>
      <c r="B5" s="51"/>
      <c r="C5" s="6"/>
      <c r="D5" s="6"/>
      <c r="E5" s="7"/>
      <c r="F5" s="7" t="s">
        <v>5</v>
      </c>
      <c r="G5" s="7" t="s">
        <v>14</v>
      </c>
      <c r="H5" s="7" t="s">
        <v>14</v>
      </c>
      <c r="I5" s="29" t="s">
        <v>12</v>
      </c>
      <c r="J5" s="30" t="s">
        <v>23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3</v>
      </c>
      <c r="B8" s="12" t="s">
        <v>41</v>
      </c>
      <c r="C8" s="13">
        <v>1630078133</v>
      </c>
      <c r="D8" s="36">
        <v>693494</v>
      </c>
      <c r="E8" s="34">
        <f>IF(ISNUMBER(C8),C8/D8,"")</f>
        <v>2350.5295402699953</v>
      </c>
      <c r="F8" s="15">
        <f t="shared" ref="F8:F18" si="0">IF(ISNUMBER(C8),E8/E$20,"")</f>
        <v>1.1986729639922</v>
      </c>
      <c r="G8" s="34">
        <f t="shared" ref="G8:G18" si="1">IF(ISNUMBER(C8),($E$20-E8)*0.875,"")</f>
        <v>-340.88808970562496</v>
      </c>
      <c r="H8" s="34">
        <f>IF(ISNUMBER(C8),G8*D8,"")</f>
        <v>-236403844.88231269</v>
      </c>
      <c r="J8" s="38">
        <f>IF(ISNUMBER(C8),H8-I8,"")</f>
        <v>-236403844.88231269</v>
      </c>
      <c r="M8" s="24"/>
    </row>
    <row r="9" spans="1:13" x14ac:dyDescent="0.3">
      <c r="A9" s="11">
        <v>11</v>
      </c>
      <c r="B9" s="12" t="s">
        <v>42</v>
      </c>
      <c r="C9" s="13">
        <v>1020773308</v>
      </c>
      <c r="D9" s="36">
        <v>479892</v>
      </c>
      <c r="E9" s="34">
        <f t="shared" ref="E9:E18" si="2">IF(ISNUMBER(C9),C9/D9,"")</f>
        <v>2127.0896535053721</v>
      </c>
      <c r="F9" s="15">
        <f t="shared" si="0"/>
        <v>1.084727852155202</v>
      </c>
      <c r="G9" s="34">
        <f t="shared" si="1"/>
        <v>-145.37818878657964</v>
      </c>
      <c r="H9" s="34">
        <f t="shared" ref="H9:H18" si="3">IF(ISNUMBER(C9),G9*D9,"")</f>
        <v>-69765829.773169279</v>
      </c>
      <c r="I9" s="38">
        <f>'jan-mar'!H9</f>
        <v>-73331907.72453551</v>
      </c>
      <c r="J9" s="38">
        <f t="shared" ref="J9:J18" si="4">IF(ISNUMBER(C9),H9-I9,"")</f>
        <v>3566077.9513662308</v>
      </c>
      <c r="M9" s="24"/>
    </row>
    <row r="10" spans="1:13" x14ac:dyDescent="0.3">
      <c r="A10" s="11">
        <v>15</v>
      </c>
      <c r="B10" s="16" t="s">
        <v>43</v>
      </c>
      <c r="C10" s="13">
        <v>493218646</v>
      </c>
      <c r="D10" s="36">
        <v>265238</v>
      </c>
      <c r="E10" s="34">
        <f t="shared" si="2"/>
        <v>1859.5323671570438</v>
      </c>
      <c r="F10" s="15">
        <f t="shared" si="0"/>
        <v>0.94828468904225438</v>
      </c>
      <c r="G10" s="34">
        <f t="shared" si="1"/>
        <v>88.734436768207587</v>
      </c>
      <c r="H10" s="34">
        <f t="shared" si="3"/>
        <v>23535744.539525844</v>
      </c>
      <c r="I10" s="38">
        <f>'jan-mar'!H10</f>
        <v>20960030.751973659</v>
      </c>
      <c r="J10" s="38">
        <f t="shared" si="4"/>
        <v>2575713.7875521854</v>
      </c>
      <c r="M10" s="24"/>
    </row>
    <row r="11" spans="1:13" x14ac:dyDescent="0.3">
      <c r="A11" s="11">
        <v>18</v>
      </c>
      <c r="B11" s="16" t="s">
        <v>44</v>
      </c>
      <c r="C11" s="13">
        <v>454075436</v>
      </c>
      <c r="D11" s="36">
        <v>241235</v>
      </c>
      <c r="E11" s="34">
        <f t="shared" si="2"/>
        <v>1882.2950069434369</v>
      </c>
      <c r="F11" s="15">
        <f t="shared" si="0"/>
        <v>0.9598926949973331</v>
      </c>
      <c r="G11" s="34">
        <f t="shared" si="1"/>
        <v>68.817126955113679</v>
      </c>
      <c r="H11" s="34">
        <f t="shared" si="3"/>
        <v>16601099.621016849</v>
      </c>
      <c r="I11" s="38">
        <f>'jan-mar'!H11</f>
        <v>22724666.033979338</v>
      </c>
      <c r="J11" s="38">
        <f t="shared" si="4"/>
        <v>-6123566.4129624888</v>
      </c>
      <c r="M11" s="24"/>
    </row>
    <row r="12" spans="1:13" x14ac:dyDescent="0.3">
      <c r="A12" s="11">
        <v>30</v>
      </c>
      <c r="B12" s="16" t="s">
        <v>66</v>
      </c>
      <c r="C12" s="13">
        <v>2486547191</v>
      </c>
      <c r="D12" s="36">
        <v>1241165</v>
      </c>
      <c r="E12" s="34">
        <f t="shared" si="2"/>
        <v>2003.3977682258201</v>
      </c>
      <c r="F12" s="15">
        <f t="shared" si="0"/>
        <v>1.0216501004359901</v>
      </c>
      <c r="G12" s="34">
        <f t="shared" si="1"/>
        <v>-37.14778916697162</v>
      </c>
      <c r="H12" s="34">
        <f t="shared" si="3"/>
        <v>-46106535.74142433</v>
      </c>
      <c r="I12" s="38">
        <f>'jan-mar'!H12</f>
        <v>-51445250.60740222</v>
      </c>
      <c r="J12" s="38">
        <f t="shared" si="4"/>
        <v>5338714.8659778908</v>
      </c>
      <c r="M12" s="24"/>
    </row>
    <row r="13" spans="1:13" x14ac:dyDescent="0.3">
      <c r="A13" s="11">
        <v>34</v>
      </c>
      <c r="B13" s="16" t="s">
        <v>67</v>
      </c>
      <c r="C13" s="13">
        <v>609877588</v>
      </c>
      <c r="D13" s="36">
        <v>371385</v>
      </c>
      <c r="E13" s="34">
        <f t="shared" si="2"/>
        <v>1642.1707608007862</v>
      </c>
      <c r="F13" s="15">
        <f t="shared" si="0"/>
        <v>0.83743924911673306</v>
      </c>
      <c r="G13" s="34">
        <f t="shared" si="1"/>
        <v>278.92584232993306</v>
      </c>
      <c r="H13" s="34">
        <f t="shared" si="3"/>
        <v>103588873.9537022</v>
      </c>
      <c r="I13" s="38">
        <f>'jan-mar'!H13</f>
        <v>99699667.968376473</v>
      </c>
      <c r="J13" s="38">
        <f t="shared" si="4"/>
        <v>3889205.9853257239</v>
      </c>
      <c r="M13" s="24"/>
    </row>
    <row r="14" spans="1:13" x14ac:dyDescent="0.3">
      <c r="A14" s="11">
        <v>38</v>
      </c>
      <c r="B14" s="16" t="s">
        <v>68</v>
      </c>
      <c r="C14" s="13">
        <v>745372358</v>
      </c>
      <c r="D14" s="36">
        <v>419396</v>
      </c>
      <c r="E14" s="34">
        <f t="shared" si="2"/>
        <v>1777.2519480395617</v>
      </c>
      <c r="F14" s="15">
        <f t="shared" si="0"/>
        <v>0.90632507433741483</v>
      </c>
      <c r="G14" s="34">
        <f t="shared" si="1"/>
        <v>160.72980349600442</v>
      </c>
      <c r="H14" s="34">
        <f t="shared" si="3"/>
        <v>67409436.667010278</v>
      </c>
      <c r="I14" s="38">
        <f>'jan-mar'!H14</f>
        <v>68785743.566103831</v>
      </c>
      <c r="J14" s="38">
        <f t="shared" si="4"/>
        <v>-1376306.8990935534</v>
      </c>
      <c r="M14" s="24"/>
    </row>
    <row r="15" spans="1:13" x14ac:dyDescent="0.3">
      <c r="A15" s="11">
        <v>42</v>
      </c>
      <c r="B15" s="16" t="s">
        <v>69</v>
      </c>
      <c r="C15" s="13">
        <v>534657088</v>
      </c>
      <c r="D15" s="36">
        <v>307231</v>
      </c>
      <c r="E15" s="34">
        <f t="shared" si="2"/>
        <v>1740.2445977131215</v>
      </c>
      <c r="F15" s="15">
        <f t="shared" si="0"/>
        <v>0.88745285446299604</v>
      </c>
      <c r="G15" s="34">
        <f t="shared" si="1"/>
        <v>193.11123503163964</v>
      </c>
      <c r="H15" s="34">
        <f t="shared" si="3"/>
        <v>59329757.850005679</v>
      </c>
      <c r="I15" s="38">
        <f>'jan-mar'!H15</f>
        <v>65380184.530953787</v>
      </c>
      <c r="J15" s="38">
        <f t="shared" si="4"/>
        <v>-6050426.6809481084</v>
      </c>
      <c r="M15" s="24"/>
    </row>
    <row r="16" spans="1:13" x14ac:dyDescent="0.3">
      <c r="A16" s="11">
        <v>46</v>
      </c>
      <c r="B16" s="16" t="s">
        <v>70</v>
      </c>
      <c r="C16" s="13">
        <v>1265528567</v>
      </c>
      <c r="D16" s="36">
        <v>636531</v>
      </c>
      <c r="E16" s="34">
        <f t="shared" si="2"/>
        <v>1988.1648607844709</v>
      </c>
      <c r="F16" s="15">
        <f t="shared" si="0"/>
        <v>1.0138819469198921</v>
      </c>
      <c r="G16" s="34">
        <f t="shared" si="1"/>
        <v>-23.818995155791072</v>
      </c>
      <c r="H16" s="34">
        <f t="shared" si="3"/>
        <v>-15161528.805510847</v>
      </c>
      <c r="I16" s="38">
        <f>'jan-mar'!H16</f>
        <v>-4964529.4806426903</v>
      </c>
      <c r="J16" s="38">
        <f t="shared" si="4"/>
        <v>-10196999.324868158</v>
      </c>
      <c r="M16" s="24"/>
    </row>
    <row r="17" spans="1:13" x14ac:dyDescent="0.3">
      <c r="A17" s="11">
        <v>50</v>
      </c>
      <c r="B17" s="16" t="s">
        <v>71</v>
      </c>
      <c r="C17" s="13">
        <v>838959775</v>
      </c>
      <c r="D17" s="36">
        <v>468702</v>
      </c>
      <c r="E17" s="34">
        <f t="shared" si="2"/>
        <v>1789.9641456618492</v>
      </c>
      <c r="F17" s="15">
        <f t="shared" si="0"/>
        <v>0.91280776997756907</v>
      </c>
      <c r="G17" s="34">
        <f t="shared" si="1"/>
        <v>149.60663057650288</v>
      </c>
      <c r="H17" s="34">
        <f t="shared" si="3"/>
        <v>70120926.964468047</v>
      </c>
      <c r="I17" s="38">
        <f>'jan-mar'!H17</f>
        <v>62726935.179164775</v>
      </c>
      <c r="J17" s="38">
        <f t="shared" si="4"/>
        <v>7393991.7853032723</v>
      </c>
      <c r="M17" s="24"/>
    </row>
    <row r="18" spans="1:13" x14ac:dyDescent="0.3">
      <c r="A18" s="11">
        <v>54</v>
      </c>
      <c r="B18" s="16" t="s">
        <v>72</v>
      </c>
      <c r="C18" s="13">
        <v>446431154</v>
      </c>
      <c r="D18" s="36">
        <v>243311</v>
      </c>
      <c r="E18" s="34">
        <f t="shared" si="2"/>
        <v>1834.8169790926017</v>
      </c>
      <c r="F18" s="15">
        <f t="shared" si="0"/>
        <v>0.93568086213437418</v>
      </c>
      <c r="G18" s="34">
        <f t="shared" si="1"/>
        <v>110.36040132459442</v>
      </c>
      <c r="H18" s="34">
        <f t="shared" si="3"/>
        <v>26851899.606688391</v>
      </c>
      <c r="I18" s="38">
        <f>'jan-mar'!H18</f>
        <v>24651129.737904128</v>
      </c>
      <c r="J18" s="38">
        <f t="shared" si="4"/>
        <v>2200769.8687842637</v>
      </c>
      <c r="M18" s="24"/>
    </row>
    <row r="19" spans="1:13" x14ac:dyDescent="0.3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3" ht="13.5" thickBot="1" x14ac:dyDescent="0.35">
      <c r="A20" s="20"/>
      <c r="B20" s="20" t="s">
        <v>7</v>
      </c>
      <c r="C20" s="31">
        <f>IF(ISNUMBER(C18),SUM(C8:C18),"")</f>
        <v>10525519244</v>
      </c>
      <c r="D20" s="35">
        <f>IF(ISNUMBER(D18),SUM(D8:D18),"")</f>
        <v>5367580</v>
      </c>
      <c r="E20" s="35">
        <f>IF(ISNUMBER(C20),C20/D20,"")</f>
        <v>1960.9431520349954</v>
      </c>
      <c r="F20" s="22">
        <f>IF(ISNUMBER(E20),E20/E$20,"")</f>
        <v>1</v>
      </c>
      <c r="G20" s="35"/>
      <c r="H20" s="35">
        <f>IF(ISNUMBER(H18),SUM(H8:H18),"")</f>
        <v>2.3469328880310059E-7</v>
      </c>
      <c r="I20" s="21">
        <f>'jan-mar'!H20</f>
        <v>-2.1979212760925293E-7</v>
      </c>
      <c r="J20" s="21">
        <f>IF(ISNUMBER(C20),H20-I20,"")</f>
        <v>4.5448541641235352E-7</v>
      </c>
    </row>
    <row r="21" spans="1:13" ht="13.5" thickTop="1" x14ac:dyDescent="0.3">
      <c r="A21" s="18"/>
      <c r="B21" s="18"/>
      <c r="C21" s="19"/>
      <c r="D21" s="10"/>
      <c r="E21" s="19"/>
      <c r="F21" s="19"/>
      <c r="G21" s="19"/>
      <c r="H21" s="19"/>
    </row>
    <row r="26" spans="1:13" x14ac:dyDescent="0.3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workbookViewId="0">
      <selection activeCell="A8" sqref="A8:D18"/>
    </sheetView>
  </sheetViews>
  <sheetFormatPr baseColWidth="10" defaultColWidth="20.1796875" defaultRowHeight="13" x14ac:dyDescent="0.3"/>
  <cols>
    <col min="1" max="1" width="3.81640625" style="3" customWidth="1"/>
    <col min="2" max="2" width="16.81640625" style="3" bestFit="1" customWidth="1"/>
    <col min="3" max="8" width="16.1796875" style="3" customWidth="1"/>
    <col min="9" max="249" width="11.453125" style="3" customWidth="1"/>
    <col min="250" max="250" width="3.453125" style="3" customWidth="1"/>
    <col min="251" max="16384" width="20.1796875" style="3"/>
  </cols>
  <sheetData>
    <row r="1" spans="1:13" ht="26.25" customHeight="1" x14ac:dyDescent="0.35">
      <c r="A1" s="1"/>
      <c r="B1" s="2"/>
      <c r="C1" s="46" t="s">
        <v>50</v>
      </c>
      <c r="D1" s="47"/>
      <c r="E1" s="47"/>
      <c r="F1" s="47"/>
      <c r="G1" s="47"/>
      <c r="H1" s="48"/>
      <c r="I1" s="25"/>
      <c r="J1" s="26"/>
    </row>
    <row r="2" spans="1:13" x14ac:dyDescent="0.3">
      <c r="A2" s="49" t="s">
        <v>0</v>
      </c>
      <c r="B2" s="49" t="s">
        <v>1</v>
      </c>
      <c r="C2" s="4" t="s">
        <v>11</v>
      </c>
      <c r="D2" s="4" t="s">
        <v>3</v>
      </c>
      <c r="E2" s="52" t="s">
        <v>51</v>
      </c>
      <c r="F2" s="53"/>
      <c r="G2" s="32" t="s">
        <v>18</v>
      </c>
      <c r="H2" s="33"/>
      <c r="I2" s="27"/>
      <c r="J2" s="28"/>
    </row>
    <row r="3" spans="1:13" x14ac:dyDescent="0.3">
      <c r="A3" s="50"/>
      <c r="B3" s="50"/>
      <c r="C3" s="5">
        <v>2020</v>
      </c>
      <c r="D3" s="5" t="s">
        <v>47</v>
      </c>
      <c r="E3" s="5"/>
      <c r="F3" s="4" t="s">
        <v>20</v>
      </c>
      <c r="G3" s="4"/>
      <c r="H3" s="4"/>
      <c r="I3" s="29"/>
      <c r="J3" s="30"/>
    </row>
    <row r="4" spans="1:13" x14ac:dyDescent="0.3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3">
      <c r="A5" s="51"/>
      <c r="B5" s="51"/>
      <c r="C5" s="6"/>
      <c r="D5" s="6"/>
      <c r="E5" s="7"/>
      <c r="F5" s="7" t="s">
        <v>5</v>
      </c>
      <c r="G5" s="7" t="s">
        <v>12</v>
      </c>
      <c r="H5" s="7" t="s">
        <v>12</v>
      </c>
      <c r="I5" s="29" t="s">
        <v>9</v>
      </c>
      <c r="J5" s="30" t="s">
        <v>22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3</v>
      </c>
      <c r="B8" s="12" t="s">
        <v>41</v>
      </c>
      <c r="C8" s="13">
        <v>1593324501</v>
      </c>
      <c r="D8" s="36">
        <v>693494</v>
      </c>
      <c r="E8" s="34">
        <f>IF(ISNUMBER(C8),C8/D8,"")</f>
        <v>2297.5317753289864</v>
      </c>
      <c r="F8" s="15">
        <f t="shared" ref="F8:F18" si="0">IF(ISNUMBER(C8),E8/E$20,"")</f>
        <v>1.2029269175496993</v>
      </c>
      <c r="G8" s="34">
        <f t="shared" ref="G8:G18" si="1">IF(ISNUMBER(C8),($E$20-E8)*0.875,"")</f>
        <v>-339.13295566490223</v>
      </c>
      <c r="H8" s="34">
        <f>IF(ISNUMBER(C8),G8*D8,"")</f>
        <v>-235186669.95587569</v>
      </c>
      <c r="I8" s="38">
        <f>'jan-feb'!H8</f>
        <v>-74404869.548921928</v>
      </c>
      <c r="J8" s="38">
        <f>IF(ISNUMBER(C8),H8-I8,"")</f>
        <v>-160781800.40695375</v>
      </c>
      <c r="M8" s="24"/>
    </row>
    <row r="9" spans="1:13" x14ac:dyDescent="0.3">
      <c r="A9" s="11">
        <v>11</v>
      </c>
      <c r="B9" s="12" t="s">
        <v>42</v>
      </c>
      <c r="C9" s="13">
        <v>1000378222</v>
      </c>
      <c r="D9" s="36">
        <v>479892</v>
      </c>
      <c r="E9" s="34">
        <f t="shared" ref="E9:E18" si="2">IF(ISNUMBER(C9),C9/D9,"")</f>
        <v>2084.5903286572811</v>
      </c>
      <c r="F9" s="15">
        <f t="shared" si="0"/>
        <v>1.0914364037670601</v>
      </c>
      <c r="G9" s="34">
        <f t="shared" si="1"/>
        <v>-152.80918982716008</v>
      </c>
      <c r="H9" s="34">
        <f t="shared" ref="H9:H18" si="3">IF(ISNUMBER(C9),G9*D9,"")</f>
        <v>-73331907.72453551</v>
      </c>
      <c r="I9" s="38">
        <f>'jan-feb'!H9</f>
        <v>-24490843.840927955</v>
      </c>
      <c r="J9" s="38">
        <f t="shared" ref="J9:J18" si="4">IF(ISNUMBER(C9),H9-I9,"")</f>
        <v>-48841063.883607551</v>
      </c>
      <c r="M9" s="24"/>
    </row>
    <row r="10" spans="1:13" x14ac:dyDescent="0.3">
      <c r="A10" s="11">
        <v>15</v>
      </c>
      <c r="B10" s="16" t="s">
        <v>43</v>
      </c>
      <c r="C10" s="13">
        <v>482637330</v>
      </c>
      <c r="D10" s="36">
        <v>265238</v>
      </c>
      <c r="E10" s="34">
        <f t="shared" si="2"/>
        <v>1819.6387018451353</v>
      </c>
      <c r="F10" s="15">
        <f t="shared" si="0"/>
        <v>0.95271473420700559</v>
      </c>
      <c r="G10" s="34">
        <f t="shared" si="1"/>
        <v>79.023483633467521</v>
      </c>
      <c r="H10" s="34">
        <f t="shared" si="3"/>
        <v>20960030.751973659</v>
      </c>
      <c r="I10" s="38">
        <f>'jan-feb'!H10</f>
        <v>154771.09914043808</v>
      </c>
      <c r="J10" s="38">
        <f t="shared" si="4"/>
        <v>20805259.65283322</v>
      </c>
      <c r="M10" s="24"/>
    </row>
    <row r="11" spans="1:13" x14ac:dyDescent="0.3">
      <c r="A11" s="11">
        <v>18</v>
      </c>
      <c r="B11" s="16" t="s">
        <v>44</v>
      </c>
      <c r="C11" s="13">
        <v>434776044</v>
      </c>
      <c r="D11" s="36">
        <v>241235</v>
      </c>
      <c r="E11" s="34">
        <f t="shared" si="2"/>
        <v>1802.2925529048439</v>
      </c>
      <c r="F11" s="15">
        <f t="shared" si="0"/>
        <v>0.94363274905225625</v>
      </c>
      <c r="G11" s="34">
        <f t="shared" si="1"/>
        <v>94.201363956222508</v>
      </c>
      <c r="H11" s="34">
        <f t="shared" si="3"/>
        <v>22724666.033979338</v>
      </c>
      <c r="I11" s="38">
        <f>'jan-feb'!H11</f>
        <v>-846549.38269681018</v>
      </c>
      <c r="J11" s="38">
        <f t="shared" si="4"/>
        <v>23571215.416676149</v>
      </c>
      <c r="M11" s="24"/>
    </row>
    <row r="12" spans="1:13" x14ac:dyDescent="0.3">
      <c r="A12" s="11">
        <v>30</v>
      </c>
      <c r="B12" s="16" t="s">
        <v>66</v>
      </c>
      <c r="C12" s="13">
        <v>2429359221</v>
      </c>
      <c r="D12" s="36">
        <v>1241165</v>
      </c>
      <c r="E12" s="34">
        <f t="shared" si="2"/>
        <v>1957.3217267647735</v>
      </c>
      <c r="F12" s="15">
        <f t="shared" si="0"/>
        <v>1.0248019273174396</v>
      </c>
      <c r="G12" s="34">
        <f t="shared" si="1"/>
        <v>-41.449163171215929</v>
      </c>
      <c r="H12" s="34">
        <f t="shared" si="3"/>
        <v>-51445250.60740222</v>
      </c>
      <c r="I12" s="38">
        <f>'jan-feb'!H12</f>
        <v>-5972844.1544857202</v>
      </c>
      <c r="J12" s="38">
        <f t="shared" si="4"/>
        <v>-45472406.452916503</v>
      </c>
      <c r="M12" s="24"/>
    </row>
    <row r="13" spans="1:13" x14ac:dyDescent="0.3">
      <c r="A13" s="11">
        <v>34</v>
      </c>
      <c r="B13" s="16" t="s">
        <v>67</v>
      </c>
      <c r="C13" s="13">
        <v>595384769</v>
      </c>
      <c r="D13" s="36">
        <v>371385</v>
      </c>
      <c r="E13" s="34">
        <f t="shared" si="2"/>
        <v>1603.1470549429837</v>
      </c>
      <c r="F13" s="15">
        <f t="shared" si="0"/>
        <v>0.8393654294096986</v>
      </c>
      <c r="G13" s="34">
        <f t="shared" si="1"/>
        <v>268.45367467285018</v>
      </c>
      <c r="H13" s="34">
        <f t="shared" si="3"/>
        <v>99699667.968376473</v>
      </c>
      <c r="I13" s="38">
        <f>'jan-feb'!H13</f>
        <v>42315619.407953948</v>
      </c>
      <c r="J13" s="38">
        <f t="shared" si="4"/>
        <v>57384048.560422525</v>
      </c>
      <c r="M13" s="24"/>
    </row>
    <row r="14" spans="1:13" x14ac:dyDescent="0.3">
      <c r="A14" s="11">
        <v>38</v>
      </c>
      <c r="B14" s="16" t="s">
        <v>68</v>
      </c>
      <c r="C14" s="13">
        <v>722413638</v>
      </c>
      <c r="D14" s="36">
        <v>419396</v>
      </c>
      <c r="E14" s="34">
        <f t="shared" si="2"/>
        <v>1722.5096042880714</v>
      </c>
      <c r="F14" s="15">
        <f t="shared" si="0"/>
        <v>0.9018605056895469</v>
      </c>
      <c r="G14" s="34">
        <f t="shared" si="1"/>
        <v>164.01144399589845</v>
      </c>
      <c r="H14" s="34">
        <f t="shared" si="3"/>
        <v>68785743.566103831</v>
      </c>
      <c r="I14" s="38">
        <f>'jan-feb'!H14</f>
        <v>29144708.187184144</v>
      </c>
      <c r="J14" s="38">
        <f t="shared" si="4"/>
        <v>39641035.378919691</v>
      </c>
      <c r="M14" s="24"/>
    </row>
    <row r="15" spans="1:13" x14ac:dyDescent="0.3">
      <c r="A15" s="11">
        <v>42</v>
      </c>
      <c r="B15" s="16" t="s">
        <v>69</v>
      </c>
      <c r="C15" s="13">
        <v>512076023</v>
      </c>
      <c r="D15" s="36">
        <v>307231</v>
      </c>
      <c r="E15" s="34">
        <f t="shared" si="2"/>
        <v>1666.7459436059512</v>
      </c>
      <c r="F15" s="15">
        <f t="shared" si="0"/>
        <v>0.87266412669886895</v>
      </c>
      <c r="G15" s="34">
        <f t="shared" si="1"/>
        <v>212.80464709275361</v>
      </c>
      <c r="H15" s="34">
        <f t="shared" si="3"/>
        <v>65380184.530953787</v>
      </c>
      <c r="I15" s="38">
        <f>'jan-feb'!H15</f>
        <v>22865083.57549404</v>
      </c>
      <c r="J15" s="38">
        <f t="shared" si="4"/>
        <v>42515100.955459744</v>
      </c>
      <c r="M15" s="24"/>
    </row>
    <row r="16" spans="1:13" x14ac:dyDescent="0.3">
      <c r="A16" s="11">
        <v>46</v>
      </c>
      <c r="B16" s="16" t="s">
        <v>70</v>
      </c>
      <c r="C16" s="13">
        <v>1221416930</v>
      </c>
      <c r="D16" s="36">
        <v>636531</v>
      </c>
      <c r="E16" s="34">
        <f t="shared" si="2"/>
        <v>1918.8647999861751</v>
      </c>
      <c r="F16" s="15">
        <f t="shared" si="0"/>
        <v>1.0046668968099335</v>
      </c>
      <c r="G16" s="34">
        <f t="shared" si="1"/>
        <v>-7.7993522399422659</v>
      </c>
      <c r="H16" s="34">
        <f t="shared" si="3"/>
        <v>-4964529.4806426903</v>
      </c>
      <c r="I16" s="38">
        <f>'jan-feb'!H16</f>
        <v>-18798444.799131047</v>
      </c>
      <c r="J16" s="38">
        <f t="shared" si="4"/>
        <v>13833915.318488356</v>
      </c>
      <c r="M16" s="24"/>
    </row>
    <row r="17" spans="1:13" x14ac:dyDescent="0.3">
      <c r="A17" s="11">
        <v>50</v>
      </c>
      <c r="B17" s="16" t="s">
        <v>71</v>
      </c>
      <c r="C17" s="13">
        <v>823510047</v>
      </c>
      <c r="D17" s="36">
        <v>468702</v>
      </c>
      <c r="E17" s="34">
        <f t="shared" si="2"/>
        <v>1757.0013505382951</v>
      </c>
      <c r="F17" s="15">
        <f t="shared" si="0"/>
        <v>0.91991947246564154</v>
      </c>
      <c r="G17" s="34">
        <f t="shared" si="1"/>
        <v>133.83116602695267</v>
      </c>
      <c r="H17" s="34">
        <f t="shared" si="3"/>
        <v>62726935.179164775</v>
      </c>
      <c r="I17" s="38">
        <f>'jan-feb'!H17</f>
        <v>25619165.570348401</v>
      </c>
      <c r="J17" s="38">
        <f t="shared" si="4"/>
        <v>37107769.60881637</v>
      </c>
      <c r="M17" s="24"/>
    </row>
    <row r="18" spans="1:13" x14ac:dyDescent="0.3">
      <c r="A18" s="11">
        <v>54</v>
      </c>
      <c r="B18" s="16" t="s">
        <v>72</v>
      </c>
      <c r="C18" s="13">
        <v>436539430</v>
      </c>
      <c r="D18" s="36">
        <v>243311</v>
      </c>
      <c r="E18" s="34">
        <f t="shared" si="2"/>
        <v>1794.1623272272934</v>
      </c>
      <c r="F18" s="15">
        <f t="shared" si="0"/>
        <v>0.93937597775607751</v>
      </c>
      <c r="G18" s="34">
        <f t="shared" si="1"/>
        <v>101.31531142407917</v>
      </c>
      <c r="H18" s="34">
        <f t="shared" si="3"/>
        <v>24651129.737904128</v>
      </c>
      <c r="I18" s="38">
        <f>'jan-feb'!H18</f>
        <v>4414203.8860422866</v>
      </c>
      <c r="J18" s="38">
        <f t="shared" si="4"/>
        <v>20236925.851861842</v>
      </c>
      <c r="M18" s="24"/>
    </row>
    <row r="19" spans="1:13" x14ac:dyDescent="0.3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3" ht="13.5" thickBot="1" x14ac:dyDescent="0.35">
      <c r="A20" s="20"/>
      <c r="B20" s="20" t="s">
        <v>7</v>
      </c>
      <c r="C20" s="31">
        <f>IF(ISNUMBER(C18),SUM(C8:C18),"")</f>
        <v>10251816155</v>
      </c>
      <c r="D20" s="35">
        <f>IF(ISNUMBER(D18),SUM(D8:D18),"")</f>
        <v>5367580</v>
      </c>
      <c r="E20" s="35">
        <f>IF(ISNUMBER(C20),C20/D20,"")</f>
        <v>1909.9512545690982</v>
      </c>
      <c r="F20" s="22">
        <f>IF(ISNUMBER(E20),E20/E$20,"")</f>
        <v>1</v>
      </c>
      <c r="G20" s="35"/>
      <c r="H20" s="35">
        <f>IF(ISNUMBER(H18),SUM(H8:H18),"")</f>
        <v>-2.1979212760925293E-7</v>
      </c>
      <c r="I20" s="21">
        <f>'jan-feb'!H20</f>
        <v>-2.0768493413925171E-7</v>
      </c>
      <c r="J20" s="21">
        <f>IF(ISNUMBER(C20),H20-I20,"")</f>
        <v>-1.2107193470001221E-8</v>
      </c>
    </row>
    <row r="21" spans="1:13" ht="13.5" thickTop="1" x14ac:dyDescent="0.3">
      <c r="A21" s="18"/>
      <c r="B21" s="18"/>
      <c r="C21" s="19"/>
      <c r="D21" s="10"/>
      <c r="E21" s="19"/>
      <c r="F21" s="19"/>
      <c r="G21" s="19"/>
      <c r="H21" s="19"/>
    </row>
    <row r="26" spans="1:13" x14ac:dyDescent="0.3">
      <c r="F26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workbookViewId="0">
      <selection activeCell="H21" sqref="H21"/>
    </sheetView>
  </sheetViews>
  <sheetFormatPr baseColWidth="10" defaultColWidth="20.1796875" defaultRowHeight="13" x14ac:dyDescent="0.3"/>
  <cols>
    <col min="1" max="1" width="3.81640625" style="3" customWidth="1"/>
    <col min="2" max="2" width="16.81640625" style="3" bestFit="1" customWidth="1"/>
    <col min="3" max="7" width="16.1796875" style="3" customWidth="1"/>
    <col min="8" max="8" width="17.54296875" style="3" customWidth="1"/>
    <col min="9" max="9" width="11.453125" style="3" customWidth="1"/>
    <col min="10" max="10" width="16" style="3" customWidth="1"/>
    <col min="11" max="249" width="11.453125" style="3" customWidth="1"/>
    <col min="250" max="250" width="3.453125" style="3" customWidth="1"/>
    <col min="251" max="16384" width="20.1796875" style="3"/>
  </cols>
  <sheetData>
    <row r="1" spans="1:13" ht="26.25" customHeight="1" x14ac:dyDescent="0.35">
      <c r="A1" s="1"/>
      <c r="B1" s="2"/>
      <c r="C1" s="46" t="s">
        <v>48</v>
      </c>
      <c r="D1" s="47"/>
      <c r="E1" s="47"/>
      <c r="F1" s="47"/>
      <c r="G1" s="47"/>
      <c r="H1" s="48"/>
      <c r="I1" s="25"/>
      <c r="J1" s="26"/>
    </row>
    <row r="2" spans="1:13" x14ac:dyDescent="0.3">
      <c r="A2" s="49" t="s">
        <v>0</v>
      </c>
      <c r="B2" s="49" t="s">
        <v>1</v>
      </c>
      <c r="C2" s="4" t="s">
        <v>8</v>
      </c>
      <c r="D2" s="4" t="s">
        <v>3</v>
      </c>
      <c r="E2" s="52" t="s">
        <v>49</v>
      </c>
      <c r="F2" s="53"/>
      <c r="G2" s="32" t="s">
        <v>18</v>
      </c>
      <c r="H2" s="33"/>
      <c r="I2" s="27"/>
      <c r="J2" s="28"/>
    </row>
    <row r="3" spans="1:13" x14ac:dyDescent="0.3">
      <c r="A3" s="50"/>
      <c r="B3" s="50"/>
      <c r="C3" s="5">
        <v>2020</v>
      </c>
      <c r="D3" s="5" t="s">
        <v>47</v>
      </c>
      <c r="E3" s="5"/>
      <c r="F3" s="4" t="s">
        <v>20</v>
      </c>
      <c r="G3" s="4"/>
      <c r="H3" s="4"/>
      <c r="I3" s="29"/>
      <c r="J3" s="30"/>
    </row>
    <row r="4" spans="1:13" x14ac:dyDescent="0.3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3">
      <c r="A5" s="51"/>
      <c r="B5" s="51"/>
      <c r="C5" s="6"/>
      <c r="D5" s="6"/>
      <c r="E5" s="7"/>
      <c r="F5" s="7" t="s">
        <v>5</v>
      </c>
      <c r="G5" s="7" t="s">
        <v>9</v>
      </c>
      <c r="H5" s="7" t="s">
        <v>9</v>
      </c>
      <c r="I5" s="29" t="s">
        <v>6</v>
      </c>
      <c r="J5" s="30" t="s">
        <v>10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3</v>
      </c>
      <c r="B8" s="12" t="s">
        <v>41</v>
      </c>
      <c r="C8" s="13">
        <v>671383798</v>
      </c>
      <c r="D8" s="36">
        <v>693494</v>
      </c>
      <c r="E8" s="34">
        <f>IF(ISNUMBER(C8),C8/D8,"")</f>
        <v>968.11767369292306</v>
      </c>
      <c r="F8" s="15">
        <f t="shared" ref="F8:F18" si="0">IF(ISNUMBER(C8),E8/E$20,"")</f>
        <v>1.14502291419129</v>
      </c>
      <c r="G8" s="34">
        <f t="shared" ref="G8:G18" si="1">IF(ISNUMBER(C8),($E$20-E8)*0.875,"")</f>
        <v>-107.28985333531642</v>
      </c>
      <c r="H8" s="34">
        <f>IF(ISNUMBER(C8),G8*D8,"")</f>
        <v>-74404869.548921928</v>
      </c>
      <c r="I8" s="38">
        <f>jan!H8</f>
        <v>-87695304.238408774</v>
      </c>
      <c r="J8" s="38">
        <f>IF(ISNUMBER(C8),H8-I8,"")</f>
        <v>13290434.689486846</v>
      </c>
      <c r="M8" s="24"/>
    </row>
    <row r="9" spans="1:13" x14ac:dyDescent="0.3">
      <c r="A9" s="11">
        <v>11</v>
      </c>
      <c r="B9" s="12" t="s">
        <v>42</v>
      </c>
      <c r="C9" s="13">
        <v>433738557</v>
      </c>
      <c r="D9" s="36">
        <v>479892</v>
      </c>
      <c r="E9" s="34">
        <f t="shared" ref="E9:E18" si="2">IF(ISNUMBER(C9),C9/D9,"")</f>
        <v>903.8253544547523</v>
      </c>
      <c r="F9" s="15">
        <f t="shared" si="0"/>
        <v>1.0689823865420063</v>
      </c>
      <c r="G9" s="34">
        <f t="shared" si="1"/>
        <v>-51.034074001917006</v>
      </c>
      <c r="H9" s="34">
        <f t="shared" ref="H9:H17" si="3">IF(ISNUMBER(C9),G9*D9,"")</f>
        <v>-24490843.840927955</v>
      </c>
      <c r="I9" s="38">
        <f>jan!H9</f>
        <v>-27255693.125217684</v>
      </c>
      <c r="J9" s="38">
        <f t="shared" ref="J9:J20" si="4">IF(ISNUMBER(C9),H9-I9,"")</f>
        <v>2764849.2842897289</v>
      </c>
      <c r="M9" s="24"/>
    </row>
    <row r="10" spans="1:13" x14ac:dyDescent="0.3">
      <c r="A10" s="11">
        <v>15</v>
      </c>
      <c r="B10" s="16" t="s">
        <v>43</v>
      </c>
      <c r="C10" s="13">
        <v>224082033</v>
      </c>
      <c r="D10" s="36">
        <v>265238</v>
      </c>
      <c r="E10" s="34">
        <f t="shared" si="2"/>
        <v>844.83382094571664</v>
      </c>
      <c r="F10" s="15">
        <f t="shared" si="0"/>
        <v>0.99921126320999465</v>
      </c>
      <c r="G10" s="34">
        <f t="shared" si="1"/>
        <v>0.5835178184891987</v>
      </c>
      <c r="H10" s="34">
        <f t="shared" si="3"/>
        <v>154771.09914043808</v>
      </c>
      <c r="I10" s="38">
        <f>jan!H10</f>
        <v>955238.15157945547</v>
      </c>
      <c r="J10" s="38">
        <f t="shared" si="4"/>
        <v>-800467.05243901745</v>
      </c>
      <c r="M10" s="24"/>
    </row>
    <row r="11" spans="1:13" x14ac:dyDescent="0.3">
      <c r="A11" s="11">
        <v>18</v>
      </c>
      <c r="B11" s="16" t="s">
        <v>44</v>
      </c>
      <c r="C11" s="13">
        <v>204931846</v>
      </c>
      <c r="D11" s="36">
        <v>241235</v>
      </c>
      <c r="E11" s="34">
        <f t="shared" si="2"/>
        <v>849.51124836777421</v>
      </c>
      <c r="F11" s="15">
        <f t="shared" si="0"/>
        <v>1.004743402249759</v>
      </c>
      <c r="G11" s="34">
        <f t="shared" si="1"/>
        <v>-3.5092311758111805</v>
      </c>
      <c r="H11" s="34">
        <f t="shared" si="3"/>
        <v>-846549.38269681018</v>
      </c>
      <c r="I11" s="38">
        <f>jan!H11</f>
        <v>8352592.6525639985</v>
      </c>
      <c r="J11" s="38">
        <f t="shared" si="4"/>
        <v>-9199142.0352608077</v>
      </c>
      <c r="M11" s="24"/>
    </row>
    <row r="12" spans="1:13" x14ac:dyDescent="0.3">
      <c r="A12" s="11">
        <v>30</v>
      </c>
      <c r="B12" s="16" t="s">
        <v>66</v>
      </c>
      <c r="C12" s="13">
        <v>1056231982</v>
      </c>
      <c r="D12" s="36">
        <v>1241165</v>
      </c>
      <c r="E12" s="34">
        <f t="shared" si="2"/>
        <v>851.00045682886639</v>
      </c>
      <c r="F12" s="15">
        <f t="shared" si="0"/>
        <v>1.006504735461923</v>
      </c>
      <c r="G12" s="34">
        <f t="shared" si="1"/>
        <v>-4.8122885792668342</v>
      </c>
      <c r="H12" s="34">
        <f t="shared" si="3"/>
        <v>-5972844.1544857202</v>
      </c>
      <c r="I12" s="38">
        <f>jan!H12</f>
        <v>-17285454.438772563</v>
      </c>
      <c r="J12" s="38">
        <f t="shared" si="4"/>
        <v>11312610.284286842</v>
      </c>
      <c r="M12" s="24"/>
    </row>
    <row r="13" spans="1:13" x14ac:dyDescent="0.3">
      <c r="A13" s="11">
        <v>34</v>
      </c>
      <c r="B13" s="16" t="s">
        <v>67</v>
      </c>
      <c r="C13" s="13">
        <v>265645569</v>
      </c>
      <c r="D13" s="36">
        <v>371385</v>
      </c>
      <c r="E13" s="34">
        <f t="shared" si="2"/>
        <v>715.28351710489119</v>
      </c>
      <c r="F13" s="15">
        <f t="shared" si="0"/>
        <v>0.84598808541968773</v>
      </c>
      <c r="G13" s="34">
        <f t="shared" si="1"/>
        <v>113.94003367921147</v>
      </c>
      <c r="H13" s="34">
        <f t="shared" si="3"/>
        <v>42315619.407953948</v>
      </c>
      <c r="I13" s="38">
        <f>jan!H13</f>
        <v>43446046.04579033</v>
      </c>
      <c r="J13" s="38">
        <f t="shared" si="4"/>
        <v>-1130426.6378363818</v>
      </c>
      <c r="M13" s="24"/>
    </row>
    <row r="14" spans="1:13" x14ac:dyDescent="0.3">
      <c r="A14" s="11">
        <v>38</v>
      </c>
      <c r="B14" s="16" t="s">
        <v>68</v>
      </c>
      <c r="C14" s="13">
        <v>321291373</v>
      </c>
      <c r="D14" s="36">
        <v>419396</v>
      </c>
      <c r="E14" s="34">
        <f t="shared" si="2"/>
        <v>766.08115718795602</v>
      </c>
      <c r="F14" s="15">
        <f t="shared" si="0"/>
        <v>0.90606803588694917</v>
      </c>
      <c r="G14" s="34">
        <f t="shared" si="1"/>
        <v>69.492098606529737</v>
      </c>
      <c r="H14" s="34">
        <f t="shared" si="3"/>
        <v>29144708.187184144</v>
      </c>
      <c r="I14" s="38">
        <f>jan!H14</f>
        <v>31455452.595325023</v>
      </c>
      <c r="J14" s="38">
        <f t="shared" si="4"/>
        <v>-2310744.4081408791</v>
      </c>
      <c r="M14" s="24"/>
    </row>
    <row r="15" spans="1:13" x14ac:dyDescent="0.3">
      <c r="A15" s="11">
        <v>42</v>
      </c>
      <c r="B15" s="16" t="s">
        <v>69</v>
      </c>
      <c r="C15" s="13">
        <v>233632501</v>
      </c>
      <c r="D15" s="36">
        <v>307231</v>
      </c>
      <c r="E15" s="34">
        <f t="shared" si="2"/>
        <v>760.44572650546331</v>
      </c>
      <c r="F15" s="15">
        <f t="shared" si="0"/>
        <v>0.89940283656445696</v>
      </c>
      <c r="G15" s="34">
        <f t="shared" si="1"/>
        <v>74.423100453710859</v>
      </c>
      <c r="H15" s="34">
        <f t="shared" si="3"/>
        <v>22865083.57549404</v>
      </c>
      <c r="I15" s="38">
        <f>jan!H15</f>
        <v>29924993.961172238</v>
      </c>
      <c r="J15" s="38">
        <f t="shared" si="4"/>
        <v>-7059910.3856781982</v>
      </c>
      <c r="M15" s="24"/>
    </row>
    <row r="16" spans="1:13" x14ac:dyDescent="0.3">
      <c r="A16" s="11">
        <v>46</v>
      </c>
      <c r="B16" s="16" t="s">
        <v>70</v>
      </c>
      <c r="C16" s="13">
        <v>559671342</v>
      </c>
      <c r="D16" s="36">
        <v>636531</v>
      </c>
      <c r="E16" s="34">
        <f t="shared" si="2"/>
        <v>879.25229407522966</v>
      </c>
      <c r="F16" s="15">
        <f t="shared" si="0"/>
        <v>1.0399190629699544</v>
      </c>
      <c r="G16" s="34">
        <f t="shared" si="1"/>
        <v>-29.532646169834692</v>
      </c>
      <c r="H16" s="34">
        <f t="shared" si="3"/>
        <v>-18798444.799131047</v>
      </c>
      <c r="I16" s="38">
        <f>jan!H16</f>
        <v>-5807450.7502996465</v>
      </c>
      <c r="J16" s="38">
        <f t="shared" si="4"/>
        <v>-12990994.0488314</v>
      </c>
      <c r="M16" s="24"/>
    </row>
    <row r="17" spans="1:13" x14ac:dyDescent="0.3">
      <c r="A17" s="11">
        <v>50</v>
      </c>
      <c r="B17" s="16" t="s">
        <v>71</v>
      </c>
      <c r="C17" s="13">
        <v>367008822</v>
      </c>
      <c r="D17" s="36">
        <v>468702</v>
      </c>
      <c r="E17" s="34">
        <f t="shared" si="2"/>
        <v>783.03233611121777</v>
      </c>
      <c r="F17" s="15">
        <f t="shared" si="0"/>
        <v>0.92611672295992953</v>
      </c>
      <c r="G17" s="34">
        <f t="shared" si="1"/>
        <v>54.659817048675706</v>
      </c>
      <c r="H17" s="34">
        <f t="shared" si="3"/>
        <v>25619165.570348401</v>
      </c>
      <c r="I17" s="38">
        <f>jan!H17</f>
        <v>20832866.734337032</v>
      </c>
      <c r="J17" s="38">
        <f t="shared" si="4"/>
        <v>4786298.8360113688</v>
      </c>
      <c r="M17" s="24"/>
    </row>
    <row r="18" spans="1:13" x14ac:dyDescent="0.3">
      <c r="A18" s="11">
        <v>54</v>
      </c>
      <c r="B18" s="16" t="s">
        <v>72</v>
      </c>
      <c r="C18" s="13">
        <v>200674816</v>
      </c>
      <c r="D18" s="36">
        <v>243311</v>
      </c>
      <c r="E18" s="34">
        <f t="shared" si="2"/>
        <v>824.76672242520885</v>
      </c>
      <c r="F18" s="15">
        <f t="shared" si="0"/>
        <v>0.97547728101786313</v>
      </c>
      <c r="G18" s="34">
        <f t="shared" si="1"/>
        <v>18.14222902393351</v>
      </c>
      <c r="H18" s="34">
        <f>IF(ISNUMBER(C18),G18*D18,"")</f>
        <v>4414203.8860422866</v>
      </c>
      <c r="I18" s="38">
        <f>jan!H18</f>
        <v>3076712.4119307911</v>
      </c>
      <c r="J18" s="38">
        <f t="shared" si="4"/>
        <v>1337491.4741114955</v>
      </c>
      <c r="M18" s="24"/>
    </row>
    <row r="19" spans="1:13" x14ac:dyDescent="0.3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3" ht="13.5" thickBot="1" x14ac:dyDescent="0.35">
      <c r="A20" s="20"/>
      <c r="B20" s="20" t="s">
        <v>7</v>
      </c>
      <c r="C20" s="31">
        <f>IF(ISNUMBER(C18),SUM(C8:C19),"")</f>
        <v>4538292639</v>
      </c>
      <c r="D20" s="31">
        <f>IF(ISNUMBER(D18),SUM(D8:D19),"")</f>
        <v>5367580</v>
      </c>
      <c r="E20" s="35">
        <f>IF(ISNUMBER(C20),C20/D20,"")</f>
        <v>845.50069845256144</v>
      </c>
      <c r="F20" s="22">
        <f>IF(ISNUMBER(E20),E20/E$20,"")</f>
        <v>1</v>
      </c>
      <c r="G20" s="35"/>
      <c r="H20" s="35">
        <f>IF(ISNUMBER(H18),SUM(H8:H18),"")</f>
        <v>-2.0768493413925171E-7</v>
      </c>
      <c r="I20" s="21">
        <f>jan!H20</f>
        <v>2.1513551473617554E-7</v>
      </c>
      <c r="J20" s="21">
        <f t="shared" si="4"/>
        <v>-4.2282044887542725E-7</v>
      </c>
    </row>
    <row r="21" spans="1:13" ht="13.5" thickTop="1" x14ac:dyDescent="0.3">
      <c r="A21" s="18"/>
      <c r="B21" s="18"/>
      <c r="C21" s="19"/>
      <c r="D21" s="10"/>
      <c r="E21" s="19"/>
      <c r="F21" s="19"/>
      <c r="G21" s="19"/>
      <c r="H21" s="19"/>
    </row>
    <row r="26" spans="1:13" x14ac:dyDescent="0.3">
      <c r="F26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2013-09-25T10:13:34Z</cp:lastPrinted>
  <dcterms:created xsi:type="dcterms:W3CDTF">2012-02-27T18:26:41Z</dcterms:created>
  <dcterms:modified xsi:type="dcterms:W3CDTF">2021-01-20T12:16:23Z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2019-12-16T12:01:52.7637557Z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4818f5e8-8ae8-4ab9-899b-3417e5edc662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MSIP_Label_cd69f2a2-b4aa-47ef-83af-68eaca11b74d_Enabled">
    <vt:lpwstr>True</vt:lpwstr>
  </property>
  <property fmtid="{D5CDD505-2E9C-101B-9397-08002B2CF9AE}" pid="11" name="MSIP_Label_cd69f2a2-b4aa-47ef-83af-68eaca11b74d_SiteId">
    <vt:lpwstr>f696e186-1c3b-44cd-bf76-5ace0e7007bd</vt:lpwstr>
  </property>
  <property fmtid="{D5CDD505-2E9C-101B-9397-08002B2CF9AE}" pid="12" name="MSIP_Label_cd69f2a2-b4aa-47ef-83af-68eaca11b74d_Owner">
    <vt:lpwstr>Max-Joseph.Korman@kmd.dep.no</vt:lpwstr>
  </property>
  <property fmtid="{D5CDD505-2E9C-101B-9397-08002B2CF9AE}" pid="13" name="MSIP_Label_cd69f2a2-b4aa-47ef-83af-68eaca11b74d_SetDate">
    <vt:lpwstr>2019-04-23T06:55:59.6848285Z</vt:lpwstr>
  </property>
  <property fmtid="{D5CDD505-2E9C-101B-9397-08002B2CF9AE}" pid="14" name="MSIP_Label_cd69f2a2-b4aa-47ef-83af-68eaca11b74d_Name">
    <vt:lpwstr>Intern (KMD)</vt:lpwstr>
  </property>
  <property fmtid="{D5CDD505-2E9C-101B-9397-08002B2CF9AE}" pid="15" name="MSIP_Label_cd69f2a2-b4aa-47ef-83af-68eaca11b74d_Application">
    <vt:lpwstr>Microsoft Azure Information Protection</vt:lpwstr>
  </property>
  <property fmtid="{D5CDD505-2E9C-101B-9397-08002B2CF9AE}" pid="16" name="MSIP_Label_cd69f2a2-b4aa-47ef-83af-68eaca11b74d_Extended_MSFT_Method">
    <vt:lpwstr>Automatic</vt:lpwstr>
  </property>
  <property fmtid="{D5CDD505-2E9C-101B-9397-08002B2CF9AE}" pid="17" name="Sensitivity">
    <vt:lpwstr>Intern (KMD) Intern (KMD)</vt:lpwstr>
  </property>
</Properties>
</file>