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cfil-0011\0500$\Avdeling\KOMM\IS\IS24\Utbet\Løpende inntuj\"/>
    </mc:Choice>
  </mc:AlternateContent>
  <xr:revisionPtr revIDLastSave="0" documentId="13_ncr:1_{7903A1E5-AEBC-4618-A798-E61B821E11EA}" xr6:coauthVersionLast="47" xr6:coauthVersionMax="47" xr10:uidLastSave="{00000000-0000-0000-0000-000000000000}"/>
  <bookViews>
    <workbookView xWindow="25080" yWindow="-705" windowWidth="29040" windowHeight="15840" activeTab="4" xr2:uid="{00000000-000D-0000-FFFF-FFFF00000000}"/>
  </bookViews>
  <sheets>
    <sheet name="jan-des" sheetId="10" r:id="rId1"/>
    <sheet name="jan-nov" sheetId="9" r:id="rId2"/>
    <sheet name="jan-sep" sheetId="8" r:id="rId3"/>
    <sheet name="jan-aug" sheetId="7" r:id="rId4"/>
    <sheet name="jan-jul" sheetId="6" r:id="rId5"/>
    <sheet name="jan-mai" sheetId="5" r:id="rId6"/>
    <sheet name="jan-apr" sheetId="4" r:id="rId7"/>
    <sheet name="jan-mar" sheetId="3" r:id="rId8"/>
    <sheet name="jan-feb" sheetId="2" r:id="rId9"/>
    <sheet name="jan" sheetId="1" r:id="rId10"/>
  </sheets>
  <definedNames>
    <definedName name="_xlnm.Print_Titles" localSheetId="8">'jan-feb'!$1:$6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5" l="1"/>
  <c r="H8" i="3"/>
  <c r="C24" i="3"/>
  <c r="J8" i="2"/>
  <c r="H8" i="2"/>
  <c r="G8" i="2"/>
  <c r="E8" i="2"/>
  <c r="K24" i="10"/>
  <c r="H24" i="10"/>
  <c r="D24" i="10"/>
  <c r="C24" i="10"/>
  <c r="M22" i="10"/>
  <c r="K22" i="10"/>
  <c r="L22" i="10" s="1"/>
  <c r="H24" i="9"/>
  <c r="D24" i="9"/>
  <c r="C24" i="9"/>
  <c r="H24" i="8"/>
  <c r="D24" i="8"/>
  <c r="C24" i="8"/>
  <c r="H24" i="7"/>
  <c r="D24" i="7"/>
  <c r="C24" i="7"/>
  <c r="D24" i="6"/>
  <c r="C24" i="6"/>
  <c r="D24" i="5"/>
  <c r="C24" i="5"/>
  <c r="D24" i="4"/>
  <c r="C24" i="4"/>
  <c r="D24" i="3"/>
  <c r="E22" i="2"/>
  <c r="I22" i="2"/>
  <c r="H8" i="1" l="1"/>
  <c r="G9" i="1"/>
  <c r="G8" i="1"/>
  <c r="F8" i="1"/>
  <c r="E8" i="1"/>
  <c r="F24" i="1"/>
  <c r="E24" i="1"/>
  <c r="D24" i="1"/>
  <c r="C24" i="1"/>
  <c r="M24" i="10"/>
  <c r="K9" i="10"/>
  <c r="K10" i="10"/>
  <c r="K11" i="10"/>
  <c r="K12" i="10"/>
  <c r="K13" i="10"/>
  <c r="K14" i="10"/>
  <c r="K15" i="10"/>
  <c r="K16" i="10"/>
  <c r="L16" i="10" s="1"/>
  <c r="K17" i="10"/>
  <c r="L17" i="10" s="1"/>
  <c r="K18" i="10"/>
  <c r="K19" i="10"/>
  <c r="K20" i="10"/>
  <c r="K21" i="10"/>
  <c r="K8" i="10"/>
  <c r="E9" i="10"/>
  <c r="E10" i="10"/>
  <c r="F10" i="10"/>
  <c r="G10" i="10"/>
  <c r="H10" i="10" s="1"/>
  <c r="L10" i="10" s="1"/>
  <c r="E11" i="10"/>
  <c r="E12" i="10"/>
  <c r="F12" i="10"/>
  <c r="G12" i="10"/>
  <c r="H12" i="10" s="1"/>
  <c r="L12" i="10" s="1"/>
  <c r="E13" i="10"/>
  <c r="E14" i="10"/>
  <c r="F14" i="10"/>
  <c r="G14" i="10"/>
  <c r="H14" i="10" s="1"/>
  <c r="L14" i="10" s="1"/>
  <c r="J14" i="10"/>
  <c r="E15" i="10"/>
  <c r="E16" i="10"/>
  <c r="F16" i="10"/>
  <c r="G16" i="10"/>
  <c r="H16" i="10"/>
  <c r="J16" i="10"/>
  <c r="E17" i="10"/>
  <c r="F17" i="10"/>
  <c r="G17" i="10"/>
  <c r="H17" i="10"/>
  <c r="J17" i="10"/>
  <c r="E18" i="10"/>
  <c r="F18" i="10"/>
  <c r="G18" i="10"/>
  <c r="H18" i="10"/>
  <c r="L18" i="10" s="1"/>
  <c r="J18" i="10"/>
  <c r="E19" i="10"/>
  <c r="E20" i="10"/>
  <c r="F20" i="10"/>
  <c r="G20" i="10"/>
  <c r="H20" i="10" s="1"/>
  <c r="E21" i="10"/>
  <c r="E22" i="10"/>
  <c r="E9" i="9"/>
  <c r="E10" i="9"/>
  <c r="F10" i="9"/>
  <c r="G10" i="9"/>
  <c r="H10" i="9" s="1"/>
  <c r="E11" i="9"/>
  <c r="E12" i="9"/>
  <c r="F12" i="9"/>
  <c r="G12" i="9"/>
  <c r="H12" i="9" s="1"/>
  <c r="I12" i="10" s="1"/>
  <c r="J12" i="10" s="1"/>
  <c r="E13" i="9"/>
  <c r="E14" i="9"/>
  <c r="F14" i="9"/>
  <c r="G14" i="9"/>
  <c r="H14" i="9" s="1"/>
  <c r="I14" i="10" s="1"/>
  <c r="E15" i="9"/>
  <c r="E16" i="9"/>
  <c r="F16" i="9"/>
  <c r="G16" i="9"/>
  <c r="H16" i="9"/>
  <c r="I16" i="10" s="1"/>
  <c r="I16" i="9"/>
  <c r="J16" i="9"/>
  <c r="E17" i="9"/>
  <c r="F17" i="9"/>
  <c r="G17" i="9"/>
  <c r="H17" i="9"/>
  <c r="I17" i="10" s="1"/>
  <c r="J17" i="9"/>
  <c r="E18" i="9"/>
  <c r="F18" i="9"/>
  <c r="G18" i="9"/>
  <c r="H18" i="9"/>
  <c r="I18" i="10" s="1"/>
  <c r="J18" i="9"/>
  <c r="E19" i="9"/>
  <c r="E20" i="9"/>
  <c r="F20" i="9"/>
  <c r="G20" i="9"/>
  <c r="H20" i="9" s="1"/>
  <c r="I20" i="10" s="1"/>
  <c r="E21" i="9"/>
  <c r="E22" i="9"/>
  <c r="E9" i="8"/>
  <c r="E10" i="8"/>
  <c r="F10" i="8"/>
  <c r="G10" i="8"/>
  <c r="H10" i="8" s="1"/>
  <c r="I10" i="9" s="1"/>
  <c r="J10" i="8"/>
  <c r="E11" i="8"/>
  <c r="E12" i="8"/>
  <c r="F12" i="8"/>
  <c r="G12" i="8"/>
  <c r="H12" i="8" s="1"/>
  <c r="I12" i="9" s="1"/>
  <c r="E13" i="8"/>
  <c r="E14" i="8"/>
  <c r="F14" i="8"/>
  <c r="G14" i="8"/>
  <c r="H14" i="8" s="1"/>
  <c r="E15" i="8"/>
  <c r="E16" i="8"/>
  <c r="F16" i="8"/>
  <c r="G16" i="8"/>
  <c r="H16" i="8"/>
  <c r="J16" i="8"/>
  <c r="E17" i="8"/>
  <c r="F17" i="8"/>
  <c r="G17" i="8"/>
  <c r="H17" i="8"/>
  <c r="I17" i="9" s="1"/>
  <c r="J17" i="8"/>
  <c r="E18" i="8"/>
  <c r="F18" i="8"/>
  <c r="G18" i="8"/>
  <c r="H18" i="8"/>
  <c r="I18" i="9" s="1"/>
  <c r="J18" i="8"/>
  <c r="E19" i="8"/>
  <c r="E20" i="8"/>
  <c r="F20" i="8"/>
  <c r="G20" i="8"/>
  <c r="H20" i="8" s="1"/>
  <c r="E21" i="8"/>
  <c r="E22" i="8"/>
  <c r="E9" i="7"/>
  <c r="F9" i="7" s="1"/>
  <c r="G9" i="7"/>
  <c r="H9" i="7" s="1"/>
  <c r="E10" i="7"/>
  <c r="G10" i="7" s="1"/>
  <c r="H10" i="7" s="1"/>
  <c r="I10" i="8" s="1"/>
  <c r="F10" i="7"/>
  <c r="E11" i="7"/>
  <c r="E12" i="7"/>
  <c r="F12" i="7" s="1"/>
  <c r="G12" i="7"/>
  <c r="H12" i="7" s="1"/>
  <c r="I12" i="8" s="1"/>
  <c r="J12" i="8" s="1"/>
  <c r="E13" i="7"/>
  <c r="F13" i="7" s="1"/>
  <c r="G13" i="7"/>
  <c r="H13" i="7" s="1"/>
  <c r="E14" i="7"/>
  <c r="F14" i="7"/>
  <c r="G14" i="7"/>
  <c r="H14" i="7" s="1"/>
  <c r="E15" i="7"/>
  <c r="F15" i="7" s="1"/>
  <c r="G15" i="7"/>
  <c r="H15" i="7" s="1"/>
  <c r="E16" i="7"/>
  <c r="F16" i="7"/>
  <c r="G16" i="7"/>
  <c r="H16" i="7"/>
  <c r="I16" i="8" s="1"/>
  <c r="J16" i="7"/>
  <c r="E17" i="7"/>
  <c r="F17" i="7"/>
  <c r="G17" i="7"/>
  <c r="H17" i="7"/>
  <c r="I17" i="8" s="1"/>
  <c r="J17" i="7"/>
  <c r="E18" i="7"/>
  <c r="F18" i="7"/>
  <c r="G18" i="7"/>
  <c r="H18" i="7"/>
  <c r="I18" i="8" s="1"/>
  <c r="J18" i="7"/>
  <c r="E19" i="7"/>
  <c r="E20" i="7"/>
  <c r="F20" i="7" s="1"/>
  <c r="G20" i="7"/>
  <c r="H20" i="7" s="1"/>
  <c r="I20" i="8" s="1"/>
  <c r="E21" i="7"/>
  <c r="F21" i="7" s="1"/>
  <c r="G21" i="7"/>
  <c r="H21" i="7" s="1"/>
  <c r="E22" i="7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8" i="10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I21" i="8" l="1"/>
  <c r="J13" i="7"/>
  <c r="I13" i="8"/>
  <c r="I15" i="8"/>
  <c r="F19" i="7"/>
  <c r="G19" i="7"/>
  <c r="H19" i="7" s="1"/>
  <c r="F11" i="7"/>
  <c r="G11" i="7"/>
  <c r="H11" i="7" s="1"/>
  <c r="F21" i="8"/>
  <c r="G21" i="8"/>
  <c r="H21" i="8" s="1"/>
  <c r="F21" i="9"/>
  <c r="G21" i="9"/>
  <c r="H21" i="9" s="1"/>
  <c r="F15" i="9"/>
  <c r="G15" i="9"/>
  <c r="H15" i="9" s="1"/>
  <c r="J20" i="10"/>
  <c r="L20" i="10"/>
  <c r="F19" i="10"/>
  <c r="G19" i="10"/>
  <c r="H19" i="10" s="1"/>
  <c r="J10" i="7"/>
  <c r="I20" i="9"/>
  <c r="J20" i="9" s="1"/>
  <c r="J20" i="8"/>
  <c r="F19" i="8"/>
  <c r="G19" i="8"/>
  <c r="H19" i="8" s="1"/>
  <c r="F11" i="8"/>
  <c r="G11" i="8"/>
  <c r="H11" i="8" s="1"/>
  <c r="F15" i="10"/>
  <c r="G15" i="10"/>
  <c r="H15" i="10" s="1"/>
  <c r="J9" i="7"/>
  <c r="F15" i="8"/>
  <c r="G15" i="8"/>
  <c r="H15" i="8" s="1"/>
  <c r="I9" i="8"/>
  <c r="I10" i="10"/>
  <c r="J10" i="9"/>
  <c r="F9" i="9"/>
  <c r="G9" i="9"/>
  <c r="H9" i="9" s="1"/>
  <c r="I14" i="8"/>
  <c r="J14" i="8" s="1"/>
  <c r="J14" i="7"/>
  <c r="I14" i="9"/>
  <c r="J14" i="9" s="1"/>
  <c r="F13" i="8"/>
  <c r="G13" i="8"/>
  <c r="H13" i="8" s="1"/>
  <c r="J12" i="9"/>
  <c r="J10" i="10"/>
  <c r="F9" i="10"/>
  <c r="G9" i="10"/>
  <c r="H9" i="10" s="1"/>
  <c r="F11" i="9"/>
  <c r="G11" i="9"/>
  <c r="H11" i="9" s="1"/>
  <c r="F21" i="10"/>
  <c r="G21" i="10"/>
  <c r="H21" i="10" s="1"/>
  <c r="F11" i="10"/>
  <c r="G11" i="10"/>
  <c r="H11" i="10" s="1"/>
  <c r="F9" i="8"/>
  <c r="G9" i="8"/>
  <c r="H9" i="8" s="1"/>
  <c r="F19" i="9"/>
  <c r="G19" i="9"/>
  <c r="H19" i="9" s="1"/>
  <c r="F13" i="9"/>
  <c r="G13" i="9"/>
  <c r="H13" i="9" s="1"/>
  <c r="F13" i="10"/>
  <c r="G13" i="10"/>
  <c r="H13" i="10" s="1"/>
  <c r="I9" i="10" l="1"/>
  <c r="J13" i="9"/>
  <c r="I13" i="10"/>
  <c r="J9" i="8"/>
  <c r="I9" i="9"/>
  <c r="J9" i="9" s="1"/>
  <c r="J9" i="10"/>
  <c r="L9" i="10"/>
  <c r="J15" i="8"/>
  <c r="I15" i="9"/>
  <c r="J15" i="10"/>
  <c r="L15" i="10"/>
  <c r="J19" i="10"/>
  <c r="L19" i="10"/>
  <c r="J15" i="9"/>
  <c r="I15" i="10"/>
  <c r="J21" i="8"/>
  <c r="I21" i="9"/>
  <c r="J19" i="7"/>
  <c r="I19" i="8"/>
  <c r="J19" i="8"/>
  <c r="I19" i="9"/>
  <c r="J13" i="10"/>
  <c r="L13" i="10"/>
  <c r="J19" i="9"/>
  <c r="I19" i="10"/>
  <c r="J11" i="10"/>
  <c r="L11" i="10"/>
  <c r="J11" i="9"/>
  <c r="I11" i="10"/>
  <c r="J21" i="9"/>
  <c r="I21" i="10"/>
  <c r="J11" i="7"/>
  <c r="I11" i="8"/>
  <c r="J11" i="8"/>
  <c r="I11" i="9"/>
  <c r="J21" i="10"/>
  <c r="L21" i="10"/>
  <c r="J13" i="8"/>
  <c r="I13" i="9"/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8" i="10"/>
  <c r="E8" i="7"/>
  <c r="E8" i="3"/>
  <c r="D24" i="2" l="1"/>
  <c r="E8" i="9"/>
  <c r="E8" i="8" l="1"/>
  <c r="E8" i="6"/>
  <c r="E8" i="5"/>
  <c r="E8" i="4"/>
  <c r="E24" i="8" l="1"/>
  <c r="F22" i="8" l="1"/>
  <c r="G22" i="8"/>
  <c r="H22" i="8" s="1"/>
  <c r="F24" i="8"/>
  <c r="G8" i="8"/>
  <c r="H8" i="8" s="1"/>
  <c r="F8" i="8"/>
  <c r="I22" i="9" l="1"/>
  <c r="I8" i="9"/>
  <c r="E24" i="7"/>
  <c r="E24" i="6"/>
  <c r="G15" i="6" l="1"/>
  <c r="H15" i="6" s="1"/>
  <c r="G17" i="6"/>
  <c r="H17" i="6" s="1"/>
  <c r="G21" i="6"/>
  <c r="H21" i="6" s="1"/>
  <c r="J21" i="6" s="1"/>
  <c r="G9" i="6"/>
  <c r="H9" i="6" s="1"/>
  <c r="I9" i="7" s="1"/>
  <c r="G12" i="6"/>
  <c r="H12" i="6" s="1"/>
  <c r="I12" i="7" s="1"/>
  <c r="J12" i="7" s="1"/>
  <c r="F14" i="6"/>
  <c r="G18" i="6"/>
  <c r="H18" i="6" s="1"/>
  <c r="G14" i="6"/>
  <c r="H14" i="6" s="1"/>
  <c r="F16" i="6"/>
  <c r="G20" i="6"/>
  <c r="H20" i="6" s="1"/>
  <c r="I20" i="7" s="1"/>
  <c r="J20" i="7" s="1"/>
  <c r="G13" i="6"/>
  <c r="H13" i="6" s="1"/>
  <c r="I13" i="7" s="1"/>
  <c r="G16" i="6"/>
  <c r="H16" i="6" s="1"/>
  <c r="F17" i="6"/>
  <c r="F18" i="6"/>
  <c r="G10" i="6"/>
  <c r="H10" i="6" s="1"/>
  <c r="F20" i="6"/>
  <c r="G11" i="6"/>
  <c r="H11" i="6" s="1"/>
  <c r="F19" i="6"/>
  <c r="F13" i="6"/>
  <c r="F9" i="6"/>
  <c r="G19" i="6"/>
  <c r="H19" i="6" s="1"/>
  <c r="I19" i="7" s="1"/>
  <c r="F11" i="6"/>
  <c r="F21" i="6"/>
  <c r="F15" i="6"/>
  <c r="F12" i="6"/>
  <c r="F10" i="6"/>
  <c r="F22" i="7"/>
  <c r="G22" i="7"/>
  <c r="H22" i="7" s="1"/>
  <c r="F22" i="6"/>
  <c r="G22" i="6"/>
  <c r="H22" i="6" s="1"/>
  <c r="F8" i="7"/>
  <c r="G8" i="7"/>
  <c r="H8" i="7" s="1"/>
  <c r="F24" i="7"/>
  <c r="I17" i="7" l="1"/>
  <c r="J17" i="6"/>
  <c r="I11" i="7"/>
  <c r="J11" i="6"/>
  <c r="I15" i="7"/>
  <c r="J15" i="7" s="1"/>
  <c r="J15" i="6"/>
  <c r="I16" i="7"/>
  <c r="J16" i="6"/>
  <c r="I14" i="7"/>
  <c r="J14" i="6"/>
  <c r="I18" i="7"/>
  <c r="J18" i="6"/>
  <c r="J10" i="6"/>
  <c r="I10" i="7"/>
  <c r="I21" i="7"/>
  <c r="J21" i="7" s="1"/>
  <c r="I22" i="8"/>
  <c r="J22" i="8" s="1"/>
  <c r="I22" i="7"/>
  <c r="J22" i="7" s="1"/>
  <c r="F24" i="6"/>
  <c r="G8" i="6"/>
  <c r="H8" i="6" s="1"/>
  <c r="H24" i="6" s="1"/>
  <c r="F8" i="6"/>
  <c r="I8" i="8" l="1"/>
  <c r="J8" i="8" s="1"/>
  <c r="I8" i="7"/>
  <c r="J8" i="7" s="1"/>
  <c r="E24" i="4" l="1"/>
  <c r="C24" i="2"/>
  <c r="E24" i="10"/>
  <c r="E24" i="9"/>
  <c r="E24" i="5"/>
  <c r="F10" i="5" l="1"/>
  <c r="G15" i="5"/>
  <c r="H15" i="5" s="1"/>
  <c r="I15" i="6" s="1"/>
  <c r="G14" i="5"/>
  <c r="H14" i="5" s="1"/>
  <c r="G21" i="5"/>
  <c r="H21" i="5" s="1"/>
  <c r="G20" i="5"/>
  <c r="H20" i="5" s="1"/>
  <c r="I20" i="6" s="1"/>
  <c r="J20" i="6" s="1"/>
  <c r="F15" i="5"/>
  <c r="G16" i="5"/>
  <c r="H16" i="5" s="1"/>
  <c r="F17" i="5"/>
  <c r="G17" i="5"/>
  <c r="H17" i="5" s="1"/>
  <c r="F18" i="5"/>
  <c r="F21" i="5"/>
  <c r="G18" i="5"/>
  <c r="H18" i="5" s="1"/>
  <c r="F20" i="5"/>
  <c r="G11" i="5"/>
  <c r="H11" i="5" s="1"/>
  <c r="F13" i="5"/>
  <c r="F9" i="5"/>
  <c r="G19" i="5"/>
  <c r="H19" i="5" s="1"/>
  <c r="G12" i="5"/>
  <c r="H12" i="5" s="1"/>
  <c r="H9" i="5"/>
  <c r="F16" i="5"/>
  <c r="G10" i="5"/>
  <c r="H10" i="5" s="1"/>
  <c r="I10" i="6" s="1"/>
  <c r="F14" i="5"/>
  <c r="G13" i="5"/>
  <c r="H13" i="5" s="1"/>
  <c r="F11" i="5"/>
  <c r="F19" i="5"/>
  <c r="F12" i="5"/>
  <c r="G16" i="4"/>
  <c r="H16" i="4" s="1"/>
  <c r="G19" i="4"/>
  <c r="H19" i="4" s="1"/>
  <c r="I19" i="5" s="1"/>
  <c r="F11" i="4"/>
  <c r="G13" i="4"/>
  <c r="H13" i="4" s="1"/>
  <c r="I13" i="5" s="1"/>
  <c r="F15" i="4"/>
  <c r="G17" i="4"/>
  <c r="H17" i="4" s="1"/>
  <c r="G18" i="4"/>
  <c r="H18" i="4" s="1"/>
  <c r="G11" i="4"/>
  <c r="H11" i="4" s="1"/>
  <c r="I11" i="5" s="1"/>
  <c r="G20" i="4"/>
  <c r="H20" i="4" s="1"/>
  <c r="I20" i="5" s="1"/>
  <c r="J20" i="5" s="1"/>
  <c r="G10" i="4"/>
  <c r="H10" i="4" s="1"/>
  <c r="I10" i="5" s="1"/>
  <c r="G14" i="4"/>
  <c r="H14" i="4" s="1"/>
  <c r="F16" i="4"/>
  <c r="G21" i="4"/>
  <c r="H21" i="4" s="1"/>
  <c r="F10" i="4"/>
  <c r="G15" i="4"/>
  <c r="H15" i="4" s="1"/>
  <c r="G12" i="4"/>
  <c r="H12" i="4" s="1"/>
  <c r="F19" i="4"/>
  <c r="F20" i="4"/>
  <c r="F13" i="4"/>
  <c r="F18" i="4"/>
  <c r="F12" i="4"/>
  <c r="F9" i="4"/>
  <c r="F17" i="4"/>
  <c r="F14" i="4"/>
  <c r="F21" i="4"/>
  <c r="G9" i="4"/>
  <c r="H9" i="4" s="1"/>
  <c r="G22" i="9"/>
  <c r="H22" i="9" s="1"/>
  <c r="F22" i="9"/>
  <c r="F22" i="5"/>
  <c r="G22" i="5"/>
  <c r="H22" i="5" s="1"/>
  <c r="G22" i="10"/>
  <c r="H22" i="10" s="1"/>
  <c r="F22" i="10"/>
  <c r="G8" i="4"/>
  <c r="H8" i="4" s="1"/>
  <c r="G22" i="4"/>
  <c r="H22" i="4" s="1"/>
  <c r="F22" i="4"/>
  <c r="G8" i="10"/>
  <c r="H8" i="10" s="1"/>
  <c r="L8" i="10" s="1"/>
  <c r="F8" i="10"/>
  <c r="G8" i="9"/>
  <c r="H8" i="9" s="1"/>
  <c r="J8" i="9" s="1"/>
  <c r="F8" i="9"/>
  <c r="E24" i="3"/>
  <c r="E24" i="2"/>
  <c r="F24" i="5"/>
  <c r="G8" i="5"/>
  <c r="F8" i="5"/>
  <c r="F24" i="10"/>
  <c r="F24" i="4"/>
  <c r="F8" i="4"/>
  <c r="F24" i="9"/>
  <c r="I17" i="6" l="1"/>
  <c r="J17" i="5"/>
  <c r="J10" i="5"/>
  <c r="I18" i="6"/>
  <c r="J18" i="5"/>
  <c r="I16" i="6"/>
  <c r="J16" i="5"/>
  <c r="I21" i="6"/>
  <c r="J21" i="5"/>
  <c r="J9" i="5"/>
  <c r="I9" i="6"/>
  <c r="J9" i="6" s="1"/>
  <c r="J14" i="5"/>
  <c r="I14" i="6"/>
  <c r="J13" i="5"/>
  <c r="I13" i="6"/>
  <c r="J13" i="6" s="1"/>
  <c r="J12" i="5"/>
  <c r="I12" i="6"/>
  <c r="J12" i="6" s="1"/>
  <c r="J11" i="5"/>
  <c r="I11" i="6"/>
  <c r="J19" i="5"/>
  <c r="I19" i="6"/>
  <c r="J19" i="6" s="1"/>
  <c r="J12" i="4"/>
  <c r="I12" i="5"/>
  <c r="I15" i="5"/>
  <c r="J15" i="5" s="1"/>
  <c r="J15" i="4"/>
  <c r="J14" i="4"/>
  <c r="I14" i="5"/>
  <c r="I18" i="5"/>
  <c r="J18" i="4"/>
  <c r="I9" i="5"/>
  <c r="J9" i="4"/>
  <c r="I17" i="5"/>
  <c r="J17" i="4"/>
  <c r="H24" i="4"/>
  <c r="I21" i="5"/>
  <c r="I16" i="5"/>
  <c r="J16" i="4"/>
  <c r="G18" i="3"/>
  <c r="H18" i="3" s="1"/>
  <c r="G21" i="3"/>
  <c r="H21" i="3" s="1"/>
  <c r="G16" i="3"/>
  <c r="H16" i="3" s="1"/>
  <c r="G9" i="3"/>
  <c r="H9" i="3" s="1"/>
  <c r="F11" i="3"/>
  <c r="G14" i="3"/>
  <c r="H14" i="3" s="1"/>
  <c r="G15" i="3"/>
  <c r="H15" i="3" s="1"/>
  <c r="G17" i="3"/>
  <c r="H17" i="3" s="1"/>
  <c r="F18" i="3"/>
  <c r="F21" i="3"/>
  <c r="G10" i="3"/>
  <c r="H10" i="3" s="1"/>
  <c r="G20" i="3"/>
  <c r="H20" i="3" s="1"/>
  <c r="F15" i="3"/>
  <c r="F17" i="3"/>
  <c r="F16" i="3"/>
  <c r="F13" i="3"/>
  <c r="G12" i="3"/>
  <c r="H12" i="3" s="1"/>
  <c r="F9" i="3"/>
  <c r="G11" i="3"/>
  <c r="H11" i="3" s="1"/>
  <c r="F10" i="3"/>
  <c r="G19" i="3"/>
  <c r="H19" i="3" s="1"/>
  <c r="F20" i="3"/>
  <c r="F14" i="3"/>
  <c r="F19" i="3"/>
  <c r="F12" i="3"/>
  <c r="G13" i="3"/>
  <c r="H13" i="3" s="1"/>
  <c r="G22" i="2"/>
  <c r="H22" i="2" s="1"/>
  <c r="G10" i="2"/>
  <c r="H10" i="2" s="1"/>
  <c r="G12" i="2"/>
  <c r="H12" i="2" s="1"/>
  <c r="G14" i="2"/>
  <c r="H14" i="2" s="1"/>
  <c r="G16" i="2"/>
  <c r="H16" i="2" s="1"/>
  <c r="G17" i="2"/>
  <c r="H17" i="2" s="1"/>
  <c r="G18" i="2"/>
  <c r="H18" i="2" s="1"/>
  <c r="G20" i="2"/>
  <c r="H20" i="2" s="1"/>
  <c r="F22" i="2"/>
  <c r="F17" i="2"/>
  <c r="F10" i="2"/>
  <c r="F12" i="2"/>
  <c r="F14" i="2"/>
  <c r="F16" i="2"/>
  <c r="F18" i="2"/>
  <c r="F21" i="2"/>
  <c r="F13" i="2"/>
  <c r="G21" i="2"/>
  <c r="H21" i="2" s="1"/>
  <c r="G9" i="2"/>
  <c r="H9" i="2" s="1"/>
  <c r="G15" i="2"/>
  <c r="H15" i="2" s="1"/>
  <c r="G19" i="2"/>
  <c r="H19" i="2" s="1"/>
  <c r="F19" i="2"/>
  <c r="F20" i="2"/>
  <c r="F9" i="2"/>
  <c r="F11" i="2"/>
  <c r="G13" i="2"/>
  <c r="H13" i="2" s="1"/>
  <c r="F15" i="2"/>
  <c r="G11" i="2"/>
  <c r="H11" i="2" s="1"/>
  <c r="I22" i="5"/>
  <c r="I22" i="6"/>
  <c r="J22" i="6" s="1"/>
  <c r="J22" i="5"/>
  <c r="F22" i="3"/>
  <c r="G22" i="3"/>
  <c r="H22" i="3" s="1"/>
  <c r="J22" i="10"/>
  <c r="I22" i="10"/>
  <c r="J22" i="9"/>
  <c r="G16" i="1"/>
  <c r="H16" i="1" s="1"/>
  <c r="G17" i="1"/>
  <c r="H17" i="1" s="1"/>
  <c r="F18" i="1"/>
  <c r="G22" i="1"/>
  <c r="H22" i="1" s="1"/>
  <c r="I22" i="1" s="1"/>
  <c r="G18" i="1"/>
  <c r="H18" i="1" s="1"/>
  <c r="F22" i="1"/>
  <c r="F17" i="1"/>
  <c r="F16" i="1"/>
  <c r="F13" i="1"/>
  <c r="G15" i="1"/>
  <c r="H15" i="1" s="1"/>
  <c r="G19" i="1"/>
  <c r="H19" i="1" s="1"/>
  <c r="F11" i="1"/>
  <c r="F12" i="1"/>
  <c r="F9" i="1"/>
  <c r="G11" i="1"/>
  <c r="H11" i="1" s="1"/>
  <c r="G12" i="1"/>
  <c r="H12" i="1" s="1"/>
  <c r="F15" i="1"/>
  <c r="G20" i="1"/>
  <c r="H20" i="1" s="1"/>
  <c r="F20" i="1"/>
  <c r="F21" i="1"/>
  <c r="H9" i="1"/>
  <c r="G10" i="1"/>
  <c r="H10" i="1" s="1"/>
  <c r="F14" i="1"/>
  <c r="G14" i="1"/>
  <c r="H14" i="1" s="1"/>
  <c r="F19" i="1"/>
  <c r="G13" i="1"/>
  <c r="H13" i="1" s="1"/>
  <c r="F10" i="1"/>
  <c r="G21" i="1"/>
  <c r="H21" i="1" s="1"/>
  <c r="I8" i="2"/>
  <c r="I8" i="3"/>
  <c r="G8" i="3"/>
  <c r="F8" i="3"/>
  <c r="H8" i="5"/>
  <c r="I8" i="6" s="1"/>
  <c r="J8" i="6" s="1"/>
  <c r="F24" i="2"/>
  <c r="F8" i="2"/>
  <c r="I8" i="5"/>
  <c r="I8" i="10"/>
  <c r="J8" i="10" s="1"/>
  <c r="F24" i="3"/>
  <c r="H24" i="5" l="1"/>
  <c r="I16" i="4"/>
  <c r="J16" i="3"/>
  <c r="I17" i="4"/>
  <c r="J17" i="3"/>
  <c r="I14" i="4"/>
  <c r="J14" i="3"/>
  <c r="I18" i="4"/>
  <c r="J18" i="3"/>
  <c r="I11" i="4"/>
  <c r="J11" i="4" s="1"/>
  <c r="J11" i="3"/>
  <c r="J15" i="3"/>
  <c r="I15" i="4"/>
  <c r="J13" i="3"/>
  <c r="I13" i="4"/>
  <c r="J13" i="4" s="1"/>
  <c r="J21" i="3"/>
  <c r="H24" i="3"/>
  <c r="I21" i="4"/>
  <c r="J21" i="4" s="1"/>
  <c r="I20" i="4"/>
  <c r="J20" i="4" s="1"/>
  <c r="J20" i="3"/>
  <c r="I9" i="4"/>
  <c r="J9" i="3"/>
  <c r="I10" i="4"/>
  <c r="J10" i="4" s="1"/>
  <c r="J10" i="3"/>
  <c r="I19" i="4"/>
  <c r="J19" i="4" s="1"/>
  <c r="J19" i="3"/>
  <c r="J12" i="3"/>
  <c r="I12" i="4"/>
  <c r="I11" i="3"/>
  <c r="J11" i="2"/>
  <c r="I15" i="3"/>
  <c r="J15" i="2"/>
  <c r="J20" i="2"/>
  <c r="I20" i="3"/>
  <c r="J14" i="2"/>
  <c r="I14" i="3"/>
  <c r="J9" i="2"/>
  <c r="I9" i="3"/>
  <c r="I18" i="3"/>
  <c r="J18" i="2"/>
  <c r="J12" i="2"/>
  <c r="I12" i="3"/>
  <c r="H24" i="2"/>
  <c r="I21" i="3"/>
  <c r="J21" i="2"/>
  <c r="J10" i="2"/>
  <c r="I10" i="3"/>
  <c r="I13" i="3"/>
  <c r="J13" i="2"/>
  <c r="I17" i="3"/>
  <c r="J17" i="2"/>
  <c r="I19" i="3"/>
  <c r="J19" i="2"/>
  <c r="I16" i="3"/>
  <c r="J16" i="2"/>
  <c r="J22" i="2"/>
  <c r="I22" i="3"/>
  <c r="I21" i="1"/>
  <c r="I21" i="2"/>
  <c r="I14" i="1"/>
  <c r="I14" i="2"/>
  <c r="I12" i="1"/>
  <c r="I12" i="2"/>
  <c r="I11" i="1"/>
  <c r="I11" i="2"/>
  <c r="I19" i="1"/>
  <c r="I19" i="2"/>
  <c r="I17" i="1"/>
  <c r="I17" i="2"/>
  <c r="I13" i="1"/>
  <c r="I13" i="2"/>
  <c r="I10" i="1"/>
  <c r="I10" i="2"/>
  <c r="I20" i="1"/>
  <c r="I20" i="2"/>
  <c r="I15" i="1"/>
  <c r="I15" i="2"/>
  <c r="I9" i="1"/>
  <c r="I9" i="2"/>
  <c r="I18" i="1"/>
  <c r="I18" i="2"/>
  <c r="I16" i="1"/>
  <c r="I16" i="2"/>
  <c r="I22" i="4"/>
  <c r="J22" i="4" s="1"/>
  <c r="J22" i="3"/>
  <c r="J8" i="5"/>
  <c r="H24" i="1"/>
  <c r="I24" i="1" s="1"/>
  <c r="I8" i="1"/>
  <c r="I24" i="4"/>
  <c r="J24" i="4" s="1"/>
  <c r="J8" i="3"/>
  <c r="I8" i="4"/>
  <c r="J8" i="4" s="1"/>
  <c r="I24" i="10"/>
  <c r="J24" i="10" s="1"/>
  <c r="I24" i="8"/>
  <c r="I24" i="7"/>
  <c r="J24" i="7" s="1"/>
  <c r="I24" i="6"/>
  <c r="J24" i="6" s="1"/>
  <c r="I24" i="5"/>
  <c r="J24" i="5" l="1"/>
  <c r="I24" i="2"/>
  <c r="J24" i="8"/>
  <c r="I24" i="3"/>
  <c r="J24" i="3" s="1"/>
  <c r="I24" i="9"/>
  <c r="J24" i="9" s="1"/>
  <c r="J24" i="2" l="1"/>
</calcChain>
</file>

<file path=xl/sharedStrings.xml><?xml version="1.0" encoding="utf-8"?>
<sst xmlns="http://schemas.openxmlformats.org/spreadsheetml/2006/main" count="368" uniqueCount="83">
  <si>
    <t>Fylkeskommune</t>
  </si>
  <si>
    <t>Skatt jan</t>
  </si>
  <si>
    <t>Innbyggere</t>
  </si>
  <si>
    <t>lands-</t>
  </si>
  <si>
    <t>gjennomsnitt</t>
  </si>
  <si>
    <t>jan</t>
  </si>
  <si>
    <t>Hele landet</t>
  </si>
  <si>
    <t>Skatt jan-feb</t>
  </si>
  <si>
    <t>jan-feb</t>
  </si>
  <si>
    <t>feb</t>
  </si>
  <si>
    <t>Skatt jan-mar</t>
  </si>
  <si>
    <t>jan-mar</t>
  </si>
  <si>
    <t>Skatt jan-apr</t>
  </si>
  <si>
    <t>jan-apr</t>
  </si>
  <si>
    <t>Skatt jan-mai</t>
  </si>
  <si>
    <t>jan-mai</t>
  </si>
  <si>
    <t>mai</t>
  </si>
  <si>
    <t>Symmetrisk inntektsutjevning (87,5 pst.)</t>
  </si>
  <si>
    <t>Kr pr. innb.</t>
  </si>
  <si>
    <t>Prosent av</t>
  </si>
  <si>
    <t>Totalt</t>
  </si>
  <si>
    <t>mar</t>
  </si>
  <si>
    <t>apr</t>
  </si>
  <si>
    <t>Skatt jan-jul</t>
  </si>
  <si>
    <t>jan-jul</t>
  </si>
  <si>
    <t>Skatt jan-aug</t>
  </si>
  <si>
    <t>jan-aug</t>
  </si>
  <si>
    <t>aug</t>
  </si>
  <si>
    <t>Skatt jan-sep</t>
  </si>
  <si>
    <t>jan-sep</t>
  </si>
  <si>
    <t>sep</t>
  </si>
  <si>
    <t>Skatt jan-nov</t>
  </si>
  <si>
    <t>jan-nov</t>
  </si>
  <si>
    <t>okt-nov</t>
  </si>
  <si>
    <t>jun-jul</t>
  </si>
  <si>
    <t>Skatt jan-des</t>
  </si>
  <si>
    <t>jan-des</t>
  </si>
  <si>
    <t>des</t>
  </si>
  <si>
    <t>Innt.utj. tilsk.</t>
  </si>
  <si>
    <t>Innt.utj.</t>
  </si>
  <si>
    <t>Oslo</t>
  </si>
  <si>
    <t>Rogaland</t>
  </si>
  <si>
    <t>Møre og Romsdal</t>
  </si>
  <si>
    <t>Innlandet</t>
  </si>
  <si>
    <t>Agder</t>
  </si>
  <si>
    <t>Vestland</t>
  </si>
  <si>
    <t>Trøndelag - Trööndelage</t>
  </si>
  <si>
    <t>i kroner</t>
  </si>
  <si>
    <t>skatt</t>
  </si>
  <si>
    <t>[kol. 1 + kol. 6]</t>
  </si>
  <si>
    <t>kr pr. innb.</t>
  </si>
  <si>
    <t>Nordland - Nordlánnda</t>
  </si>
  <si>
    <t>Østfold</t>
  </si>
  <si>
    <t>Akershus</t>
  </si>
  <si>
    <t>Buskerud</t>
  </si>
  <si>
    <t>Vestfold</t>
  </si>
  <si>
    <t>Telemark</t>
  </si>
  <si>
    <t>Troms - Romsa - Tromssa</t>
  </si>
  <si>
    <t>Finnmark - Finnmárku - Finmarkku</t>
  </si>
  <si>
    <t>Beregninger av skatt og inntektsutjevning for fylkeskommunene, januar 2024</t>
  </si>
  <si>
    <t>pr. 1.1.24</t>
  </si>
  <si>
    <t>Skatt jan 2024</t>
  </si>
  <si>
    <t>Beregninger av skatt og inntektsutjevning for fylkeskommunene, januar-februar 2024</t>
  </si>
  <si>
    <t>Beregninger av skatt og inntektsutjevning for fylkeskommunene, januar-mars 2024</t>
  </si>
  <si>
    <t>Fynr</t>
  </si>
  <si>
    <t>Skatt jan-feb 2024</t>
  </si>
  <si>
    <t>Skatt jan-mar 2024</t>
  </si>
  <si>
    <t>Beregninger av skatt og inntektsutjevning for fylkeskommunene, januar-april 2024</t>
  </si>
  <si>
    <t>Skatt jan-apr 2024</t>
  </si>
  <si>
    <t>Beregninger av skatt og inntektsutjevning for fylkeskommunene, januar-mai 2024</t>
  </si>
  <si>
    <t>Skatt jan-mai 2024</t>
  </si>
  <si>
    <t>Beregninger av skatt og inntektsutjevning for fylkeskommunene, januar-juli 2024</t>
  </si>
  <si>
    <t>Skatt jan-jul 2024</t>
  </si>
  <si>
    <t>Beregninger av skatt og inntektsutjevning for fylkeskommunene, januar-august 2024</t>
  </si>
  <si>
    <t>Skatt jan-aug 2024</t>
  </si>
  <si>
    <t>Beregninger av skatt og inntektsutjevning for fylkeskommunene, januar-september 2024</t>
  </si>
  <si>
    <t>Skatt jan-sep 2024</t>
  </si>
  <si>
    <t>Beregninger av skatt og inntektsutjevning for fylkeskommunene, januar-november 2024</t>
  </si>
  <si>
    <t>Skatt jan-nov 2024</t>
  </si>
  <si>
    <t>Beregninger av skatt og inntektsutjevning for fylkeskommunene, før utjevning, januar-desember 2024</t>
  </si>
  <si>
    <t>Skatt jan-des 2024</t>
  </si>
  <si>
    <t>Skatt etter inntektsutjevning for fylkeskommunene, januar-desember 2024</t>
  </si>
  <si>
    <t>Skatt etter inntektutjevning, jan-des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</si>
</sst>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00"/>
    <numFmt numFmtId="165" formatCode="_(* #,##0.00_);_(* \(#,##0.00\);_(* &quot;-&quot;??_);_(@_)"/>
    <numFmt numFmtId="166" formatCode="_ * #,##0_ ;_ * \-#,##0_ ;_ * &quot;-&quot;??_ ;_ @_ "/>
    <numFmt numFmtId="167" formatCode="0.0\ %"/>
    <numFmt numFmtId="168" formatCode="_ * #,##0.0_ ;_ * \-#,##0.0_ ;_ * &quot;-&quot;??_ ;_ @_ "/>
    <numFmt numFmtId="169" formatCode="#,##0_ ;\-#,##0\ "/>
  </numFmts>
  <fonts count="10" x14ac:knownFonts="1">
    <font>
      <sz val="11"/>
      <color theme="1"/>
      <name val="Calibri"/>
      <family val="2"/>
      <scheme val="minor"/>
    </font>
    <font>
      <sz val="10"/>
      <name val="Tms Rmn"/>
    </font>
    <font>
      <i/>
      <sz val="9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theme="0" tint="-0.1499679555650502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0" tint="-0.14996795556505021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69">
    <xf numFmtId="0" fontId="0" fillId="0" borderId="0" xfId="0"/>
    <xf numFmtId="0" fontId="5" fillId="2" borderId="1" xfId="0" applyFont="1" applyFill="1" applyBorder="1"/>
    <xf numFmtId="0" fontId="5" fillId="2" borderId="2" xfId="0" applyFont="1" applyFill="1" applyBorder="1"/>
    <xf numFmtId="0" fontId="5" fillId="0" borderId="0" xfId="0" applyFont="1"/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/>
    <xf numFmtId="0" fontId="5" fillId="3" borderId="5" xfId="0" applyFont="1" applyFill="1" applyBorder="1" applyAlignment="1">
      <alignment horizontal="center"/>
    </xf>
    <xf numFmtId="0" fontId="5" fillId="0" borderId="0" xfId="4" applyFont="1" applyBorder="1" applyAlignment="1"/>
    <xf numFmtId="0" fontId="6" fillId="0" borderId="0" xfId="4" applyFont="1" applyBorder="1" applyAlignment="1">
      <alignment horizontal="right"/>
    </xf>
    <xf numFmtId="0" fontId="5" fillId="0" borderId="0" xfId="4" applyFont="1"/>
    <xf numFmtId="164" fontId="5" fillId="0" borderId="0" xfId="5" applyNumberFormat="1" applyFont="1" applyAlignment="1">
      <alignment horizontal="left"/>
    </xf>
    <xf numFmtId="3" fontId="5" fillId="0" borderId="0" xfId="5" applyNumberFormat="1" applyFont="1"/>
    <xf numFmtId="3" fontId="5" fillId="0" borderId="0" xfId="0" applyNumberFormat="1" applyFont="1" applyBorder="1"/>
    <xf numFmtId="166" fontId="5" fillId="0" borderId="0" xfId="8" applyNumberFormat="1" applyFont="1"/>
    <xf numFmtId="167" fontId="5" fillId="0" borderId="0" xfId="6" applyNumberFormat="1" applyFont="1"/>
    <xf numFmtId="0" fontId="5" fillId="0" borderId="0" xfId="5" applyFont="1"/>
    <xf numFmtId="0" fontId="5" fillId="0" borderId="0" xfId="4" applyFont="1" applyBorder="1"/>
    <xf numFmtId="168" fontId="5" fillId="0" borderId="0" xfId="8" applyNumberFormat="1" applyFont="1"/>
    <xf numFmtId="0" fontId="7" fillId="0" borderId="6" xfId="4" applyFont="1" applyBorder="1"/>
    <xf numFmtId="3" fontId="5" fillId="0" borderId="6" xfId="8" applyNumberFormat="1" applyFont="1" applyBorder="1" applyAlignment="1">
      <alignment horizontal="right"/>
    </xf>
    <xf numFmtId="167" fontId="5" fillId="0" borderId="6" xfId="8" applyNumberFormat="1" applyFont="1" applyBorder="1"/>
    <xf numFmtId="165" fontId="5" fillId="0" borderId="0" xfId="0" applyNumberFormat="1" applyFont="1"/>
    <xf numFmtId="3" fontId="5" fillId="0" borderId="0" xfId="0" applyNumberFormat="1" applyFont="1"/>
    <xf numFmtId="0" fontId="0" fillId="2" borderId="7" xfId="0" applyFill="1" applyBorder="1"/>
    <xf numFmtId="0" fontId="0" fillId="2" borderId="8" xfId="0" applyFill="1" applyBorder="1"/>
    <xf numFmtId="0" fontId="5" fillId="4" borderId="3" xfId="0" applyFont="1" applyFill="1" applyBorder="1"/>
    <xf numFmtId="0" fontId="5" fillId="4" borderId="9" xfId="0" applyFont="1" applyFill="1" applyBorder="1"/>
    <xf numFmtId="0" fontId="8" fillId="4" borderId="10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169" fontId="5" fillId="0" borderId="6" xfId="8" applyNumberFormat="1" applyFont="1" applyBorder="1" applyAlignment="1">
      <alignment horizontal="right"/>
    </xf>
    <xf numFmtId="0" fontId="5" fillId="3" borderId="11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169" fontId="5" fillId="0" borderId="0" xfId="8" applyNumberFormat="1" applyFont="1"/>
    <xf numFmtId="169" fontId="5" fillId="0" borderId="6" xfId="8" applyNumberFormat="1" applyFont="1" applyBorder="1"/>
    <xf numFmtId="169" fontId="5" fillId="0" borderId="0" xfId="8" applyNumberFormat="1" applyFont="1" applyBorder="1"/>
    <xf numFmtId="167" fontId="5" fillId="0" borderId="0" xfId="8" applyNumberFormat="1" applyFont="1"/>
    <xf numFmtId="3" fontId="5" fillId="0" borderId="0" xfId="0" applyNumberFormat="1" applyFont="1" applyAlignment="1">
      <alignment horizontal="right"/>
    </xf>
    <xf numFmtId="0" fontId="8" fillId="4" borderId="5" xfId="0" applyFont="1" applyFill="1" applyBorder="1" applyAlignment="1">
      <alignment horizontal="center"/>
    </xf>
    <xf numFmtId="0" fontId="6" fillId="5" borderId="12" xfId="4" applyFont="1" applyFill="1" applyBorder="1" applyAlignment="1">
      <alignment horizontal="center"/>
    </xf>
    <xf numFmtId="0" fontId="2" fillId="5" borderId="12" xfId="4" applyFont="1" applyFill="1" applyBorder="1" applyAlignment="1">
      <alignment horizontal="center"/>
    </xf>
    <xf numFmtId="0" fontId="0" fillId="2" borderId="12" xfId="0" applyFill="1" applyBorder="1"/>
    <xf numFmtId="169" fontId="5" fillId="0" borderId="0" xfId="8" applyNumberFormat="1" applyFont="1" applyFill="1" applyBorder="1"/>
    <xf numFmtId="3" fontId="9" fillId="0" borderId="0" xfId="0" applyNumberFormat="1" applyFont="1"/>
    <xf numFmtId="0" fontId="5" fillId="0" borderId="9" xfId="0" applyFont="1" applyBorder="1"/>
    <xf numFmtId="3" fontId="5" fillId="0" borderId="9" xfId="0" applyNumberFormat="1" applyFont="1" applyBorder="1" applyAlignment="1">
      <alignment horizontal="right"/>
    </xf>
    <xf numFmtId="3" fontId="5" fillId="0" borderId="13" xfId="8" applyNumberFormat="1" applyFont="1" applyBorder="1" applyAlignment="1">
      <alignment horizontal="right"/>
    </xf>
    <xf numFmtId="0" fontId="5" fillId="7" borderId="4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6" fillId="8" borderId="12" xfId="4" applyFont="1" applyFill="1" applyBorder="1" applyAlignment="1">
      <alignment horizontal="center"/>
    </xf>
    <xf numFmtId="0" fontId="5" fillId="0" borderId="10" xfId="0" applyFont="1" applyBorder="1"/>
    <xf numFmtId="0" fontId="5" fillId="0" borderId="0" xfId="0" applyFont="1" applyBorder="1"/>
    <xf numFmtId="3" fontId="5" fillId="0" borderId="10" xfId="0" applyNumberFormat="1" applyFont="1" applyBorder="1"/>
    <xf numFmtId="167" fontId="5" fillId="0" borderId="9" xfId="0" applyNumberFormat="1" applyFont="1" applyBorder="1"/>
    <xf numFmtId="169" fontId="5" fillId="0" borderId="0" xfId="0" applyNumberFormat="1" applyFont="1"/>
    <xf numFmtId="0" fontId="7" fillId="2" borderId="1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</cellXfs>
  <cellStyles count="10">
    <cellStyle name="Komma" xfId="8" builtinId="3"/>
    <cellStyle name="Komma 2" xfId="1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_innutj" xfId="4" xr:uid="{00000000-0005-0000-0000-000005000000}"/>
    <cellStyle name="Normal_TABELL1" xfId="5" xr:uid="{00000000-0005-0000-0000-000006000000}"/>
    <cellStyle name="Prosent" xfId="6" builtinId="5"/>
    <cellStyle name="Prosent 2" xfId="7" xr:uid="{00000000-0005-0000-0000-000008000000}"/>
    <cellStyle name="Tusenskille 2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workbookViewId="0">
      <selection activeCell="C30" sqref="C30"/>
    </sheetView>
  </sheetViews>
  <sheetFormatPr baseColWidth="10" defaultColWidth="20.140625" defaultRowHeight="12.75" x14ac:dyDescent="0.2"/>
  <cols>
    <col min="1" max="1" width="3.85546875" style="3" customWidth="1"/>
    <col min="2" max="2" width="28.42578125" style="3" bestFit="1" customWidth="1"/>
    <col min="3" max="8" width="16.140625" style="3" customWidth="1"/>
    <col min="9" max="9" width="12.85546875" style="3" customWidth="1"/>
    <col min="10" max="10" width="11.42578125" style="3" customWidth="1"/>
    <col min="11" max="11" width="15.42578125" style="3" customWidth="1"/>
    <col min="12" max="12" width="11.42578125" style="3" customWidth="1"/>
    <col min="13" max="13" width="11.28515625" style="3" customWidth="1"/>
    <col min="14" max="221" width="11.42578125" style="3" customWidth="1"/>
    <col min="222" max="222" width="3.42578125" style="3" customWidth="1"/>
    <col min="223" max="16384" width="20.140625" style="3"/>
  </cols>
  <sheetData>
    <row r="1" spans="1:13" ht="26.25" customHeight="1" x14ac:dyDescent="0.25">
      <c r="A1" s="1"/>
      <c r="B1" s="2"/>
      <c r="C1" s="55" t="s">
        <v>79</v>
      </c>
      <c r="D1" s="56"/>
      <c r="E1" s="56"/>
      <c r="F1" s="56"/>
      <c r="G1" s="56"/>
      <c r="H1" s="57"/>
      <c r="I1" s="24"/>
      <c r="J1" s="25"/>
      <c r="K1" s="63" t="s">
        <v>81</v>
      </c>
      <c r="L1" s="64"/>
      <c r="M1" s="65"/>
    </row>
    <row r="2" spans="1:13" x14ac:dyDescent="0.2">
      <c r="A2" s="58" t="s">
        <v>64</v>
      </c>
      <c r="B2" s="58" t="s">
        <v>0</v>
      </c>
      <c r="C2" s="4" t="s">
        <v>35</v>
      </c>
      <c r="D2" s="4" t="s">
        <v>2</v>
      </c>
      <c r="E2" s="61" t="s">
        <v>80</v>
      </c>
      <c r="F2" s="62"/>
      <c r="G2" s="31" t="s">
        <v>17</v>
      </c>
      <c r="H2" s="32"/>
      <c r="I2" s="26"/>
      <c r="J2" s="27"/>
      <c r="K2" s="66" t="s">
        <v>82</v>
      </c>
      <c r="L2" s="67"/>
      <c r="M2" s="68"/>
    </row>
    <row r="3" spans="1:13" x14ac:dyDescent="0.2">
      <c r="A3" s="59"/>
      <c r="B3" s="59"/>
      <c r="C3" s="5">
        <v>2024</v>
      </c>
      <c r="D3" s="5" t="s">
        <v>60</v>
      </c>
      <c r="E3" s="5"/>
      <c r="F3" s="4" t="s">
        <v>19</v>
      </c>
      <c r="G3" s="4"/>
      <c r="H3" s="4"/>
      <c r="I3" s="28"/>
      <c r="J3" s="29"/>
      <c r="K3" s="47" t="s">
        <v>48</v>
      </c>
      <c r="L3" s="47" t="s">
        <v>48</v>
      </c>
      <c r="M3" s="47" t="s">
        <v>19</v>
      </c>
    </row>
    <row r="4" spans="1:13" x14ac:dyDescent="0.2">
      <c r="A4" s="59"/>
      <c r="B4" s="59"/>
      <c r="C4" s="5"/>
      <c r="D4" s="5"/>
      <c r="E4" s="5" t="s">
        <v>18</v>
      </c>
      <c r="F4" s="5" t="s">
        <v>3</v>
      </c>
      <c r="G4" s="5" t="s">
        <v>18</v>
      </c>
      <c r="H4" s="5" t="s">
        <v>20</v>
      </c>
      <c r="I4" s="28" t="s">
        <v>39</v>
      </c>
      <c r="J4" s="29" t="s">
        <v>38</v>
      </c>
      <c r="K4" s="47" t="s">
        <v>47</v>
      </c>
      <c r="L4" s="47" t="s">
        <v>50</v>
      </c>
      <c r="M4" s="47" t="s">
        <v>3</v>
      </c>
    </row>
    <row r="5" spans="1:13" x14ac:dyDescent="0.2">
      <c r="A5" s="60"/>
      <c r="B5" s="60"/>
      <c r="C5" s="6"/>
      <c r="D5" s="6"/>
      <c r="E5" s="7"/>
      <c r="F5" s="7" t="s">
        <v>4</v>
      </c>
      <c r="G5" s="7" t="s">
        <v>36</v>
      </c>
      <c r="H5" s="7" t="s">
        <v>36</v>
      </c>
      <c r="I5" s="28" t="s">
        <v>32</v>
      </c>
      <c r="J5" s="29" t="s">
        <v>37</v>
      </c>
      <c r="K5" s="48" t="s">
        <v>49</v>
      </c>
      <c r="L5" s="48"/>
      <c r="M5" s="48" t="s">
        <v>4</v>
      </c>
    </row>
    <row r="6" spans="1:13" x14ac:dyDescent="0.2">
      <c r="A6" s="39"/>
      <c r="B6" s="39"/>
      <c r="C6" s="39">
        <v>1</v>
      </c>
      <c r="D6" s="39">
        <v>2</v>
      </c>
      <c r="E6" s="39">
        <v>3</v>
      </c>
      <c r="F6" s="39">
        <v>4</v>
      </c>
      <c r="G6" s="39">
        <v>5</v>
      </c>
      <c r="H6" s="39">
        <v>6</v>
      </c>
      <c r="I6" s="40">
        <v>7</v>
      </c>
      <c r="J6" s="40">
        <v>8</v>
      </c>
      <c r="K6" s="49">
        <v>9</v>
      </c>
      <c r="L6" s="49">
        <v>10</v>
      </c>
      <c r="M6" s="49">
        <v>11</v>
      </c>
    </row>
    <row r="7" spans="1:13" x14ac:dyDescent="0.2">
      <c r="A7" s="8"/>
      <c r="B7" s="9"/>
      <c r="C7" s="10"/>
      <c r="D7" s="10"/>
      <c r="E7" s="10"/>
      <c r="F7" s="10"/>
      <c r="G7" s="10"/>
      <c r="H7" s="10"/>
      <c r="J7" s="44"/>
      <c r="K7" s="50"/>
      <c r="L7" s="51"/>
      <c r="M7" s="44"/>
    </row>
    <row r="8" spans="1:13" x14ac:dyDescent="0.2">
      <c r="A8" s="11">
        <v>3</v>
      </c>
      <c r="B8" s="12" t="s">
        <v>40</v>
      </c>
      <c r="C8" s="13"/>
      <c r="D8" s="43"/>
      <c r="E8" s="33" t="str">
        <f>IF(ISNUMBER(C8),C8/D8,"")</f>
        <v/>
      </c>
      <c r="F8" s="15" t="str">
        <f>IF(ISNUMBER(D8),E8/E$24,"")</f>
        <v/>
      </c>
      <c r="G8" s="33" t="str">
        <f>IF(ISNUMBER(D8),($E$24-E8)*0.875,"")</f>
        <v/>
      </c>
      <c r="H8" s="33" t="str">
        <f>IF(ISNUMBER(C8),G8*D8,"")</f>
        <v/>
      </c>
      <c r="I8" s="37" t="str">
        <f>'jan-nov'!H8</f>
        <v/>
      </c>
      <c r="J8" s="45" t="str">
        <f>IF(ISNUMBER(C8),H8-I8,"")</f>
        <v/>
      </c>
      <c r="K8" s="52" t="str">
        <f>IF(ISNUMBER(C8),C8+H8,"")</f>
        <v/>
      </c>
      <c r="L8" s="35" t="str">
        <f>IF(ISNUMBER(K8),K8/D8,"")</f>
        <v/>
      </c>
      <c r="M8" s="53" t="str">
        <f>IF(ISNUMBER($L$24),L8/$L$24,"")</f>
        <v/>
      </c>
    </row>
    <row r="9" spans="1:13" x14ac:dyDescent="0.2">
      <c r="A9" s="11">
        <v>11</v>
      </c>
      <c r="B9" s="12" t="s">
        <v>41</v>
      </c>
      <c r="C9" s="13"/>
      <c r="D9" s="43"/>
      <c r="E9" s="33" t="str">
        <f t="shared" ref="E9:E22" si="0">IF(ISNUMBER(C9),C9/D9,"")</f>
        <v/>
      </c>
      <c r="F9" s="15" t="str">
        <f t="shared" ref="F9:F22" si="1">IF(ISNUMBER(D9),E9/E$24,"")</f>
        <v/>
      </c>
      <c r="G9" s="33" t="str">
        <f t="shared" ref="G9:G22" si="2">IF(ISNUMBER(D9),($E$24-E9)*0.875,"")</f>
        <v/>
      </c>
      <c r="H9" s="33" t="str">
        <f t="shared" ref="H9:H22" si="3">IF(ISNUMBER(C9),G9*D9,"")</f>
        <v/>
      </c>
      <c r="I9" s="37" t="str">
        <f>'jan-nov'!H9</f>
        <v/>
      </c>
      <c r="J9" s="45" t="str">
        <f t="shared" ref="J9:J22" si="4">IF(ISNUMBER(C9),H9-I9,"")</f>
        <v/>
      </c>
      <c r="K9" s="52" t="str">
        <f t="shared" ref="K9:K22" si="5">IF(ISNUMBER(C9),C9+H9,"")</f>
        <v/>
      </c>
      <c r="L9" s="35" t="str">
        <f t="shared" ref="L9:L22" si="6">IF(ISNUMBER(K9),K9/D9,"")</f>
        <v/>
      </c>
      <c r="M9" s="53" t="str">
        <f t="shared" ref="M9:M22" si="7">IF(ISNUMBER($L$24),L9/$L$24,"")</f>
        <v/>
      </c>
    </row>
    <row r="10" spans="1:13" x14ac:dyDescent="0.2">
      <c r="A10" s="11">
        <v>15</v>
      </c>
      <c r="B10" s="16" t="s">
        <v>42</v>
      </c>
      <c r="C10" s="13"/>
      <c r="D10" s="43"/>
      <c r="E10" s="33" t="str">
        <f t="shared" si="0"/>
        <v/>
      </c>
      <c r="F10" s="15" t="str">
        <f t="shared" si="1"/>
        <v/>
      </c>
      <c r="G10" s="33" t="str">
        <f t="shared" si="2"/>
        <v/>
      </c>
      <c r="H10" s="33" t="str">
        <f t="shared" si="3"/>
        <v/>
      </c>
      <c r="I10" s="37" t="str">
        <f>'jan-nov'!H10</f>
        <v/>
      </c>
      <c r="J10" s="45" t="str">
        <f t="shared" si="4"/>
        <v/>
      </c>
      <c r="K10" s="52" t="str">
        <f t="shared" si="5"/>
        <v/>
      </c>
      <c r="L10" s="35" t="str">
        <f t="shared" si="6"/>
        <v/>
      </c>
      <c r="M10" s="53" t="str">
        <f t="shared" si="7"/>
        <v/>
      </c>
    </row>
    <row r="11" spans="1:13" x14ac:dyDescent="0.2">
      <c r="A11" s="11">
        <v>18</v>
      </c>
      <c r="B11" s="16" t="s">
        <v>51</v>
      </c>
      <c r="C11" s="13"/>
      <c r="D11" s="43"/>
      <c r="E11" s="33" t="str">
        <f t="shared" si="0"/>
        <v/>
      </c>
      <c r="F11" s="15" t="str">
        <f t="shared" si="1"/>
        <v/>
      </c>
      <c r="G11" s="33" t="str">
        <f t="shared" si="2"/>
        <v/>
      </c>
      <c r="H11" s="33" t="str">
        <f t="shared" si="3"/>
        <v/>
      </c>
      <c r="I11" s="37" t="str">
        <f>'jan-nov'!H11</f>
        <v/>
      </c>
      <c r="J11" s="45" t="str">
        <f t="shared" si="4"/>
        <v/>
      </c>
      <c r="K11" s="52" t="str">
        <f t="shared" si="5"/>
        <v/>
      </c>
      <c r="L11" s="35" t="str">
        <f t="shared" si="6"/>
        <v/>
      </c>
      <c r="M11" s="53" t="str">
        <f t="shared" si="7"/>
        <v/>
      </c>
    </row>
    <row r="12" spans="1:13" x14ac:dyDescent="0.2">
      <c r="A12" s="11">
        <v>31</v>
      </c>
      <c r="B12" s="16" t="s">
        <v>52</v>
      </c>
      <c r="C12" s="13"/>
      <c r="D12" s="43"/>
      <c r="E12" s="33" t="str">
        <f t="shared" si="0"/>
        <v/>
      </c>
      <c r="F12" s="15" t="str">
        <f t="shared" si="1"/>
        <v/>
      </c>
      <c r="G12" s="33" t="str">
        <f t="shared" si="2"/>
        <v/>
      </c>
      <c r="H12" s="33" t="str">
        <f t="shared" si="3"/>
        <v/>
      </c>
      <c r="I12" s="37" t="str">
        <f>'jan-nov'!H12</f>
        <v/>
      </c>
      <c r="J12" s="45" t="str">
        <f t="shared" si="4"/>
        <v/>
      </c>
      <c r="K12" s="52" t="str">
        <f t="shared" si="5"/>
        <v/>
      </c>
      <c r="L12" s="35" t="str">
        <f t="shared" si="6"/>
        <v/>
      </c>
      <c r="M12" s="53" t="str">
        <f t="shared" si="7"/>
        <v/>
      </c>
    </row>
    <row r="13" spans="1:13" x14ac:dyDescent="0.2">
      <c r="A13" s="11">
        <v>32</v>
      </c>
      <c r="B13" s="16" t="s">
        <v>53</v>
      </c>
      <c r="C13" s="13"/>
      <c r="D13" s="43"/>
      <c r="E13" s="33" t="str">
        <f t="shared" si="0"/>
        <v/>
      </c>
      <c r="F13" s="15" t="str">
        <f t="shared" si="1"/>
        <v/>
      </c>
      <c r="G13" s="33" t="str">
        <f t="shared" si="2"/>
        <v/>
      </c>
      <c r="H13" s="33" t="str">
        <f t="shared" si="3"/>
        <v/>
      </c>
      <c r="I13" s="37" t="str">
        <f>'jan-nov'!H13</f>
        <v/>
      </c>
      <c r="J13" s="45" t="str">
        <f t="shared" si="4"/>
        <v/>
      </c>
      <c r="K13" s="52" t="str">
        <f t="shared" si="5"/>
        <v/>
      </c>
      <c r="L13" s="35" t="str">
        <f t="shared" si="6"/>
        <v/>
      </c>
      <c r="M13" s="53" t="str">
        <f t="shared" si="7"/>
        <v/>
      </c>
    </row>
    <row r="14" spans="1:13" x14ac:dyDescent="0.2">
      <c r="A14" s="11">
        <v>33</v>
      </c>
      <c r="B14" s="16" t="s">
        <v>54</v>
      </c>
      <c r="C14" s="13"/>
      <c r="D14" s="43"/>
      <c r="E14" s="33" t="str">
        <f t="shared" si="0"/>
        <v/>
      </c>
      <c r="F14" s="15" t="str">
        <f t="shared" si="1"/>
        <v/>
      </c>
      <c r="G14" s="33" t="str">
        <f t="shared" si="2"/>
        <v/>
      </c>
      <c r="H14" s="33" t="str">
        <f t="shared" si="3"/>
        <v/>
      </c>
      <c r="I14" s="37" t="str">
        <f>'jan-nov'!H14</f>
        <v/>
      </c>
      <c r="J14" s="45" t="str">
        <f t="shared" si="4"/>
        <v/>
      </c>
      <c r="K14" s="52" t="str">
        <f t="shared" si="5"/>
        <v/>
      </c>
      <c r="L14" s="35" t="str">
        <f t="shared" si="6"/>
        <v/>
      </c>
      <c r="M14" s="53" t="str">
        <f t="shared" si="7"/>
        <v/>
      </c>
    </row>
    <row r="15" spans="1:13" x14ac:dyDescent="0.2">
      <c r="A15" s="11">
        <v>34</v>
      </c>
      <c r="B15" s="16" t="s">
        <v>43</v>
      </c>
      <c r="C15" s="13"/>
      <c r="D15" s="43"/>
      <c r="E15" s="33" t="str">
        <f t="shared" si="0"/>
        <v/>
      </c>
      <c r="F15" s="15" t="str">
        <f t="shared" si="1"/>
        <v/>
      </c>
      <c r="G15" s="33" t="str">
        <f t="shared" si="2"/>
        <v/>
      </c>
      <c r="H15" s="33" t="str">
        <f t="shared" si="3"/>
        <v/>
      </c>
      <c r="I15" s="37" t="str">
        <f>'jan-nov'!H15</f>
        <v/>
      </c>
      <c r="J15" s="45" t="str">
        <f t="shared" si="4"/>
        <v/>
      </c>
      <c r="K15" s="52" t="str">
        <f t="shared" si="5"/>
        <v/>
      </c>
      <c r="L15" s="35" t="str">
        <f t="shared" si="6"/>
        <v/>
      </c>
      <c r="M15" s="53" t="str">
        <f t="shared" si="7"/>
        <v/>
      </c>
    </row>
    <row r="16" spans="1:13" x14ac:dyDescent="0.2">
      <c r="A16" s="11">
        <v>39</v>
      </c>
      <c r="B16" s="16" t="s">
        <v>55</v>
      </c>
      <c r="C16" s="13"/>
      <c r="D16" s="43"/>
      <c r="E16" s="33" t="str">
        <f t="shared" si="0"/>
        <v/>
      </c>
      <c r="F16" s="15" t="str">
        <f t="shared" si="1"/>
        <v/>
      </c>
      <c r="G16" s="33" t="str">
        <f t="shared" si="2"/>
        <v/>
      </c>
      <c r="H16" s="33" t="str">
        <f t="shared" si="3"/>
        <v/>
      </c>
      <c r="I16" s="37" t="str">
        <f>'jan-nov'!H16</f>
        <v/>
      </c>
      <c r="J16" s="45" t="str">
        <f t="shared" si="4"/>
        <v/>
      </c>
      <c r="K16" s="52" t="str">
        <f t="shared" si="5"/>
        <v/>
      </c>
      <c r="L16" s="35" t="str">
        <f t="shared" si="6"/>
        <v/>
      </c>
      <c r="M16" s="53" t="str">
        <f t="shared" si="7"/>
        <v/>
      </c>
    </row>
    <row r="17" spans="1:13" x14ac:dyDescent="0.2">
      <c r="A17" s="11">
        <v>40</v>
      </c>
      <c r="B17" s="16" t="s">
        <v>56</v>
      </c>
      <c r="C17" s="13"/>
      <c r="D17" s="43"/>
      <c r="E17" s="33" t="str">
        <f t="shared" si="0"/>
        <v/>
      </c>
      <c r="F17" s="15" t="str">
        <f t="shared" si="1"/>
        <v/>
      </c>
      <c r="G17" s="33" t="str">
        <f t="shared" si="2"/>
        <v/>
      </c>
      <c r="H17" s="33" t="str">
        <f t="shared" si="3"/>
        <v/>
      </c>
      <c r="I17" s="37" t="str">
        <f>'jan-nov'!H17</f>
        <v/>
      </c>
      <c r="J17" s="45" t="str">
        <f t="shared" si="4"/>
        <v/>
      </c>
      <c r="K17" s="52" t="str">
        <f t="shared" si="5"/>
        <v/>
      </c>
      <c r="L17" s="35" t="str">
        <f t="shared" si="6"/>
        <v/>
      </c>
      <c r="M17" s="53" t="str">
        <f t="shared" si="7"/>
        <v/>
      </c>
    </row>
    <row r="18" spans="1:13" x14ac:dyDescent="0.2">
      <c r="A18" s="11">
        <v>42</v>
      </c>
      <c r="B18" s="16" t="s">
        <v>44</v>
      </c>
      <c r="C18" s="13"/>
      <c r="D18" s="43"/>
      <c r="E18" s="33" t="str">
        <f t="shared" si="0"/>
        <v/>
      </c>
      <c r="F18" s="15" t="str">
        <f t="shared" si="1"/>
        <v/>
      </c>
      <c r="G18" s="33" t="str">
        <f t="shared" si="2"/>
        <v/>
      </c>
      <c r="H18" s="33" t="str">
        <f t="shared" si="3"/>
        <v/>
      </c>
      <c r="I18" s="37" t="str">
        <f>'jan-nov'!H18</f>
        <v/>
      </c>
      <c r="J18" s="45" t="str">
        <f t="shared" si="4"/>
        <v/>
      </c>
      <c r="K18" s="52" t="str">
        <f t="shared" si="5"/>
        <v/>
      </c>
      <c r="L18" s="35" t="str">
        <f t="shared" si="6"/>
        <v/>
      </c>
      <c r="M18" s="53" t="str">
        <f t="shared" si="7"/>
        <v/>
      </c>
    </row>
    <row r="19" spans="1:13" x14ac:dyDescent="0.2">
      <c r="A19" s="11">
        <v>46</v>
      </c>
      <c r="B19" s="16" t="s">
        <v>45</v>
      </c>
      <c r="C19" s="13"/>
      <c r="D19" s="43"/>
      <c r="E19" s="33" t="str">
        <f t="shared" si="0"/>
        <v/>
      </c>
      <c r="F19" s="15" t="str">
        <f t="shared" si="1"/>
        <v/>
      </c>
      <c r="G19" s="33" t="str">
        <f t="shared" si="2"/>
        <v/>
      </c>
      <c r="H19" s="33" t="str">
        <f t="shared" si="3"/>
        <v/>
      </c>
      <c r="I19" s="37" t="str">
        <f>'jan-nov'!H19</f>
        <v/>
      </c>
      <c r="J19" s="45" t="str">
        <f t="shared" si="4"/>
        <v/>
      </c>
      <c r="K19" s="52" t="str">
        <f t="shared" si="5"/>
        <v/>
      </c>
      <c r="L19" s="35" t="str">
        <f t="shared" si="6"/>
        <v/>
      </c>
      <c r="M19" s="53" t="str">
        <f t="shared" si="7"/>
        <v/>
      </c>
    </row>
    <row r="20" spans="1:13" x14ac:dyDescent="0.2">
      <c r="A20" s="11">
        <v>50</v>
      </c>
      <c r="B20" s="16" t="s">
        <v>46</v>
      </c>
      <c r="C20" s="13"/>
      <c r="D20" s="43"/>
      <c r="E20" s="33" t="str">
        <f t="shared" si="0"/>
        <v/>
      </c>
      <c r="F20" s="15" t="str">
        <f t="shared" si="1"/>
        <v/>
      </c>
      <c r="G20" s="33" t="str">
        <f t="shared" si="2"/>
        <v/>
      </c>
      <c r="H20" s="33" t="str">
        <f t="shared" si="3"/>
        <v/>
      </c>
      <c r="I20" s="37" t="str">
        <f>'jan-nov'!H20</f>
        <v/>
      </c>
      <c r="J20" s="45" t="str">
        <f t="shared" si="4"/>
        <v/>
      </c>
      <c r="K20" s="52" t="str">
        <f t="shared" si="5"/>
        <v/>
      </c>
      <c r="L20" s="35" t="str">
        <f t="shared" si="6"/>
        <v/>
      </c>
      <c r="M20" s="53" t="str">
        <f t="shared" si="7"/>
        <v/>
      </c>
    </row>
    <row r="21" spans="1:13" x14ac:dyDescent="0.2">
      <c r="A21" s="11">
        <v>55</v>
      </c>
      <c r="B21" s="16" t="s">
        <v>57</v>
      </c>
      <c r="C21" s="13"/>
      <c r="D21" s="43"/>
      <c r="E21" s="33" t="str">
        <f t="shared" si="0"/>
        <v/>
      </c>
      <c r="F21" s="15" t="str">
        <f t="shared" si="1"/>
        <v/>
      </c>
      <c r="G21" s="33" t="str">
        <f t="shared" si="2"/>
        <v/>
      </c>
      <c r="H21" s="33" t="str">
        <f t="shared" si="3"/>
        <v/>
      </c>
      <c r="I21" s="37" t="str">
        <f>'jan-nov'!H21</f>
        <v/>
      </c>
      <c r="J21" s="45" t="str">
        <f t="shared" si="4"/>
        <v/>
      </c>
      <c r="K21" s="52" t="str">
        <f t="shared" si="5"/>
        <v/>
      </c>
      <c r="L21" s="35" t="str">
        <f t="shared" si="6"/>
        <v/>
      </c>
      <c r="M21" s="53" t="str">
        <f t="shared" si="7"/>
        <v/>
      </c>
    </row>
    <row r="22" spans="1:13" x14ac:dyDescent="0.2">
      <c r="A22" s="11">
        <v>56</v>
      </c>
      <c r="B22" s="16" t="s">
        <v>58</v>
      </c>
      <c r="C22" s="13"/>
      <c r="D22" s="43"/>
      <c r="E22" s="33" t="str">
        <f t="shared" si="0"/>
        <v/>
      </c>
      <c r="F22" s="15" t="str">
        <f t="shared" si="1"/>
        <v/>
      </c>
      <c r="G22" s="33" t="str">
        <f t="shared" si="2"/>
        <v/>
      </c>
      <c r="H22" s="33" t="str">
        <f t="shared" si="3"/>
        <v/>
      </c>
      <c r="I22" s="37" t="str">
        <f>'jan-nov'!H22</f>
        <v/>
      </c>
      <c r="J22" s="45" t="str">
        <f t="shared" si="4"/>
        <v/>
      </c>
      <c r="K22" s="52" t="str">
        <f t="shared" si="5"/>
        <v/>
      </c>
      <c r="L22" s="35" t="str">
        <f t="shared" si="6"/>
        <v/>
      </c>
      <c r="M22" s="53" t="str">
        <f t="shared" si="7"/>
        <v/>
      </c>
    </row>
    <row r="23" spans="1:13" x14ac:dyDescent="0.2">
      <c r="A23" s="11"/>
      <c r="B23" s="16"/>
      <c r="C23" s="33"/>
      <c r="D23" s="33"/>
      <c r="E23" s="33"/>
      <c r="F23" s="36"/>
      <c r="G23" s="33"/>
      <c r="H23" s="33"/>
      <c r="I23" s="37"/>
      <c r="J23" s="45"/>
      <c r="K23" s="51"/>
      <c r="L23" s="51"/>
      <c r="M23" s="44"/>
    </row>
    <row r="24" spans="1:13" ht="13.5" thickBot="1" x14ac:dyDescent="0.25">
      <c r="A24" s="19"/>
      <c r="B24" s="19" t="s">
        <v>6</v>
      </c>
      <c r="C24" s="30" t="str">
        <f>IF(ISNUMBER(C21),SUM(C8:C22),"")</f>
        <v/>
      </c>
      <c r="D24" s="34" t="str">
        <f>IF(ISNUMBER(D21),SUM(D8:D22),"")</f>
        <v/>
      </c>
      <c r="E24" s="34" t="str">
        <f>IF(ISNUMBER(C24),C24/D24,"")</f>
        <v/>
      </c>
      <c r="F24" s="21" t="str">
        <f>IF(ISNUMBER(E24),E24/E$24,"")</f>
        <v/>
      </c>
      <c r="G24" s="34"/>
      <c r="H24" s="34" t="str">
        <f>IF(ISNUMBER(H21),SUM(H8:H22),"")</f>
        <v/>
      </c>
      <c r="I24" s="20" t="str">
        <f>'jan-nov'!H24</f>
        <v/>
      </c>
      <c r="J24" s="46" t="str">
        <f>IF(ISNUMBER(C24),H24-I24,"")</f>
        <v/>
      </c>
      <c r="K24" s="30" t="str">
        <f>IF(ISNUMBER(K21),SUM(K8:K22),"")</f>
        <v/>
      </c>
      <c r="L24" s="34"/>
      <c r="M24" s="21" t="str">
        <f>IF(ISNUMBER(C24),L24/$L$24,"")</f>
        <v/>
      </c>
    </row>
    <row r="25" spans="1:13" ht="13.5" thickTop="1" x14ac:dyDescent="0.2"/>
    <row r="27" spans="1:13" x14ac:dyDescent="0.2">
      <c r="F27" s="22"/>
    </row>
  </sheetData>
  <mergeCells count="6">
    <mergeCell ref="C1:H1"/>
    <mergeCell ref="A2:A5"/>
    <mergeCell ref="B2:B5"/>
    <mergeCell ref="E2:F2"/>
    <mergeCell ref="K1:M1"/>
    <mergeCell ref="K2:M2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30"/>
  <sheetViews>
    <sheetView workbookViewId="0">
      <selection activeCell="D8" sqref="D8:D22"/>
    </sheetView>
  </sheetViews>
  <sheetFormatPr baseColWidth="10" defaultColWidth="20.140625" defaultRowHeight="12.75" x14ac:dyDescent="0.2"/>
  <cols>
    <col min="1" max="1" width="5" style="3" customWidth="1"/>
    <col min="2" max="2" width="28.42578125" style="3" bestFit="1" customWidth="1"/>
    <col min="3" max="8" width="16.140625" style="3" customWidth="1"/>
    <col min="9" max="248" width="11.42578125" style="3" customWidth="1"/>
    <col min="249" max="249" width="3.42578125" style="3" customWidth="1"/>
    <col min="250" max="16384" width="20.140625" style="3"/>
  </cols>
  <sheetData>
    <row r="1" spans="1:11" ht="26.25" customHeight="1" x14ac:dyDescent="0.25">
      <c r="A1" s="1"/>
      <c r="B1" s="2"/>
      <c r="C1" s="55" t="s">
        <v>59</v>
      </c>
      <c r="D1" s="56"/>
      <c r="E1" s="56"/>
      <c r="F1" s="56"/>
      <c r="G1" s="56"/>
      <c r="H1" s="57"/>
      <c r="I1" s="41"/>
    </row>
    <row r="2" spans="1:11" x14ac:dyDescent="0.2">
      <c r="A2" s="58" t="s">
        <v>64</v>
      </c>
      <c r="B2" s="58" t="s">
        <v>0</v>
      </c>
      <c r="C2" s="4" t="s">
        <v>1</v>
      </c>
      <c r="D2" s="4" t="s">
        <v>2</v>
      </c>
      <c r="E2" s="61" t="s">
        <v>61</v>
      </c>
      <c r="F2" s="62"/>
      <c r="G2" s="31" t="s">
        <v>17</v>
      </c>
      <c r="H2" s="32"/>
      <c r="I2" s="26"/>
    </row>
    <row r="3" spans="1:11" x14ac:dyDescent="0.2">
      <c r="A3" s="59"/>
      <c r="B3" s="59"/>
      <c r="C3" s="5">
        <v>2024</v>
      </c>
      <c r="D3" s="5" t="s">
        <v>60</v>
      </c>
      <c r="E3" s="5"/>
      <c r="F3" s="4" t="s">
        <v>19</v>
      </c>
      <c r="G3" s="4"/>
      <c r="H3" s="4"/>
      <c r="I3" s="29"/>
    </row>
    <row r="4" spans="1:11" x14ac:dyDescent="0.2">
      <c r="A4" s="59"/>
      <c r="B4" s="59"/>
      <c r="C4" s="5"/>
      <c r="D4" s="5"/>
      <c r="E4" s="5" t="s">
        <v>18</v>
      </c>
      <c r="F4" s="5" t="s">
        <v>3</v>
      </c>
      <c r="G4" s="5" t="s">
        <v>18</v>
      </c>
      <c r="H4" s="5" t="s">
        <v>20</v>
      </c>
      <c r="I4" s="29" t="s">
        <v>38</v>
      </c>
    </row>
    <row r="5" spans="1:11" x14ac:dyDescent="0.2">
      <c r="A5" s="60"/>
      <c r="B5" s="60"/>
      <c r="C5" s="6"/>
      <c r="D5" s="6"/>
      <c r="E5" s="7"/>
      <c r="F5" s="7" t="s">
        <v>4</v>
      </c>
      <c r="G5" s="7" t="s">
        <v>5</v>
      </c>
      <c r="H5" s="7" t="s">
        <v>5</v>
      </c>
      <c r="I5" s="38" t="s">
        <v>5</v>
      </c>
    </row>
    <row r="6" spans="1:11" x14ac:dyDescent="0.2">
      <c r="A6" s="39"/>
      <c r="B6" s="39"/>
      <c r="C6" s="39">
        <v>1</v>
      </c>
      <c r="D6" s="39">
        <v>2</v>
      </c>
      <c r="E6" s="39">
        <v>3</v>
      </c>
      <c r="F6" s="39">
        <v>4</v>
      </c>
      <c r="G6" s="39">
        <v>5</v>
      </c>
      <c r="H6" s="39">
        <v>6</v>
      </c>
      <c r="I6" s="40">
        <v>7</v>
      </c>
    </row>
    <row r="7" spans="1:11" x14ac:dyDescent="0.2">
      <c r="A7" s="8"/>
      <c r="B7" s="9"/>
      <c r="C7" s="10"/>
      <c r="D7" s="10"/>
      <c r="E7" s="10"/>
      <c r="F7" s="10"/>
      <c r="G7" s="10"/>
      <c r="H7" s="10"/>
    </row>
    <row r="8" spans="1:11" x14ac:dyDescent="0.2">
      <c r="A8" s="11">
        <v>3</v>
      </c>
      <c r="B8" s="12" t="s">
        <v>40</v>
      </c>
      <c r="C8" s="13">
        <v>822465155</v>
      </c>
      <c r="D8" s="35">
        <v>717710</v>
      </c>
      <c r="E8" s="33">
        <f>IF(ISNUMBER(C8),C8/D8,"")</f>
        <v>1145.9574967605299</v>
      </c>
      <c r="F8" s="15">
        <f>IF(ISNUMBER(C8),E8/E$24,"")</f>
        <v>1.2495434548994948</v>
      </c>
      <c r="G8" s="33">
        <f>IF(ISNUMBER(C8),($E$24-E8)*0.875,"")</f>
        <v>-200.24947336947599</v>
      </c>
      <c r="H8" s="33">
        <f>IF(ISNUMBER(C8),G8*D8,"")</f>
        <v>-143721049.53200662</v>
      </c>
      <c r="I8" s="37">
        <f>jan!H8</f>
        <v>-143721049.53200662</v>
      </c>
      <c r="J8" s="23"/>
      <c r="K8" s="14"/>
    </row>
    <row r="9" spans="1:11" x14ac:dyDescent="0.2">
      <c r="A9" s="11">
        <v>11</v>
      </c>
      <c r="B9" s="12" t="s">
        <v>41</v>
      </c>
      <c r="C9" s="13">
        <v>485424141</v>
      </c>
      <c r="D9" s="35">
        <v>499417</v>
      </c>
      <c r="E9" s="33">
        <f t="shared" ref="E9:E22" si="0">IF(ISNUMBER(C9),C9/D9,"")</f>
        <v>971.98161256024525</v>
      </c>
      <c r="F9" s="15">
        <f t="shared" ref="F9:F22" si="1">IF(ISNUMBER(C9),E9/E$24,"")</f>
        <v>1.0598414563285601</v>
      </c>
      <c r="G9" s="33">
        <f>IF(ISNUMBER(C9),($E$24-E9)*0.875,"")</f>
        <v>-48.020574694226909</v>
      </c>
      <c r="H9" s="33">
        <f t="shared" ref="H9:H22" si="2">IF(ISNUMBER(C9),G9*D9,"")</f>
        <v>-23982291.352066722</v>
      </c>
      <c r="I9" s="37">
        <f>jan!H9</f>
        <v>-23982291.352066722</v>
      </c>
      <c r="J9" s="23"/>
      <c r="K9" s="14"/>
    </row>
    <row r="10" spans="1:11" x14ac:dyDescent="0.2">
      <c r="A10" s="11">
        <v>15</v>
      </c>
      <c r="B10" s="16" t="s">
        <v>42</v>
      </c>
      <c r="C10" s="13">
        <v>241988072</v>
      </c>
      <c r="D10" s="35">
        <v>270624</v>
      </c>
      <c r="E10" s="33">
        <f t="shared" si="0"/>
        <v>894.18555634385712</v>
      </c>
      <c r="F10" s="15">
        <f t="shared" si="1"/>
        <v>0.97501322043239502</v>
      </c>
      <c r="G10" s="33">
        <f t="shared" ref="G10:G22" si="3">IF(ISNUMBER(C10),($E$24-E10)*0.875,"")</f>
        <v>20.050974495112712</v>
      </c>
      <c r="H10" s="33">
        <f t="shared" si="2"/>
        <v>5426274.9217653824</v>
      </c>
      <c r="I10" s="37">
        <f>jan!H10</f>
        <v>5426274.9217653824</v>
      </c>
      <c r="J10" s="23"/>
      <c r="K10" s="14"/>
    </row>
    <row r="11" spans="1:11" x14ac:dyDescent="0.2">
      <c r="A11" s="11">
        <v>18</v>
      </c>
      <c r="B11" s="16" t="s">
        <v>51</v>
      </c>
      <c r="C11" s="13">
        <v>212516904</v>
      </c>
      <c r="D11" s="35">
        <v>243081</v>
      </c>
      <c r="E11" s="33">
        <f t="shared" si="0"/>
        <v>874.26373924741131</v>
      </c>
      <c r="F11" s="15">
        <f t="shared" si="1"/>
        <v>0.95329062056901581</v>
      </c>
      <c r="G11" s="33">
        <f t="shared" si="3"/>
        <v>37.482564454502793</v>
      </c>
      <c r="H11" s="33">
        <f t="shared" si="2"/>
        <v>9111299.2501649931</v>
      </c>
      <c r="I11" s="37">
        <f>jan!H11</f>
        <v>9111299.2501649931</v>
      </c>
      <c r="J11" s="23"/>
      <c r="K11" s="14"/>
    </row>
    <row r="12" spans="1:11" x14ac:dyDescent="0.2">
      <c r="A12" s="11">
        <v>31</v>
      </c>
      <c r="B12" s="16" t="s">
        <v>52</v>
      </c>
      <c r="C12" s="13">
        <v>240444746</v>
      </c>
      <c r="D12" s="35">
        <v>312152</v>
      </c>
      <c r="E12" s="33">
        <f t="shared" si="0"/>
        <v>770.28097209051998</v>
      </c>
      <c r="F12" s="15">
        <f t="shared" si="1"/>
        <v>0.83990859157533193</v>
      </c>
      <c r="G12" s="33">
        <f t="shared" si="3"/>
        <v>128.4674857167827</v>
      </c>
      <c r="H12" s="33">
        <f t="shared" si="2"/>
        <v>40101382.601465158</v>
      </c>
      <c r="I12" s="37">
        <f>jan!H12</f>
        <v>40101382.601465158</v>
      </c>
      <c r="J12" s="23"/>
      <c r="K12" s="14"/>
    </row>
    <row r="13" spans="1:11" x14ac:dyDescent="0.2">
      <c r="A13" s="11">
        <v>32</v>
      </c>
      <c r="B13" s="16" t="s">
        <v>53</v>
      </c>
      <c r="C13" s="13">
        <v>730381498</v>
      </c>
      <c r="D13" s="35">
        <v>728803</v>
      </c>
      <c r="E13" s="33">
        <f t="shared" si="0"/>
        <v>1002.165877473062</v>
      </c>
      <c r="F13" s="15">
        <f t="shared" si="1"/>
        <v>1.0927541522787871</v>
      </c>
      <c r="G13" s="33">
        <f t="shared" si="3"/>
        <v>-74.431806492941547</v>
      </c>
      <c r="H13" s="33">
        <f t="shared" si="2"/>
        <v>-54246123.867475279</v>
      </c>
      <c r="I13" s="37">
        <f>jan!H13</f>
        <v>-54246123.867475279</v>
      </c>
      <c r="J13" s="23"/>
      <c r="K13" s="14"/>
    </row>
    <row r="14" spans="1:11" x14ac:dyDescent="0.2">
      <c r="A14" s="11">
        <v>33</v>
      </c>
      <c r="B14" s="16" t="s">
        <v>54</v>
      </c>
      <c r="C14" s="13">
        <v>233737784</v>
      </c>
      <c r="D14" s="35">
        <v>269819</v>
      </c>
      <c r="E14" s="33">
        <f t="shared" si="0"/>
        <v>866.27622220822104</v>
      </c>
      <c r="F14" s="15">
        <f t="shared" si="1"/>
        <v>0.94458109192992346</v>
      </c>
      <c r="G14" s="33">
        <f t="shared" si="3"/>
        <v>44.471641863794275</v>
      </c>
      <c r="H14" s="33">
        <f t="shared" si="2"/>
        <v>11999293.936047107</v>
      </c>
      <c r="I14" s="37">
        <f>jan!H14</f>
        <v>11999293.936047107</v>
      </c>
      <c r="J14" s="23"/>
      <c r="K14" s="14"/>
    </row>
    <row r="15" spans="1:11" x14ac:dyDescent="0.2">
      <c r="A15" s="11">
        <v>34</v>
      </c>
      <c r="B15" s="16" t="s">
        <v>43</v>
      </c>
      <c r="C15" s="13">
        <v>280093657</v>
      </c>
      <c r="D15" s="35">
        <v>376304</v>
      </c>
      <c r="E15" s="33">
        <f t="shared" si="0"/>
        <v>744.32814160891189</v>
      </c>
      <c r="F15" s="15">
        <f t="shared" si="1"/>
        <v>0.81160981997509152</v>
      </c>
      <c r="G15" s="33">
        <f t="shared" si="3"/>
        <v>151.17621238818978</v>
      </c>
      <c r="H15" s="33">
        <f t="shared" si="2"/>
        <v>56888213.426525369</v>
      </c>
      <c r="I15" s="37">
        <f>jan!H15</f>
        <v>56888213.426525369</v>
      </c>
      <c r="J15" s="23"/>
      <c r="K15" s="14"/>
    </row>
    <row r="16" spans="1:11" x14ac:dyDescent="0.2">
      <c r="A16" s="11">
        <v>39</v>
      </c>
      <c r="B16" s="16" t="s">
        <v>55</v>
      </c>
      <c r="C16" s="13">
        <v>213115991</v>
      </c>
      <c r="D16" s="35">
        <v>256432</v>
      </c>
      <c r="E16" s="33">
        <f t="shared" si="0"/>
        <v>831.08188915579956</v>
      </c>
      <c r="F16" s="15">
        <f t="shared" si="1"/>
        <v>0.90620545527714791</v>
      </c>
      <c r="G16" s="33">
        <f t="shared" si="3"/>
        <v>75.266683284663074</v>
      </c>
      <c r="H16" s="33">
        <f t="shared" si="2"/>
        <v>19300786.128052723</v>
      </c>
      <c r="I16" s="37">
        <f>jan!H16</f>
        <v>19300786.128052723</v>
      </c>
      <c r="J16" s="23"/>
      <c r="K16" s="14"/>
    </row>
    <row r="17" spans="1:11" x14ac:dyDescent="0.2">
      <c r="A17" s="11">
        <v>40</v>
      </c>
      <c r="B17" s="16" t="s">
        <v>56</v>
      </c>
      <c r="C17" s="13">
        <v>141381991</v>
      </c>
      <c r="D17" s="35">
        <v>177093</v>
      </c>
      <c r="E17" s="33">
        <f t="shared" si="0"/>
        <v>798.34883931041884</v>
      </c>
      <c r="F17" s="15">
        <f t="shared" si="1"/>
        <v>0.8705135833632095</v>
      </c>
      <c r="G17" s="33">
        <f t="shared" si="3"/>
        <v>103.9081018993712</v>
      </c>
      <c r="H17" s="33">
        <f t="shared" si="2"/>
        <v>18401397.489665344</v>
      </c>
      <c r="I17" s="37">
        <f>jan!H17</f>
        <v>18401397.489665344</v>
      </c>
      <c r="J17" s="23"/>
      <c r="K17" s="14"/>
    </row>
    <row r="18" spans="1:11" x14ac:dyDescent="0.2">
      <c r="A18" s="11">
        <v>42</v>
      </c>
      <c r="B18" s="16" t="s">
        <v>44</v>
      </c>
      <c r="C18" s="13">
        <v>249050667</v>
      </c>
      <c r="D18" s="35">
        <v>319850</v>
      </c>
      <c r="E18" s="33">
        <f t="shared" si="0"/>
        <v>778.64832577770835</v>
      </c>
      <c r="F18" s="15">
        <f t="shared" si="1"/>
        <v>0.84903229124500679</v>
      </c>
      <c r="G18" s="33">
        <f t="shared" si="3"/>
        <v>121.14605124049288</v>
      </c>
      <c r="H18" s="33">
        <f t="shared" si="2"/>
        <v>38748564.489271648</v>
      </c>
      <c r="I18" s="37">
        <f>jan!H18</f>
        <v>38748564.489271648</v>
      </c>
      <c r="J18" s="23"/>
      <c r="K18" s="14"/>
    </row>
    <row r="19" spans="1:11" x14ac:dyDescent="0.2">
      <c r="A19" s="11">
        <v>46</v>
      </c>
      <c r="B19" s="16" t="s">
        <v>45</v>
      </c>
      <c r="C19" s="13">
        <v>606517912</v>
      </c>
      <c r="D19" s="35">
        <v>651299</v>
      </c>
      <c r="E19" s="33">
        <f t="shared" si="0"/>
        <v>931.24342583053249</v>
      </c>
      <c r="F19" s="15">
        <f t="shared" si="1"/>
        <v>1.0154208432286105</v>
      </c>
      <c r="G19" s="33">
        <f t="shared" si="3"/>
        <v>-12.374661305728239</v>
      </c>
      <c r="H19" s="33">
        <f t="shared" si="2"/>
        <v>-8059604.5337594962</v>
      </c>
      <c r="I19" s="37">
        <f>jan!H19</f>
        <v>-8059604.5337594962</v>
      </c>
      <c r="J19" s="23"/>
      <c r="K19" s="14"/>
    </row>
    <row r="20" spans="1:11" x14ac:dyDescent="0.2">
      <c r="A20" s="11">
        <v>50</v>
      </c>
      <c r="B20" s="16" t="s">
        <v>46</v>
      </c>
      <c r="C20" s="13">
        <v>414643989</v>
      </c>
      <c r="D20" s="35">
        <v>482956</v>
      </c>
      <c r="E20" s="33">
        <f t="shared" si="0"/>
        <v>858.55437969504464</v>
      </c>
      <c r="F20" s="15">
        <f t="shared" si="1"/>
        <v>0.93616125280030471</v>
      </c>
      <c r="G20" s="33">
        <f t="shared" si="3"/>
        <v>51.228254062823623</v>
      </c>
      <c r="H20" s="33">
        <f t="shared" si="2"/>
        <v>24740992.669165045</v>
      </c>
      <c r="I20" s="37">
        <f>jan!H20</f>
        <v>24740992.669165045</v>
      </c>
      <c r="J20" s="23"/>
      <c r="K20" s="14"/>
    </row>
    <row r="21" spans="1:11" x14ac:dyDescent="0.2">
      <c r="A21" s="11">
        <v>55</v>
      </c>
      <c r="B21" s="16" t="s">
        <v>57</v>
      </c>
      <c r="C21" s="13">
        <v>152231942</v>
      </c>
      <c r="D21" s="35">
        <v>169610</v>
      </c>
      <c r="E21" s="33">
        <f t="shared" si="0"/>
        <v>897.54107658746534</v>
      </c>
      <c r="F21" s="15">
        <f t="shared" si="1"/>
        <v>0.97867205452531392</v>
      </c>
      <c r="G21" s="33">
        <f t="shared" si="3"/>
        <v>17.114894281955515</v>
      </c>
      <c r="H21" s="33">
        <f t="shared" si="2"/>
        <v>2902857.2191624749</v>
      </c>
      <c r="I21" s="37">
        <f>jan!H21</f>
        <v>2902857.2191624749</v>
      </c>
      <c r="J21" s="23"/>
      <c r="K21" s="14"/>
    </row>
    <row r="22" spans="1:11" x14ac:dyDescent="0.2">
      <c r="A22" s="11">
        <v>56</v>
      </c>
      <c r="B22" s="16" t="s">
        <v>58</v>
      </c>
      <c r="C22" s="13">
        <v>66102027</v>
      </c>
      <c r="D22" s="35">
        <v>75053</v>
      </c>
      <c r="E22" s="33">
        <f t="shared" si="0"/>
        <v>880.73797183323779</v>
      </c>
      <c r="F22" s="15">
        <f t="shared" si="1"/>
        <v>0.96035007519624704</v>
      </c>
      <c r="G22" s="33">
        <f t="shared" si="3"/>
        <v>31.817610941904618</v>
      </c>
      <c r="H22" s="33">
        <f t="shared" si="2"/>
        <v>2388007.1540227672</v>
      </c>
      <c r="I22" s="37">
        <f>jan!H22</f>
        <v>2388007.1540227672</v>
      </c>
      <c r="J22" s="23"/>
      <c r="K22" s="14"/>
    </row>
    <row r="23" spans="1:11" ht="15" x14ac:dyDescent="0.25">
      <c r="A23"/>
      <c r="B23"/>
      <c r="C23" s="13"/>
      <c r="D23" s="42"/>
      <c r="E23" s="33"/>
      <c r="F23" s="15"/>
      <c r="G23" s="33"/>
      <c r="H23" s="33"/>
      <c r="I23" s="37"/>
      <c r="J23" s="23"/>
      <c r="K23" s="14"/>
    </row>
    <row r="24" spans="1:11" ht="13.5" thickBot="1" x14ac:dyDescent="0.25">
      <c r="A24" s="19"/>
      <c r="B24" s="19" t="s">
        <v>6</v>
      </c>
      <c r="C24" s="30">
        <f>IF(ISNUMBER(C21),SUM(C8:C22),"")</f>
        <v>5090096476</v>
      </c>
      <c r="D24" s="30">
        <f>IF(ISNUMBER(D21),SUM(D8:D22),"")</f>
        <v>5550203</v>
      </c>
      <c r="E24" s="34">
        <f>IF(ISNUMBER(C24),C24/D24,"")</f>
        <v>917.10095576684307</v>
      </c>
      <c r="F24" s="21">
        <f>IF(ISNUMBER(E24),E24/E$24,"")</f>
        <v>1</v>
      </c>
      <c r="G24" s="34"/>
      <c r="H24" s="34">
        <f>IF(ISNUMBER(H21),SUM(H8:H22),"")</f>
        <v>-9.4529241323471069E-8</v>
      </c>
      <c r="I24" s="20">
        <f>jan!H24</f>
        <v>-9.4529241323471069E-8</v>
      </c>
      <c r="J24" s="23"/>
      <c r="K24" s="14"/>
    </row>
    <row r="25" spans="1:11" ht="13.5" thickTop="1" x14ac:dyDescent="0.2">
      <c r="A25" s="17"/>
      <c r="B25" s="17"/>
      <c r="C25" s="18"/>
      <c r="D25" s="10"/>
      <c r="E25" s="18"/>
      <c r="F25" s="18"/>
      <c r="G25" s="18"/>
      <c r="H25" s="18"/>
      <c r="J25" s="23"/>
      <c r="K25" s="14"/>
    </row>
    <row r="26" spans="1:11" x14ac:dyDescent="0.2">
      <c r="J26" s="23"/>
      <c r="K26" s="14"/>
    </row>
    <row r="27" spans="1:11" x14ac:dyDescent="0.2">
      <c r="J27" s="23"/>
      <c r="K27" s="14"/>
    </row>
    <row r="28" spans="1:11" x14ac:dyDescent="0.2">
      <c r="J28" s="23"/>
      <c r="K28" s="14"/>
    </row>
    <row r="29" spans="1:11" x14ac:dyDescent="0.2">
      <c r="J29" s="23"/>
      <c r="K29" s="14"/>
    </row>
    <row r="30" spans="1:11" x14ac:dyDescent="0.2">
      <c r="F30" s="22"/>
      <c r="J30" s="23"/>
      <c r="K30" s="14"/>
    </row>
  </sheetData>
  <mergeCells count="4">
    <mergeCell ref="A2:A5"/>
    <mergeCell ref="B2:B5"/>
    <mergeCell ref="E2:F2"/>
    <mergeCell ref="C1:H1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"/>
  <sheetViews>
    <sheetView zoomScaleNormal="100" workbookViewId="0">
      <selection activeCell="J24" sqref="J24"/>
    </sheetView>
  </sheetViews>
  <sheetFormatPr baseColWidth="10" defaultColWidth="20.140625" defaultRowHeight="12.75" x14ac:dyDescent="0.2"/>
  <cols>
    <col min="1" max="1" width="3.85546875" style="3" customWidth="1"/>
    <col min="2" max="2" width="28.42578125" style="3" bestFit="1" customWidth="1"/>
    <col min="3" max="8" width="16.140625" style="3" customWidth="1"/>
    <col min="9" max="10" width="12.85546875" style="3" bestFit="1" customWidth="1"/>
    <col min="11" max="226" width="11.42578125" style="3" customWidth="1"/>
    <col min="227" max="227" width="3.42578125" style="3" customWidth="1"/>
    <col min="228" max="16384" width="20.140625" style="3"/>
  </cols>
  <sheetData>
    <row r="1" spans="1:10" ht="26.25" customHeight="1" x14ac:dyDescent="0.25">
      <c r="A1" s="1"/>
      <c r="B1" s="2"/>
      <c r="C1" s="55" t="s">
        <v>77</v>
      </c>
      <c r="D1" s="56"/>
      <c r="E1" s="56"/>
      <c r="F1" s="56"/>
      <c r="G1" s="56"/>
      <c r="H1" s="57"/>
      <c r="I1" s="24"/>
      <c r="J1" s="25"/>
    </row>
    <row r="2" spans="1:10" x14ac:dyDescent="0.2">
      <c r="A2" s="58" t="s">
        <v>64</v>
      </c>
      <c r="B2" s="58" t="s">
        <v>0</v>
      </c>
      <c r="C2" s="4" t="s">
        <v>31</v>
      </c>
      <c r="D2" s="4" t="s">
        <v>2</v>
      </c>
      <c r="E2" s="61" t="s">
        <v>78</v>
      </c>
      <c r="F2" s="62"/>
      <c r="G2" s="31" t="s">
        <v>17</v>
      </c>
      <c r="H2" s="32"/>
      <c r="I2" s="26"/>
      <c r="J2" s="27"/>
    </row>
    <row r="3" spans="1:10" x14ac:dyDescent="0.2">
      <c r="A3" s="59"/>
      <c r="B3" s="59"/>
      <c r="C3" s="5">
        <v>2024</v>
      </c>
      <c r="D3" s="5" t="s">
        <v>60</v>
      </c>
      <c r="E3" s="5"/>
      <c r="F3" s="4" t="s">
        <v>19</v>
      </c>
      <c r="G3" s="4"/>
      <c r="H3" s="4"/>
      <c r="I3" s="28"/>
      <c r="J3" s="29"/>
    </row>
    <row r="4" spans="1:10" x14ac:dyDescent="0.2">
      <c r="A4" s="59"/>
      <c r="B4" s="59"/>
      <c r="C4" s="5"/>
      <c r="D4" s="5"/>
      <c r="E4" s="5" t="s">
        <v>18</v>
      </c>
      <c r="F4" s="5" t="s">
        <v>3</v>
      </c>
      <c r="G4" s="5" t="s">
        <v>18</v>
      </c>
      <c r="H4" s="5" t="s">
        <v>20</v>
      </c>
      <c r="I4" s="28" t="s">
        <v>39</v>
      </c>
      <c r="J4" s="29" t="s">
        <v>38</v>
      </c>
    </row>
    <row r="5" spans="1:10" x14ac:dyDescent="0.2">
      <c r="A5" s="60"/>
      <c r="B5" s="60"/>
      <c r="C5" s="6"/>
      <c r="D5" s="6"/>
      <c r="E5" s="7"/>
      <c r="F5" s="7" t="s">
        <v>4</v>
      </c>
      <c r="G5" s="7" t="s">
        <v>32</v>
      </c>
      <c r="H5" s="7" t="s">
        <v>32</v>
      </c>
      <c r="I5" s="28" t="s">
        <v>29</v>
      </c>
      <c r="J5" s="29" t="s">
        <v>33</v>
      </c>
    </row>
    <row r="6" spans="1:10" x14ac:dyDescent="0.2">
      <c r="A6" s="39"/>
      <c r="B6" s="39"/>
      <c r="C6" s="39">
        <v>1</v>
      </c>
      <c r="D6" s="39">
        <v>2</v>
      </c>
      <c r="E6" s="39">
        <v>3</v>
      </c>
      <c r="F6" s="39">
        <v>4</v>
      </c>
      <c r="G6" s="39">
        <v>5</v>
      </c>
      <c r="H6" s="39">
        <v>6</v>
      </c>
      <c r="I6" s="40">
        <v>7</v>
      </c>
      <c r="J6" s="40">
        <v>8</v>
      </c>
    </row>
    <row r="7" spans="1:10" x14ac:dyDescent="0.2">
      <c r="A7" s="8"/>
      <c r="B7" s="9"/>
      <c r="C7" s="10"/>
      <c r="D7" s="10"/>
      <c r="E7" s="10"/>
      <c r="F7" s="10"/>
      <c r="G7" s="10"/>
      <c r="H7" s="10"/>
    </row>
    <row r="8" spans="1:10" x14ac:dyDescent="0.2">
      <c r="A8" s="11">
        <v>3</v>
      </c>
      <c r="B8" s="12" t="s">
        <v>40</v>
      </c>
      <c r="C8" s="43"/>
      <c r="D8" s="12"/>
      <c r="E8" s="33" t="str">
        <f>IF(ISNUMBER(C8),C8/D8,"")</f>
        <v/>
      </c>
      <c r="F8" s="15" t="str">
        <f t="shared" ref="F8" si="0">IF(ISNUMBER(C8),E8/E$24,"")</f>
        <v/>
      </c>
      <c r="G8" s="33" t="str">
        <f t="shared" ref="G8" si="1">IF(ISNUMBER(C8),($E$24-E8)*0.875,"")</f>
        <v/>
      </c>
      <c r="H8" s="33" t="str">
        <f>IF(ISNUMBER(C8),G8*D8,"")</f>
        <v/>
      </c>
      <c r="I8" s="37" t="str">
        <f>'jan-sep'!H8</f>
        <v/>
      </c>
      <c r="J8" s="37" t="str">
        <f>IF(ISNUMBER(C8),H8-I8,"")</f>
        <v/>
      </c>
    </row>
    <row r="9" spans="1:10" x14ac:dyDescent="0.2">
      <c r="A9" s="11">
        <v>11</v>
      </c>
      <c r="B9" s="12" t="s">
        <v>41</v>
      </c>
      <c r="C9" s="43"/>
      <c r="D9" s="12"/>
      <c r="E9" s="33" t="str">
        <f t="shared" ref="E9:E22" si="2">IF(ISNUMBER(C9),C9/D9,"")</f>
        <v/>
      </c>
      <c r="F9" s="15" t="str">
        <f t="shared" ref="F9:F22" si="3">IF(ISNUMBER(C9),E9/E$24,"")</f>
        <v/>
      </c>
      <c r="G9" s="33" t="str">
        <f t="shared" ref="G9:G22" si="4">IF(ISNUMBER(C9),($E$24-E9)*0.875,"")</f>
        <v/>
      </c>
      <c r="H9" s="33" t="str">
        <f t="shared" ref="H9:H22" si="5">IF(ISNUMBER(C9),G9*D9,"")</f>
        <v/>
      </c>
      <c r="I9" s="37" t="str">
        <f>'jan-sep'!H9</f>
        <v/>
      </c>
      <c r="J9" s="37" t="str">
        <f t="shared" ref="J9:J22" si="6">IF(ISNUMBER(C9),H9-I9,"")</f>
        <v/>
      </c>
    </row>
    <row r="10" spans="1:10" x14ac:dyDescent="0.2">
      <c r="A10" s="11">
        <v>15</v>
      </c>
      <c r="B10" s="16" t="s">
        <v>42</v>
      </c>
      <c r="C10" s="43"/>
      <c r="D10" s="12"/>
      <c r="E10" s="33" t="str">
        <f t="shared" si="2"/>
        <v/>
      </c>
      <c r="F10" s="15" t="str">
        <f t="shared" si="3"/>
        <v/>
      </c>
      <c r="G10" s="33" t="str">
        <f t="shared" si="4"/>
        <v/>
      </c>
      <c r="H10" s="33" t="str">
        <f t="shared" si="5"/>
        <v/>
      </c>
      <c r="I10" s="37" t="str">
        <f>'jan-sep'!H10</f>
        <v/>
      </c>
      <c r="J10" s="37" t="str">
        <f t="shared" si="6"/>
        <v/>
      </c>
    </row>
    <row r="11" spans="1:10" x14ac:dyDescent="0.2">
      <c r="A11" s="11">
        <v>18</v>
      </c>
      <c r="B11" s="16" t="s">
        <v>51</v>
      </c>
      <c r="C11" s="43"/>
      <c r="D11" s="12"/>
      <c r="E11" s="33" t="str">
        <f t="shared" si="2"/>
        <v/>
      </c>
      <c r="F11" s="15" t="str">
        <f t="shared" si="3"/>
        <v/>
      </c>
      <c r="G11" s="33" t="str">
        <f t="shared" si="4"/>
        <v/>
      </c>
      <c r="H11" s="33" t="str">
        <f t="shared" si="5"/>
        <v/>
      </c>
      <c r="I11" s="37" t="str">
        <f>'jan-sep'!H11</f>
        <v/>
      </c>
      <c r="J11" s="37" t="str">
        <f t="shared" si="6"/>
        <v/>
      </c>
    </row>
    <row r="12" spans="1:10" x14ac:dyDescent="0.2">
      <c r="A12" s="11">
        <v>31</v>
      </c>
      <c r="B12" s="16" t="s">
        <v>52</v>
      </c>
      <c r="C12" s="43"/>
      <c r="D12" s="12"/>
      <c r="E12" s="33" t="str">
        <f t="shared" si="2"/>
        <v/>
      </c>
      <c r="F12" s="15" t="str">
        <f t="shared" si="3"/>
        <v/>
      </c>
      <c r="G12" s="33" t="str">
        <f t="shared" si="4"/>
        <v/>
      </c>
      <c r="H12" s="33" t="str">
        <f t="shared" si="5"/>
        <v/>
      </c>
      <c r="I12" s="37" t="str">
        <f>'jan-sep'!H12</f>
        <v/>
      </c>
      <c r="J12" s="37" t="str">
        <f t="shared" si="6"/>
        <v/>
      </c>
    </row>
    <row r="13" spans="1:10" x14ac:dyDescent="0.2">
      <c r="A13" s="11">
        <v>32</v>
      </c>
      <c r="B13" s="16" t="s">
        <v>53</v>
      </c>
      <c r="C13" s="43"/>
      <c r="D13" s="12"/>
      <c r="E13" s="33" t="str">
        <f t="shared" si="2"/>
        <v/>
      </c>
      <c r="F13" s="15" t="str">
        <f t="shared" si="3"/>
        <v/>
      </c>
      <c r="G13" s="33" t="str">
        <f t="shared" si="4"/>
        <v/>
      </c>
      <c r="H13" s="33" t="str">
        <f t="shared" si="5"/>
        <v/>
      </c>
      <c r="I13" s="37" t="str">
        <f>'jan-sep'!H13</f>
        <v/>
      </c>
      <c r="J13" s="37" t="str">
        <f t="shared" si="6"/>
        <v/>
      </c>
    </row>
    <row r="14" spans="1:10" x14ac:dyDescent="0.2">
      <c r="A14" s="11">
        <v>33</v>
      </c>
      <c r="B14" s="16" t="s">
        <v>54</v>
      </c>
      <c r="C14" s="43"/>
      <c r="D14" s="12"/>
      <c r="E14" s="33" t="str">
        <f t="shared" si="2"/>
        <v/>
      </c>
      <c r="F14" s="15" t="str">
        <f t="shared" si="3"/>
        <v/>
      </c>
      <c r="G14" s="33" t="str">
        <f t="shared" si="4"/>
        <v/>
      </c>
      <c r="H14" s="33" t="str">
        <f t="shared" si="5"/>
        <v/>
      </c>
      <c r="I14" s="37" t="str">
        <f>'jan-sep'!H14</f>
        <v/>
      </c>
      <c r="J14" s="37" t="str">
        <f t="shared" si="6"/>
        <v/>
      </c>
    </row>
    <row r="15" spans="1:10" x14ac:dyDescent="0.2">
      <c r="A15" s="11">
        <v>34</v>
      </c>
      <c r="B15" s="16" t="s">
        <v>43</v>
      </c>
      <c r="C15" s="43"/>
      <c r="D15" s="12"/>
      <c r="E15" s="33" t="str">
        <f t="shared" si="2"/>
        <v/>
      </c>
      <c r="F15" s="15" t="str">
        <f t="shared" si="3"/>
        <v/>
      </c>
      <c r="G15" s="33" t="str">
        <f t="shared" si="4"/>
        <v/>
      </c>
      <c r="H15" s="33" t="str">
        <f t="shared" si="5"/>
        <v/>
      </c>
      <c r="I15" s="37" t="str">
        <f>'jan-sep'!H15</f>
        <v/>
      </c>
      <c r="J15" s="37" t="str">
        <f t="shared" si="6"/>
        <v/>
      </c>
    </row>
    <row r="16" spans="1:10" x14ac:dyDescent="0.2">
      <c r="A16" s="11">
        <v>39</v>
      </c>
      <c r="B16" s="16" t="s">
        <v>55</v>
      </c>
      <c r="C16" s="43"/>
      <c r="D16" s="12"/>
      <c r="E16" s="33" t="str">
        <f t="shared" si="2"/>
        <v/>
      </c>
      <c r="F16" s="15" t="str">
        <f t="shared" si="3"/>
        <v/>
      </c>
      <c r="G16" s="33" t="str">
        <f t="shared" si="4"/>
        <v/>
      </c>
      <c r="H16" s="33" t="str">
        <f t="shared" si="5"/>
        <v/>
      </c>
      <c r="I16" s="37" t="str">
        <f>'jan-sep'!H16</f>
        <v/>
      </c>
      <c r="J16" s="37" t="str">
        <f t="shared" si="6"/>
        <v/>
      </c>
    </row>
    <row r="17" spans="1:10" x14ac:dyDescent="0.2">
      <c r="A17" s="11">
        <v>40</v>
      </c>
      <c r="B17" s="16" t="s">
        <v>56</v>
      </c>
      <c r="C17" s="43"/>
      <c r="D17" s="12"/>
      <c r="E17" s="33" t="str">
        <f t="shared" si="2"/>
        <v/>
      </c>
      <c r="F17" s="15" t="str">
        <f t="shared" si="3"/>
        <v/>
      </c>
      <c r="G17" s="33" t="str">
        <f t="shared" si="4"/>
        <v/>
      </c>
      <c r="H17" s="33" t="str">
        <f t="shared" si="5"/>
        <v/>
      </c>
      <c r="I17" s="37" t="str">
        <f>'jan-sep'!H17</f>
        <v/>
      </c>
      <c r="J17" s="37" t="str">
        <f t="shared" si="6"/>
        <v/>
      </c>
    </row>
    <row r="18" spans="1:10" x14ac:dyDescent="0.2">
      <c r="A18" s="11">
        <v>42</v>
      </c>
      <c r="B18" s="16" t="s">
        <v>44</v>
      </c>
      <c r="C18" s="43"/>
      <c r="D18" s="12"/>
      <c r="E18" s="33" t="str">
        <f t="shared" si="2"/>
        <v/>
      </c>
      <c r="F18" s="15" t="str">
        <f t="shared" si="3"/>
        <v/>
      </c>
      <c r="G18" s="33" t="str">
        <f t="shared" si="4"/>
        <v/>
      </c>
      <c r="H18" s="33" t="str">
        <f t="shared" si="5"/>
        <v/>
      </c>
      <c r="I18" s="37" t="str">
        <f>'jan-sep'!H18</f>
        <v/>
      </c>
      <c r="J18" s="37" t="str">
        <f t="shared" si="6"/>
        <v/>
      </c>
    </row>
    <row r="19" spans="1:10" x14ac:dyDescent="0.2">
      <c r="A19" s="11">
        <v>46</v>
      </c>
      <c r="B19" s="16" t="s">
        <v>45</v>
      </c>
      <c r="C19" s="43"/>
      <c r="D19" s="12"/>
      <c r="E19" s="33" t="str">
        <f t="shared" si="2"/>
        <v/>
      </c>
      <c r="F19" s="15" t="str">
        <f t="shared" si="3"/>
        <v/>
      </c>
      <c r="G19" s="33" t="str">
        <f t="shared" si="4"/>
        <v/>
      </c>
      <c r="H19" s="33" t="str">
        <f t="shared" si="5"/>
        <v/>
      </c>
      <c r="I19" s="37" t="str">
        <f>'jan-sep'!H19</f>
        <v/>
      </c>
      <c r="J19" s="37" t="str">
        <f t="shared" si="6"/>
        <v/>
      </c>
    </row>
    <row r="20" spans="1:10" x14ac:dyDescent="0.2">
      <c r="A20" s="11">
        <v>50</v>
      </c>
      <c r="B20" s="16" t="s">
        <v>46</v>
      </c>
      <c r="C20" s="43"/>
      <c r="D20" s="12"/>
      <c r="E20" s="33" t="str">
        <f t="shared" si="2"/>
        <v/>
      </c>
      <c r="F20" s="15" t="str">
        <f t="shared" si="3"/>
        <v/>
      </c>
      <c r="G20" s="33" t="str">
        <f t="shared" si="4"/>
        <v/>
      </c>
      <c r="H20" s="33" t="str">
        <f t="shared" si="5"/>
        <v/>
      </c>
      <c r="I20" s="37" t="str">
        <f>'jan-sep'!H20</f>
        <v/>
      </c>
      <c r="J20" s="37" t="str">
        <f t="shared" si="6"/>
        <v/>
      </c>
    </row>
    <row r="21" spans="1:10" x14ac:dyDescent="0.2">
      <c r="A21" s="11">
        <v>55</v>
      </c>
      <c r="B21" s="16" t="s">
        <v>57</v>
      </c>
      <c r="C21" s="43"/>
      <c r="D21" s="12"/>
      <c r="E21" s="33" t="str">
        <f t="shared" si="2"/>
        <v/>
      </c>
      <c r="F21" s="15" t="str">
        <f t="shared" si="3"/>
        <v/>
      </c>
      <c r="G21" s="33" t="str">
        <f t="shared" si="4"/>
        <v/>
      </c>
      <c r="H21" s="33" t="str">
        <f t="shared" si="5"/>
        <v/>
      </c>
      <c r="I21" s="37" t="str">
        <f>'jan-sep'!H21</f>
        <v/>
      </c>
      <c r="J21" s="37" t="str">
        <f t="shared" si="6"/>
        <v/>
      </c>
    </row>
    <row r="22" spans="1:10" x14ac:dyDescent="0.2">
      <c r="A22" s="11">
        <v>56</v>
      </c>
      <c r="B22" s="16" t="s">
        <v>58</v>
      </c>
      <c r="C22" s="43"/>
      <c r="D22" s="12"/>
      <c r="E22" s="33" t="str">
        <f t="shared" si="2"/>
        <v/>
      </c>
      <c r="F22" s="15" t="str">
        <f t="shared" si="3"/>
        <v/>
      </c>
      <c r="G22" s="33" t="str">
        <f t="shared" si="4"/>
        <v/>
      </c>
      <c r="H22" s="33" t="str">
        <f t="shared" si="5"/>
        <v/>
      </c>
      <c r="I22" s="37" t="str">
        <f>'jan-sep'!H22</f>
        <v/>
      </c>
      <c r="J22" s="37" t="str">
        <f t="shared" si="6"/>
        <v/>
      </c>
    </row>
    <row r="23" spans="1:10" x14ac:dyDescent="0.2">
      <c r="A23" s="11"/>
      <c r="B23" s="16"/>
      <c r="C23" s="13"/>
      <c r="D23" s="35"/>
      <c r="E23" s="33"/>
      <c r="F23" s="15"/>
      <c r="G23" s="33"/>
      <c r="H23" s="33"/>
      <c r="I23" s="37"/>
      <c r="J23" s="37"/>
    </row>
    <row r="24" spans="1:10" ht="13.5" thickBot="1" x14ac:dyDescent="0.25">
      <c r="A24" s="19"/>
      <c r="B24" s="19" t="s">
        <v>6</v>
      </c>
      <c r="C24" s="30" t="str">
        <f>IF(ISNUMBER(C21),SUM(C8:C22),"")</f>
        <v/>
      </c>
      <c r="D24" s="34" t="str">
        <f>IF(ISNUMBER(D21),SUM(D8:D22),"")</f>
        <v/>
      </c>
      <c r="E24" s="34" t="str">
        <f>IF(ISNUMBER(C24),C24/D24,"")</f>
        <v/>
      </c>
      <c r="F24" s="21" t="str">
        <f>IF(ISNUMBER(E24),E24/E$24,"")</f>
        <v/>
      </c>
      <c r="G24" s="34"/>
      <c r="H24" s="34" t="str">
        <f>IF(ISNUMBER(H21),SUM(H8:H22),"")</f>
        <v/>
      </c>
      <c r="I24" s="20" t="str">
        <f>'jan-sep'!H24</f>
        <v/>
      </c>
      <c r="J24" s="20" t="str">
        <f>IF(ISNUMBER(C24),H24-I24,"")</f>
        <v/>
      </c>
    </row>
    <row r="25" spans="1:10" ht="13.5" thickTop="1" x14ac:dyDescent="0.2"/>
    <row r="27" spans="1:10" x14ac:dyDescent="0.2">
      <c r="F27" s="22"/>
    </row>
  </sheetData>
  <mergeCells count="4">
    <mergeCell ref="C1:H1"/>
    <mergeCell ref="A2:A5"/>
    <mergeCell ref="B2:B5"/>
    <mergeCell ref="E2:F2"/>
  </mergeCells>
  <pageMargins left="0.70866141732283472" right="0.70866141732283472" top="0.78740157480314965" bottom="0.78740157480314965" header="0.31496062992125984" footer="0.31496062992125984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7"/>
  <sheetViews>
    <sheetView workbookViewId="0">
      <selection activeCell="J24" sqref="J24"/>
    </sheetView>
  </sheetViews>
  <sheetFormatPr baseColWidth="10" defaultColWidth="20.140625" defaultRowHeight="12.75" x14ac:dyDescent="0.2"/>
  <cols>
    <col min="1" max="1" width="3.85546875" style="3" customWidth="1"/>
    <col min="2" max="2" width="28.42578125" style="3" bestFit="1" customWidth="1"/>
    <col min="3" max="8" width="16.140625" style="3" customWidth="1"/>
    <col min="9" max="9" width="12.85546875" style="3" bestFit="1" customWidth="1"/>
    <col min="10" max="222" width="11.42578125" style="3" customWidth="1"/>
    <col min="223" max="223" width="3.42578125" style="3" customWidth="1"/>
    <col min="224" max="16384" width="20.140625" style="3"/>
  </cols>
  <sheetData>
    <row r="1" spans="1:10" ht="26.25" customHeight="1" x14ac:dyDescent="0.25">
      <c r="A1" s="1"/>
      <c r="B1" s="2"/>
      <c r="C1" s="55" t="s">
        <v>75</v>
      </c>
      <c r="D1" s="56"/>
      <c r="E1" s="56"/>
      <c r="F1" s="56"/>
      <c r="G1" s="56"/>
      <c r="H1" s="57"/>
      <c r="I1" s="24"/>
      <c r="J1" s="25"/>
    </row>
    <row r="2" spans="1:10" x14ac:dyDescent="0.2">
      <c r="A2" s="58" t="s">
        <v>64</v>
      </c>
      <c r="B2" s="58" t="s">
        <v>0</v>
      </c>
      <c r="C2" s="4" t="s">
        <v>28</v>
      </c>
      <c r="D2" s="4" t="s">
        <v>2</v>
      </c>
      <c r="E2" s="61" t="s">
        <v>76</v>
      </c>
      <c r="F2" s="62"/>
      <c r="G2" s="31" t="s">
        <v>17</v>
      </c>
      <c r="H2" s="32"/>
      <c r="I2" s="26"/>
      <c r="J2" s="27"/>
    </row>
    <row r="3" spans="1:10" x14ac:dyDescent="0.2">
      <c r="A3" s="59"/>
      <c r="B3" s="59"/>
      <c r="C3" s="5">
        <v>2024</v>
      </c>
      <c r="D3" s="5" t="s">
        <v>60</v>
      </c>
      <c r="E3" s="5"/>
      <c r="F3" s="4" t="s">
        <v>19</v>
      </c>
      <c r="G3" s="4"/>
      <c r="H3" s="4"/>
      <c r="I3" s="28"/>
      <c r="J3" s="29"/>
    </row>
    <row r="4" spans="1:10" x14ac:dyDescent="0.2">
      <c r="A4" s="59"/>
      <c r="B4" s="59"/>
      <c r="C4" s="5"/>
      <c r="D4" s="5"/>
      <c r="E4" s="5" t="s">
        <v>18</v>
      </c>
      <c r="F4" s="5" t="s">
        <v>3</v>
      </c>
      <c r="G4" s="5" t="s">
        <v>18</v>
      </c>
      <c r="H4" s="5" t="s">
        <v>20</v>
      </c>
      <c r="I4" s="28" t="s">
        <v>39</v>
      </c>
      <c r="J4" s="29" t="s">
        <v>38</v>
      </c>
    </row>
    <row r="5" spans="1:10" x14ac:dyDescent="0.2">
      <c r="A5" s="60"/>
      <c r="B5" s="60"/>
      <c r="C5" s="6"/>
      <c r="D5" s="6"/>
      <c r="E5" s="7"/>
      <c r="F5" s="7" t="s">
        <v>4</v>
      </c>
      <c r="G5" s="7" t="s">
        <v>29</v>
      </c>
      <c r="H5" s="7" t="s">
        <v>29</v>
      </c>
      <c r="I5" s="28" t="s">
        <v>26</v>
      </c>
      <c r="J5" s="29" t="s">
        <v>30</v>
      </c>
    </row>
    <row r="6" spans="1:10" x14ac:dyDescent="0.2">
      <c r="A6" s="39"/>
      <c r="B6" s="39"/>
      <c r="C6" s="39">
        <v>1</v>
      </c>
      <c r="D6" s="39">
        <v>2</v>
      </c>
      <c r="E6" s="39">
        <v>3</v>
      </c>
      <c r="F6" s="39">
        <v>4</v>
      </c>
      <c r="G6" s="39">
        <v>5</v>
      </c>
      <c r="H6" s="39">
        <v>6</v>
      </c>
      <c r="I6" s="40">
        <v>7</v>
      </c>
      <c r="J6" s="40">
        <v>8</v>
      </c>
    </row>
    <row r="7" spans="1:10" x14ac:dyDescent="0.2">
      <c r="A7" s="8"/>
      <c r="B7" s="9"/>
      <c r="C7" s="10"/>
      <c r="D7" s="10"/>
      <c r="E7" s="10"/>
      <c r="F7" s="10"/>
      <c r="G7" s="10"/>
      <c r="H7" s="10"/>
    </row>
    <row r="8" spans="1:10" x14ac:dyDescent="0.2">
      <c r="A8" s="11">
        <v>3</v>
      </c>
      <c r="B8" s="12" t="s">
        <v>40</v>
      </c>
      <c r="C8" s="43"/>
      <c r="D8" s="12"/>
      <c r="E8" s="33" t="str">
        <f t="shared" ref="E8" si="0">IF(ISNUMBER(C8),C8/D8,"")</f>
        <v/>
      </c>
      <c r="F8" s="15" t="str">
        <f>IF(ISNUMBER(D8),E8/E$24,"")</f>
        <v/>
      </c>
      <c r="G8" s="33" t="str">
        <f>IF(ISNUMBER(D8),($E$24-E8)*0.875,"")</f>
        <v/>
      </c>
      <c r="H8" s="33" t="str">
        <f>IF(ISNUMBER(C8),G8*D8,"")</f>
        <v/>
      </c>
      <c r="I8" s="37" t="str">
        <f>'jan-aug'!H8</f>
        <v/>
      </c>
      <c r="J8" s="37" t="str">
        <f>IF(ISNUMBER(C8),H8-I8,"")</f>
        <v/>
      </c>
    </row>
    <row r="9" spans="1:10" x14ac:dyDescent="0.2">
      <c r="A9" s="11">
        <v>11</v>
      </c>
      <c r="B9" s="12" t="s">
        <v>41</v>
      </c>
      <c r="C9" s="43"/>
      <c r="D9" s="12"/>
      <c r="E9" s="33" t="str">
        <f t="shared" ref="E9:E22" si="1">IF(ISNUMBER(C9),C9/D9,"")</f>
        <v/>
      </c>
      <c r="F9" s="15" t="str">
        <f t="shared" ref="F9:F22" si="2">IF(ISNUMBER(D9),E9/E$24,"")</f>
        <v/>
      </c>
      <c r="G9" s="33" t="str">
        <f t="shared" ref="G9:G22" si="3">IF(ISNUMBER(D9),($E$24-E9)*0.875,"")</f>
        <v/>
      </c>
      <c r="H9" s="33" t="str">
        <f t="shared" ref="H9:H22" si="4">IF(ISNUMBER(C9),G9*D9,"")</f>
        <v/>
      </c>
      <c r="I9" s="37" t="str">
        <f>'jan-aug'!H9</f>
        <v/>
      </c>
      <c r="J9" s="37" t="str">
        <f t="shared" ref="J9:J22" si="5">IF(ISNUMBER(C9),H9-I9,"")</f>
        <v/>
      </c>
    </row>
    <row r="10" spans="1:10" x14ac:dyDescent="0.2">
      <c r="A10" s="11">
        <v>15</v>
      </c>
      <c r="B10" s="16" t="s">
        <v>42</v>
      </c>
      <c r="C10" s="43"/>
      <c r="D10" s="12"/>
      <c r="E10" s="33" t="str">
        <f t="shared" si="1"/>
        <v/>
      </c>
      <c r="F10" s="15" t="str">
        <f t="shared" si="2"/>
        <v/>
      </c>
      <c r="G10" s="33" t="str">
        <f t="shared" si="3"/>
        <v/>
      </c>
      <c r="H10" s="33" t="str">
        <f t="shared" si="4"/>
        <v/>
      </c>
      <c r="I10" s="37" t="str">
        <f>'jan-aug'!H10</f>
        <v/>
      </c>
      <c r="J10" s="37" t="str">
        <f t="shared" si="5"/>
        <v/>
      </c>
    </row>
    <row r="11" spans="1:10" x14ac:dyDescent="0.2">
      <c r="A11" s="11">
        <v>18</v>
      </c>
      <c r="B11" s="16" t="s">
        <v>51</v>
      </c>
      <c r="C11" s="43"/>
      <c r="D11" s="12"/>
      <c r="E11" s="33" t="str">
        <f t="shared" si="1"/>
        <v/>
      </c>
      <c r="F11" s="15" t="str">
        <f t="shared" si="2"/>
        <v/>
      </c>
      <c r="G11" s="33" t="str">
        <f t="shared" si="3"/>
        <v/>
      </c>
      <c r="H11" s="33" t="str">
        <f t="shared" si="4"/>
        <v/>
      </c>
      <c r="I11" s="37" t="str">
        <f>'jan-aug'!H11</f>
        <v/>
      </c>
      <c r="J11" s="37" t="str">
        <f t="shared" si="5"/>
        <v/>
      </c>
    </row>
    <row r="12" spans="1:10" x14ac:dyDescent="0.2">
      <c r="A12" s="11">
        <v>31</v>
      </c>
      <c r="B12" s="16" t="s">
        <v>52</v>
      </c>
      <c r="C12" s="43"/>
      <c r="D12" s="12"/>
      <c r="E12" s="33" t="str">
        <f t="shared" si="1"/>
        <v/>
      </c>
      <c r="F12" s="15" t="str">
        <f t="shared" si="2"/>
        <v/>
      </c>
      <c r="G12" s="33" t="str">
        <f t="shared" si="3"/>
        <v/>
      </c>
      <c r="H12" s="33" t="str">
        <f t="shared" si="4"/>
        <v/>
      </c>
      <c r="I12" s="37" t="str">
        <f>'jan-aug'!H12</f>
        <v/>
      </c>
      <c r="J12" s="37" t="str">
        <f t="shared" si="5"/>
        <v/>
      </c>
    </row>
    <row r="13" spans="1:10" x14ac:dyDescent="0.2">
      <c r="A13" s="11">
        <v>32</v>
      </c>
      <c r="B13" s="16" t="s">
        <v>53</v>
      </c>
      <c r="C13" s="43"/>
      <c r="D13" s="12"/>
      <c r="E13" s="33" t="str">
        <f t="shared" si="1"/>
        <v/>
      </c>
      <c r="F13" s="15" t="str">
        <f t="shared" si="2"/>
        <v/>
      </c>
      <c r="G13" s="33" t="str">
        <f t="shared" si="3"/>
        <v/>
      </c>
      <c r="H13" s="33" t="str">
        <f t="shared" si="4"/>
        <v/>
      </c>
      <c r="I13" s="37" t="str">
        <f>'jan-aug'!H13</f>
        <v/>
      </c>
      <c r="J13" s="37" t="str">
        <f t="shared" si="5"/>
        <v/>
      </c>
    </row>
    <row r="14" spans="1:10" x14ac:dyDescent="0.2">
      <c r="A14" s="11">
        <v>33</v>
      </c>
      <c r="B14" s="16" t="s">
        <v>54</v>
      </c>
      <c r="C14" s="43"/>
      <c r="D14" s="12"/>
      <c r="E14" s="33" t="str">
        <f t="shared" si="1"/>
        <v/>
      </c>
      <c r="F14" s="15" t="str">
        <f t="shared" si="2"/>
        <v/>
      </c>
      <c r="G14" s="33" t="str">
        <f t="shared" si="3"/>
        <v/>
      </c>
      <c r="H14" s="33" t="str">
        <f t="shared" si="4"/>
        <v/>
      </c>
      <c r="I14" s="37" t="str">
        <f>'jan-aug'!H14</f>
        <v/>
      </c>
      <c r="J14" s="37" t="str">
        <f t="shared" si="5"/>
        <v/>
      </c>
    </row>
    <row r="15" spans="1:10" x14ac:dyDescent="0.2">
      <c r="A15" s="11">
        <v>34</v>
      </c>
      <c r="B15" s="16" t="s">
        <v>43</v>
      </c>
      <c r="C15" s="43"/>
      <c r="D15" s="12"/>
      <c r="E15" s="33" t="str">
        <f t="shared" si="1"/>
        <v/>
      </c>
      <c r="F15" s="15" t="str">
        <f t="shared" si="2"/>
        <v/>
      </c>
      <c r="G15" s="33" t="str">
        <f t="shared" si="3"/>
        <v/>
      </c>
      <c r="H15" s="33" t="str">
        <f t="shared" si="4"/>
        <v/>
      </c>
      <c r="I15" s="37" t="str">
        <f>'jan-aug'!H15</f>
        <v/>
      </c>
      <c r="J15" s="37" t="str">
        <f t="shared" si="5"/>
        <v/>
      </c>
    </row>
    <row r="16" spans="1:10" x14ac:dyDescent="0.2">
      <c r="A16" s="11">
        <v>39</v>
      </c>
      <c r="B16" s="16" t="s">
        <v>55</v>
      </c>
      <c r="C16" s="43"/>
      <c r="D16" s="12"/>
      <c r="E16" s="33" t="str">
        <f t="shared" si="1"/>
        <v/>
      </c>
      <c r="F16" s="15" t="str">
        <f t="shared" si="2"/>
        <v/>
      </c>
      <c r="G16" s="33" t="str">
        <f t="shared" si="3"/>
        <v/>
      </c>
      <c r="H16" s="33" t="str">
        <f t="shared" si="4"/>
        <v/>
      </c>
      <c r="I16" s="37" t="str">
        <f>'jan-aug'!H16</f>
        <v/>
      </c>
      <c r="J16" s="37" t="str">
        <f t="shared" si="5"/>
        <v/>
      </c>
    </row>
    <row r="17" spans="1:10" x14ac:dyDescent="0.2">
      <c r="A17" s="11">
        <v>40</v>
      </c>
      <c r="B17" s="16" t="s">
        <v>56</v>
      </c>
      <c r="C17" s="43"/>
      <c r="D17" s="12"/>
      <c r="E17" s="33" t="str">
        <f t="shared" si="1"/>
        <v/>
      </c>
      <c r="F17" s="15" t="str">
        <f t="shared" si="2"/>
        <v/>
      </c>
      <c r="G17" s="33" t="str">
        <f t="shared" si="3"/>
        <v/>
      </c>
      <c r="H17" s="33" t="str">
        <f t="shared" si="4"/>
        <v/>
      </c>
      <c r="I17" s="37" t="str">
        <f>'jan-aug'!H17</f>
        <v/>
      </c>
      <c r="J17" s="37" t="str">
        <f t="shared" si="5"/>
        <v/>
      </c>
    </row>
    <row r="18" spans="1:10" x14ac:dyDescent="0.2">
      <c r="A18" s="11">
        <v>42</v>
      </c>
      <c r="B18" s="16" t="s">
        <v>44</v>
      </c>
      <c r="C18" s="43"/>
      <c r="D18" s="12"/>
      <c r="E18" s="33" t="str">
        <f t="shared" si="1"/>
        <v/>
      </c>
      <c r="F18" s="15" t="str">
        <f t="shared" si="2"/>
        <v/>
      </c>
      <c r="G18" s="33" t="str">
        <f t="shared" si="3"/>
        <v/>
      </c>
      <c r="H18" s="33" t="str">
        <f t="shared" si="4"/>
        <v/>
      </c>
      <c r="I18" s="37" t="str">
        <f>'jan-aug'!H18</f>
        <v/>
      </c>
      <c r="J18" s="37" t="str">
        <f t="shared" si="5"/>
        <v/>
      </c>
    </row>
    <row r="19" spans="1:10" x14ac:dyDescent="0.2">
      <c r="A19" s="11">
        <v>46</v>
      </c>
      <c r="B19" s="16" t="s">
        <v>45</v>
      </c>
      <c r="C19" s="43"/>
      <c r="D19" s="12"/>
      <c r="E19" s="33" t="str">
        <f t="shared" si="1"/>
        <v/>
      </c>
      <c r="F19" s="15" t="str">
        <f t="shared" si="2"/>
        <v/>
      </c>
      <c r="G19" s="33" t="str">
        <f t="shared" si="3"/>
        <v/>
      </c>
      <c r="H19" s="33" t="str">
        <f t="shared" si="4"/>
        <v/>
      </c>
      <c r="I19" s="37" t="str">
        <f>'jan-aug'!H19</f>
        <v/>
      </c>
      <c r="J19" s="37" t="str">
        <f t="shared" si="5"/>
        <v/>
      </c>
    </row>
    <row r="20" spans="1:10" x14ac:dyDescent="0.2">
      <c r="A20" s="11">
        <v>50</v>
      </c>
      <c r="B20" s="16" t="s">
        <v>46</v>
      </c>
      <c r="C20" s="43"/>
      <c r="D20" s="12"/>
      <c r="E20" s="33" t="str">
        <f t="shared" si="1"/>
        <v/>
      </c>
      <c r="F20" s="15" t="str">
        <f t="shared" si="2"/>
        <v/>
      </c>
      <c r="G20" s="33" t="str">
        <f t="shared" si="3"/>
        <v/>
      </c>
      <c r="H20" s="33" t="str">
        <f t="shared" si="4"/>
        <v/>
      </c>
      <c r="I20" s="37" t="str">
        <f>'jan-aug'!H20</f>
        <v/>
      </c>
      <c r="J20" s="37" t="str">
        <f t="shared" si="5"/>
        <v/>
      </c>
    </row>
    <row r="21" spans="1:10" x14ac:dyDescent="0.2">
      <c r="A21" s="11">
        <v>55</v>
      </c>
      <c r="B21" s="16" t="s">
        <v>57</v>
      </c>
      <c r="C21" s="43"/>
      <c r="D21" s="12"/>
      <c r="E21" s="33" t="str">
        <f t="shared" si="1"/>
        <v/>
      </c>
      <c r="F21" s="15" t="str">
        <f t="shared" si="2"/>
        <v/>
      </c>
      <c r="G21" s="33" t="str">
        <f t="shared" si="3"/>
        <v/>
      </c>
      <c r="H21" s="33" t="str">
        <f t="shared" si="4"/>
        <v/>
      </c>
      <c r="I21" s="37" t="str">
        <f>'jan-aug'!H21</f>
        <v/>
      </c>
      <c r="J21" s="37" t="str">
        <f t="shared" si="5"/>
        <v/>
      </c>
    </row>
    <row r="22" spans="1:10" x14ac:dyDescent="0.2">
      <c r="A22" s="11">
        <v>56</v>
      </c>
      <c r="B22" s="16" t="s">
        <v>58</v>
      </c>
      <c r="C22" s="43"/>
      <c r="D22" s="12"/>
      <c r="E22" s="33" t="str">
        <f t="shared" si="1"/>
        <v/>
      </c>
      <c r="F22" s="15" t="str">
        <f t="shared" si="2"/>
        <v/>
      </c>
      <c r="G22" s="33" t="str">
        <f t="shared" si="3"/>
        <v/>
      </c>
      <c r="H22" s="33" t="str">
        <f t="shared" si="4"/>
        <v/>
      </c>
      <c r="I22" s="37" t="str">
        <f>'jan-aug'!H22</f>
        <v/>
      </c>
      <c r="J22" s="37" t="str">
        <f t="shared" si="5"/>
        <v/>
      </c>
    </row>
    <row r="23" spans="1:10" x14ac:dyDescent="0.2">
      <c r="A23" s="11"/>
      <c r="B23" s="16"/>
      <c r="C23" s="13"/>
      <c r="D23" s="35"/>
      <c r="E23" s="33"/>
      <c r="F23" s="15"/>
      <c r="G23" s="33"/>
      <c r="H23" s="33"/>
      <c r="I23" s="37"/>
      <c r="J23" s="37"/>
    </row>
    <row r="24" spans="1:10" ht="13.5" thickBot="1" x14ac:dyDescent="0.25">
      <c r="A24" s="19"/>
      <c r="B24" s="19" t="s">
        <v>6</v>
      </c>
      <c r="C24" s="30" t="str">
        <f>IF(ISNUMBER(C21),SUM(C8:C22),"")</f>
        <v/>
      </c>
      <c r="D24" s="34" t="str">
        <f>IF(ISNUMBER(D21),SUM(D8:D22),"")</f>
        <v/>
      </c>
      <c r="E24" s="34" t="str">
        <f>IF(ISNUMBER(C24),C24/D24,"")</f>
        <v/>
      </c>
      <c r="F24" s="21" t="str">
        <f>IF(ISNUMBER(E24),E24/E$24,"")</f>
        <v/>
      </c>
      <c r="G24" s="34"/>
      <c r="H24" s="34" t="str">
        <f>IF(ISNUMBER(H21),SUM(H8:H22),"")</f>
        <v/>
      </c>
      <c r="I24" s="20">
        <f>'jan-apr'!H24</f>
        <v>0</v>
      </c>
      <c r="J24" s="20" t="str">
        <f>IF(ISNUMBER(C24),H24-I24,"")</f>
        <v/>
      </c>
    </row>
    <row r="25" spans="1:10" ht="13.5" thickTop="1" x14ac:dyDescent="0.2"/>
    <row r="27" spans="1:10" x14ac:dyDescent="0.2">
      <c r="F27" s="22"/>
    </row>
  </sheetData>
  <mergeCells count="4">
    <mergeCell ref="C1:H1"/>
    <mergeCell ref="A2:A5"/>
    <mergeCell ref="B2:B5"/>
    <mergeCell ref="E2:F2"/>
  </mergeCells>
  <pageMargins left="0.70866141732283472" right="0.70866141732283472" top="0.78740157480314965" bottom="0.78740157480314965" header="0.31496062992125984" footer="0.31496062992125984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6"/>
  <sheetViews>
    <sheetView zoomScaleNormal="100" workbookViewId="0">
      <selection activeCell="E38" sqref="E38"/>
    </sheetView>
  </sheetViews>
  <sheetFormatPr baseColWidth="10" defaultColWidth="20.140625" defaultRowHeight="12.75" x14ac:dyDescent="0.2"/>
  <cols>
    <col min="1" max="1" width="3.85546875" style="3" customWidth="1"/>
    <col min="2" max="2" width="28.42578125" style="3" bestFit="1" customWidth="1"/>
    <col min="3" max="8" width="16.140625" style="3" customWidth="1"/>
    <col min="9" max="226" width="11.42578125" style="3" customWidth="1"/>
    <col min="227" max="227" width="3.42578125" style="3" customWidth="1"/>
    <col min="228" max="16384" width="20.140625" style="3"/>
  </cols>
  <sheetData>
    <row r="1" spans="1:10" ht="26.25" customHeight="1" x14ac:dyDescent="0.25">
      <c r="A1" s="1"/>
      <c r="B1" s="2"/>
      <c r="C1" s="55" t="s">
        <v>73</v>
      </c>
      <c r="D1" s="56"/>
      <c r="E1" s="56"/>
      <c r="F1" s="56"/>
      <c r="G1" s="56"/>
      <c r="H1" s="57"/>
      <c r="I1" s="24"/>
      <c r="J1" s="25"/>
    </row>
    <row r="2" spans="1:10" x14ac:dyDescent="0.2">
      <c r="A2" s="58" t="s">
        <v>64</v>
      </c>
      <c r="B2" s="58" t="s">
        <v>0</v>
      </c>
      <c r="C2" s="4" t="s">
        <v>25</v>
      </c>
      <c r="D2" s="4" t="s">
        <v>2</v>
      </c>
      <c r="E2" s="61" t="s">
        <v>74</v>
      </c>
      <c r="F2" s="62"/>
      <c r="G2" s="31" t="s">
        <v>17</v>
      </c>
      <c r="H2" s="32"/>
      <c r="I2" s="26"/>
      <c r="J2" s="27"/>
    </row>
    <row r="3" spans="1:10" x14ac:dyDescent="0.2">
      <c r="A3" s="59"/>
      <c r="B3" s="59"/>
      <c r="C3" s="5">
        <v>2024</v>
      </c>
      <c r="D3" s="5" t="s">
        <v>60</v>
      </c>
      <c r="E3" s="5"/>
      <c r="F3" s="4" t="s">
        <v>19</v>
      </c>
      <c r="G3" s="4"/>
      <c r="H3" s="4"/>
      <c r="I3" s="28"/>
      <c r="J3" s="29"/>
    </row>
    <row r="4" spans="1:10" x14ac:dyDescent="0.2">
      <c r="A4" s="59"/>
      <c r="B4" s="59"/>
      <c r="C4" s="5"/>
      <c r="D4" s="5"/>
      <c r="E4" s="5" t="s">
        <v>18</v>
      </c>
      <c r="F4" s="5" t="s">
        <v>3</v>
      </c>
      <c r="G4" s="5" t="s">
        <v>18</v>
      </c>
      <c r="H4" s="5" t="s">
        <v>20</v>
      </c>
      <c r="I4" s="28" t="s">
        <v>39</v>
      </c>
      <c r="J4" s="29" t="s">
        <v>38</v>
      </c>
    </row>
    <row r="5" spans="1:10" x14ac:dyDescent="0.2">
      <c r="A5" s="60"/>
      <c r="B5" s="60"/>
      <c r="C5" s="6"/>
      <c r="D5" s="6"/>
      <c r="E5" s="7"/>
      <c r="F5" s="7" t="s">
        <v>4</v>
      </c>
      <c r="G5" s="7" t="s">
        <v>26</v>
      </c>
      <c r="H5" s="7" t="s">
        <v>26</v>
      </c>
      <c r="I5" s="28" t="s">
        <v>24</v>
      </c>
      <c r="J5" s="29" t="s">
        <v>27</v>
      </c>
    </row>
    <row r="6" spans="1:10" x14ac:dyDescent="0.2">
      <c r="A6" s="39"/>
      <c r="B6" s="39"/>
      <c r="C6" s="39">
        <v>1</v>
      </c>
      <c r="D6" s="39">
        <v>2</v>
      </c>
      <c r="E6" s="39">
        <v>3</v>
      </c>
      <c r="F6" s="39">
        <v>4</v>
      </c>
      <c r="G6" s="39">
        <v>5</v>
      </c>
      <c r="H6" s="39">
        <v>6</v>
      </c>
      <c r="I6" s="40">
        <v>7</v>
      </c>
      <c r="J6" s="40">
        <v>8</v>
      </c>
    </row>
    <row r="7" spans="1:10" x14ac:dyDescent="0.2">
      <c r="A7" s="8"/>
      <c r="B7" s="9"/>
      <c r="C7" s="10"/>
      <c r="D7" s="10"/>
      <c r="E7" s="10"/>
      <c r="F7" s="10"/>
      <c r="G7" s="10"/>
      <c r="H7" s="10"/>
    </row>
    <row r="8" spans="1:10" x14ac:dyDescent="0.2">
      <c r="A8" s="11">
        <v>3</v>
      </c>
      <c r="B8" s="12" t="s">
        <v>40</v>
      </c>
      <c r="C8" s="12"/>
      <c r="D8" s="12"/>
      <c r="E8" s="33" t="str">
        <f>IF(ISNUMBER(C8),C8/D8,"")</f>
        <v/>
      </c>
      <c r="F8" s="15" t="str">
        <f>IF(ISNUMBER(D8),E8/E$24,"")</f>
        <v/>
      </c>
      <c r="G8" s="33" t="str">
        <f>IF(ISNUMBER(D8),($E$24-E8)*0.875,"")</f>
        <v/>
      </c>
      <c r="H8" s="33" t="str">
        <f>IF(ISNUMBER(C8),G8*D8,"")</f>
        <v/>
      </c>
      <c r="I8" s="37">
        <f>'jan-jul'!H8</f>
        <v>-853604907.67364061</v>
      </c>
      <c r="J8" s="37" t="str">
        <f>IF(ISNUMBER(C8),H8-I8,"")</f>
        <v/>
      </c>
    </row>
    <row r="9" spans="1:10" x14ac:dyDescent="0.2">
      <c r="A9" s="11">
        <v>11</v>
      </c>
      <c r="B9" s="12" t="s">
        <v>41</v>
      </c>
      <c r="C9" s="12"/>
      <c r="D9" s="12"/>
      <c r="E9" s="33" t="str">
        <f t="shared" ref="E9:E22" si="0">IF(ISNUMBER(C9),C9/D9,"")</f>
        <v/>
      </c>
      <c r="F9" s="15" t="str">
        <f t="shared" ref="F9:F22" si="1">IF(ISNUMBER(D9),E9/E$24,"")</f>
        <v/>
      </c>
      <c r="G9" s="33" t="str">
        <f t="shared" ref="G9:G22" si="2">IF(ISNUMBER(D9),($E$24-E9)*0.875,"")</f>
        <v/>
      </c>
      <c r="H9" s="33" t="str">
        <f t="shared" ref="H9:H22" si="3">IF(ISNUMBER(C9),G9*D9,"")</f>
        <v/>
      </c>
      <c r="I9" s="37">
        <f>'jan-jul'!H9</f>
        <v>-172818537.35292354</v>
      </c>
      <c r="J9" s="37" t="str">
        <f t="shared" ref="J9:J22" si="4">IF(ISNUMBER(C9),H9-I9,"")</f>
        <v/>
      </c>
    </row>
    <row r="10" spans="1:10" x14ac:dyDescent="0.2">
      <c r="A10" s="11">
        <v>15</v>
      </c>
      <c r="B10" s="16" t="s">
        <v>42</v>
      </c>
      <c r="C10" s="12"/>
      <c r="D10" s="12"/>
      <c r="E10" s="33" t="str">
        <f t="shared" si="0"/>
        <v/>
      </c>
      <c r="F10" s="15" t="str">
        <f t="shared" si="1"/>
        <v/>
      </c>
      <c r="G10" s="33" t="str">
        <f t="shared" si="2"/>
        <v/>
      </c>
      <c r="H10" s="33" t="str">
        <f t="shared" si="3"/>
        <v/>
      </c>
      <c r="I10" s="37">
        <f>'jan-jul'!H10</f>
        <v>86818348.613536134</v>
      </c>
      <c r="J10" s="37" t="str">
        <f t="shared" si="4"/>
        <v/>
      </c>
    </row>
    <row r="11" spans="1:10" x14ac:dyDescent="0.2">
      <c r="A11" s="11">
        <v>18</v>
      </c>
      <c r="B11" s="16" t="s">
        <v>51</v>
      </c>
      <c r="C11" s="12"/>
      <c r="D11" s="12"/>
      <c r="E11" s="33" t="str">
        <f t="shared" si="0"/>
        <v/>
      </c>
      <c r="F11" s="15" t="str">
        <f t="shared" si="1"/>
        <v/>
      </c>
      <c r="G11" s="33" t="str">
        <f t="shared" si="2"/>
        <v/>
      </c>
      <c r="H11" s="33" t="str">
        <f t="shared" si="3"/>
        <v/>
      </c>
      <c r="I11" s="37">
        <f>'jan-jul'!H11</f>
        <v>94721864.953267664</v>
      </c>
      <c r="J11" s="37" t="str">
        <f t="shared" si="4"/>
        <v/>
      </c>
    </row>
    <row r="12" spans="1:10" x14ac:dyDescent="0.2">
      <c r="A12" s="11">
        <v>31</v>
      </c>
      <c r="B12" s="16" t="s">
        <v>52</v>
      </c>
      <c r="C12" s="12"/>
      <c r="D12" s="12"/>
      <c r="E12" s="33" t="str">
        <f t="shared" si="0"/>
        <v/>
      </c>
      <c r="F12" s="15" t="str">
        <f t="shared" si="1"/>
        <v/>
      </c>
      <c r="G12" s="33" t="str">
        <f t="shared" si="2"/>
        <v/>
      </c>
      <c r="H12" s="33" t="str">
        <f t="shared" si="3"/>
        <v/>
      </c>
      <c r="I12" s="37">
        <f>'jan-jul'!H12</f>
        <v>197923745.40730867</v>
      </c>
      <c r="J12" s="37" t="str">
        <f t="shared" si="4"/>
        <v/>
      </c>
    </row>
    <row r="13" spans="1:10" x14ac:dyDescent="0.2">
      <c r="A13" s="11">
        <v>32</v>
      </c>
      <c r="B13" s="16" t="s">
        <v>53</v>
      </c>
      <c r="C13" s="12"/>
      <c r="D13" s="12"/>
      <c r="E13" s="33" t="str">
        <f t="shared" si="0"/>
        <v/>
      </c>
      <c r="F13" s="15" t="str">
        <f t="shared" si="1"/>
        <v/>
      </c>
      <c r="G13" s="33" t="str">
        <f t="shared" si="2"/>
        <v/>
      </c>
      <c r="H13" s="33" t="str">
        <f t="shared" si="3"/>
        <v/>
      </c>
      <c r="I13" s="37">
        <f>'jan-jul'!H13</f>
        <v>-334062545.17670906</v>
      </c>
      <c r="J13" s="37" t="str">
        <f t="shared" si="4"/>
        <v/>
      </c>
    </row>
    <row r="14" spans="1:10" x14ac:dyDescent="0.2">
      <c r="A14" s="11">
        <v>33</v>
      </c>
      <c r="B14" s="16" t="s">
        <v>54</v>
      </c>
      <c r="C14" s="12"/>
      <c r="D14" s="12"/>
      <c r="E14" s="33" t="str">
        <f t="shared" si="0"/>
        <v/>
      </c>
      <c r="F14" s="15" t="str">
        <f t="shared" si="1"/>
        <v/>
      </c>
      <c r="G14" s="33" t="str">
        <f t="shared" si="2"/>
        <v/>
      </c>
      <c r="H14" s="33" t="str">
        <f t="shared" si="3"/>
        <v/>
      </c>
      <c r="I14" s="37">
        <f>'jan-jul'!H14</f>
        <v>58774065.443042904</v>
      </c>
      <c r="J14" s="37" t="str">
        <f t="shared" si="4"/>
        <v/>
      </c>
    </row>
    <row r="15" spans="1:10" x14ac:dyDescent="0.2">
      <c r="A15" s="11">
        <v>34</v>
      </c>
      <c r="B15" s="16" t="s">
        <v>43</v>
      </c>
      <c r="C15" s="12"/>
      <c r="D15" s="12"/>
      <c r="E15" s="33" t="str">
        <f t="shared" si="0"/>
        <v/>
      </c>
      <c r="F15" s="15" t="str">
        <f t="shared" si="1"/>
        <v/>
      </c>
      <c r="G15" s="33" t="str">
        <f t="shared" si="2"/>
        <v/>
      </c>
      <c r="H15" s="33" t="str">
        <f t="shared" si="3"/>
        <v/>
      </c>
      <c r="I15" s="37">
        <f>'jan-jul'!H15</f>
        <v>268740401.65572184</v>
      </c>
      <c r="J15" s="37" t="str">
        <f t="shared" si="4"/>
        <v/>
      </c>
    </row>
    <row r="16" spans="1:10" x14ac:dyDescent="0.2">
      <c r="A16" s="11">
        <v>39</v>
      </c>
      <c r="B16" s="16" t="s">
        <v>55</v>
      </c>
      <c r="C16" s="12"/>
      <c r="D16" s="12"/>
      <c r="E16" s="33" t="str">
        <f t="shared" si="0"/>
        <v/>
      </c>
      <c r="F16" s="15" t="str">
        <f t="shared" si="1"/>
        <v/>
      </c>
      <c r="G16" s="33" t="str">
        <f t="shared" si="2"/>
        <v/>
      </c>
      <c r="H16" s="33" t="str">
        <f t="shared" si="3"/>
        <v/>
      </c>
      <c r="I16" s="37">
        <f>'jan-jul'!H16</f>
        <v>97487997.079048023</v>
      </c>
      <c r="J16" s="37" t="str">
        <f t="shared" si="4"/>
        <v/>
      </c>
    </row>
    <row r="17" spans="1:10" x14ac:dyDescent="0.2">
      <c r="A17" s="11">
        <v>40</v>
      </c>
      <c r="B17" s="16" t="s">
        <v>56</v>
      </c>
      <c r="C17" s="12"/>
      <c r="D17" s="12"/>
      <c r="E17" s="33" t="str">
        <f t="shared" si="0"/>
        <v/>
      </c>
      <c r="F17" s="15" t="str">
        <f t="shared" si="1"/>
        <v/>
      </c>
      <c r="G17" s="33" t="str">
        <f t="shared" si="2"/>
        <v/>
      </c>
      <c r="H17" s="33" t="str">
        <f t="shared" si="3"/>
        <v/>
      </c>
      <c r="I17" s="37">
        <f>'jan-jul'!H17</f>
        <v>82552494.930909932</v>
      </c>
      <c r="J17" s="37" t="str">
        <f t="shared" si="4"/>
        <v/>
      </c>
    </row>
    <row r="18" spans="1:10" x14ac:dyDescent="0.2">
      <c r="A18" s="11">
        <v>42</v>
      </c>
      <c r="B18" s="16" t="s">
        <v>44</v>
      </c>
      <c r="C18" s="12"/>
      <c r="D18" s="12"/>
      <c r="E18" s="33" t="str">
        <f t="shared" si="0"/>
        <v/>
      </c>
      <c r="F18" s="15" t="str">
        <f t="shared" si="1"/>
        <v/>
      </c>
      <c r="G18" s="33" t="str">
        <f t="shared" si="2"/>
        <v/>
      </c>
      <c r="H18" s="33" t="str">
        <f t="shared" si="3"/>
        <v/>
      </c>
      <c r="I18" s="37">
        <f>'jan-jul'!H18</f>
        <v>197286185.03303024</v>
      </c>
      <c r="J18" s="37" t="str">
        <f t="shared" si="4"/>
        <v/>
      </c>
    </row>
    <row r="19" spans="1:10" x14ac:dyDescent="0.2">
      <c r="A19" s="11">
        <v>46</v>
      </c>
      <c r="B19" s="16" t="s">
        <v>45</v>
      </c>
      <c r="C19" s="12"/>
      <c r="D19" s="12"/>
      <c r="E19" s="33" t="str">
        <f t="shared" si="0"/>
        <v/>
      </c>
      <c r="F19" s="15" t="str">
        <f t="shared" si="1"/>
        <v/>
      </c>
      <c r="G19" s="33" t="str">
        <f t="shared" si="2"/>
        <v/>
      </c>
      <c r="H19" s="33" t="str">
        <f t="shared" si="3"/>
        <v/>
      </c>
      <c r="I19" s="37">
        <f>'jan-jul'!H19</f>
        <v>-4748208.5262694294</v>
      </c>
      <c r="J19" s="37" t="str">
        <f t="shared" si="4"/>
        <v/>
      </c>
    </row>
    <row r="20" spans="1:10" x14ac:dyDescent="0.2">
      <c r="A20" s="11">
        <v>50</v>
      </c>
      <c r="B20" s="16" t="s">
        <v>46</v>
      </c>
      <c r="C20" s="12"/>
      <c r="D20" s="12"/>
      <c r="E20" s="33" t="str">
        <f t="shared" si="0"/>
        <v/>
      </c>
      <c r="F20" s="15" t="str">
        <f t="shared" si="1"/>
        <v/>
      </c>
      <c r="G20" s="33" t="str">
        <f t="shared" si="2"/>
        <v/>
      </c>
      <c r="H20" s="33" t="str">
        <f t="shared" si="3"/>
        <v/>
      </c>
      <c r="I20" s="37">
        <f>'jan-jul'!H20</f>
        <v>176793598.75470167</v>
      </c>
      <c r="J20" s="37" t="str">
        <f t="shared" si="4"/>
        <v/>
      </c>
    </row>
    <row r="21" spans="1:10" x14ac:dyDescent="0.2">
      <c r="A21" s="11">
        <v>55</v>
      </c>
      <c r="B21" s="16" t="s">
        <v>57</v>
      </c>
      <c r="C21" s="12"/>
      <c r="D21" s="12"/>
      <c r="E21" s="33" t="str">
        <f t="shared" si="0"/>
        <v/>
      </c>
      <c r="F21" s="15" t="str">
        <f t="shared" si="1"/>
        <v/>
      </c>
      <c r="G21" s="33" t="str">
        <f t="shared" si="2"/>
        <v/>
      </c>
      <c r="H21" s="33" t="str">
        <f t="shared" si="3"/>
        <v/>
      </c>
      <c r="I21" s="37">
        <f>'jan-jul'!H21</f>
        <v>61863808.259108976</v>
      </c>
      <c r="J21" s="37" t="str">
        <f t="shared" si="4"/>
        <v/>
      </c>
    </row>
    <row r="22" spans="1:10" x14ac:dyDescent="0.2">
      <c r="A22" s="11">
        <v>56</v>
      </c>
      <c r="B22" s="16" t="s">
        <v>58</v>
      </c>
      <c r="C22" s="12"/>
      <c r="D22" s="12"/>
      <c r="E22" s="33" t="str">
        <f t="shared" si="0"/>
        <v/>
      </c>
      <c r="F22" s="15" t="str">
        <f t="shared" si="1"/>
        <v/>
      </c>
      <c r="G22" s="33" t="str">
        <f t="shared" si="2"/>
        <v/>
      </c>
      <c r="H22" s="33" t="str">
        <f t="shared" si="3"/>
        <v/>
      </c>
      <c r="I22" s="37">
        <f>'jan-jul'!H22</f>
        <v>42271688.599866778</v>
      </c>
      <c r="J22" s="37" t="str">
        <f t="shared" si="4"/>
        <v/>
      </c>
    </row>
    <row r="23" spans="1:10" x14ac:dyDescent="0.2">
      <c r="A23" s="11"/>
      <c r="B23" s="16"/>
      <c r="C23" s="13"/>
      <c r="D23" s="33"/>
      <c r="E23" s="33"/>
      <c r="F23" s="36"/>
      <c r="G23" s="33"/>
      <c r="H23" s="33"/>
      <c r="I23" s="37"/>
      <c r="J23" s="37"/>
    </row>
    <row r="24" spans="1:10" ht="13.5" thickBot="1" x14ac:dyDescent="0.25">
      <c r="A24" s="19"/>
      <c r="B24" s="19" t="s">
        <v>6</v>
      </c>
      <c r="C24" s="30" t="str">
        <f>IF(ISNUMBER(C21),SUM(C8:C22),"")</f>
        <v/>
      </c>
      <c r="D24" s="34" t="str">
        <f>IF(ISNUMBER(D21),SUM(D8:D22),"")</f>
        <v/>
      </c>
      <c r="E24" s="34" t="str">
        <f>IF(ISNUMBER(C24),C24/D24,"")</f>
        <v/>
      </c>
      <c r="F24" s="21" t="str">
        <f>IF(ISNUMBER(E24),E24/E$24,"")</f>
        <v/>
      </c>
      <c r="G24" s="34"/>
      <c r="H24" s="34" t="str">
        <f>IF(ISNUMBER(H21),SUM(H8:H22),"")</f>
        <v/>
      </c>
      <c r="I24" s="20">
        <f>'jan-apr'!H24</f>
        <v>0</v>
      </c>
      <c r="J24" s="20" t="str">
        <f>IF(ISNUMBER(C24),H24-I24,"")</f>
        <v/>
      </c>
    </row>
    <row r="25" spans="1:10" ht="13.5" thickTop="1" x14ac:dyDescent="0.2"/>
    <row r="26" spans="1:10" x14ac:dyDescent="0.2">
      <c r="F26" s="22"/>
    </row>
  </sheetData>
  <mergeCells count="4">
    <mergeCell ref="C1:H1"/>
    <mergeCell ref="A2:A5"/>
    <mergeCell ref="B2:B5"/>
    <mergeCell ref="E2:F2"/>
  </mergeCells>
  <pageMargins left="0.7" right="0.7" top="0.78740157499999996" bottom="0.78740157499999996" header="0.3" footer="0.3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7"/>
  <sheetViews>
    <sheetView tabSelected="1" workbookViewId="0">
      <selection activeCell="L18" sqref="L18"/>
    </sheetView>
  </sheetViews>
  <sheetFormatPr baseColWidth="10" defaultColWidth="20.140625" defaultRowHeight="12.75" x14ac:dyDescent="0.2"/>
  <cols>
    <col min="1" max="1" width="3.85546875" style="3" customWidth="1"/>
    <col min="2" max="2" width="28.42578125" style="3" bestFit="1" customWidth="1"/>
    <col min="3" max="8" width="16.140625" style="3" customWidth="1"/>
    <col min="9" max="9" width="11.42578125" style="3" customWidth="1"/>
    <col min="10" max="10" width="13.42578125" style="3" customWidth="1"/>
    <col min="11" max="226" width="11.42578125" style="3" customWidth="1"/>
    <col min="227" max="227" width="3.42578125" style="3" customWidth="1"/>
    <col min="228" max="16384" width="20.140625" style="3"/>
  </cols>
  <sheetData>
    <row r="1" spans="1:10" ht="26.25" customHeight="1" x14ac:dyDescent="0.25">
      <c r="A1" s="1"/>
      <c r="B1" s="2"/>
      <c r="C1" s="55" t="s">
        <v>71</v>
      </c>
      <c r="D1" s="56"/>
      <c r="E1" s="56"/>
      <c r="F1" s="56"/>
      <c r="G1" s="56"/>
      <c r="H1" s="57"/>
      <c r="I1" s="24"/>
      <c r="J1" s="25"/>
    </row>
    <row r="2" spans="1:10" x14ac:dyDescent="0.2">
      <c r="A2" s="58" t="s">
        <v>64</v>
      </c>
      <c r="B2" s="58" t="s">
        <v>0</v>
      </c>
      <c r="C2" s="4" t="s">
        <v>23</v>
      </c>
      <c r="D2" s="4" t="s">
        <v>2</v>
      </c>
      <c r="E2" s="61" t="s">
        <v>72</v>
      </c>
      <c r="F2" s="62"/>
      <c r="G2" s="31" t="s">
        <v>17</v>
      </c>
      <c r="H2" s="32"/>
      <c r="I2" s="26"/>
      <c r="J2" s="27"/>
    </row>
    <row r="3" spans="1:10" x14ac:dyDescent="0.2">
      <c r="A3" s="59"/>
      <c r="B3" s="59"/>
      <c r="C3" s="5">
        <v>2024</v>
      </c>
      <c r="D3" s="5" t="s">
        <v>60</v>
      </c>
      <c r="E3" s="5"/>
      <c r="F3" s="4" t="s">
        <v>19</v>
      </c>
      <c r="G3" s="4"/>
      <c r="H3" s="4"/>
      <c r="I3" s="28"/>
      <c r="J3" s="29"/>
    </row>
    <row r="4" spans="1:10" x14ac:dyDescent="0.2">
      <c r="A4" s="59"/>
      <c r="B4" s="59"/>
      <c r="C4" s="5"/>
      <c r="D4" s="5"/>
      <c r="E4" s="5" t="s">
        <v>18</v>
      </c>
      <c r="F4" s="5" t="s">
        <v>3</v>
      </c>
      <c r="G4" s="5" t="s">
        <v>18</v>
      </c>
      <c r="H4" s="5" t="s">
        <v>20</v>
      </c>
      <c r="I4" s="28" t="s">
        <v>39</v>
      </c>
      <c r="J4" s="29" t="s">
        <v>38</v>
      </c>
    </row>
    <row r="5" spans="1:10" x14ac:dyDescent="0.2">
      <c r="A5" s="60"/>
      <c r="B5" s="60"/>
      <c r="C5" s="6"/>
      <c r="D5" s="6"/>
      <c r="E5" s="7"/>
      <c r="F5" s="7" t="s">
        <v>4</v>
      </c>
      <c r="G5" s="7" t="s">
        <v>24</v>
      </c>
      <c r="H5" s="7" t="s">
        <v>24</v>
      </c>
      <c r="I5" s="28" t="s">
        <v>15</v>
      </c>
      <c r="J5" s="29" t="s">
        <v>34</v>
      </c>
    </row>
    <row r="6" spans="1:10" x14ac:dyDescent="0.2">
      <c r="A6" s="39"/>
      <c r="B6" s="39"/>
      <c r="C6" s="39">
        <v>1</v>
      </c>
      <c r="D6" s="39">
        <v>2</v>
      </c>
      <c r="E6" s="39">
        <v>3</v>
      </c>
      <c r="F6" s="39">
        <v>4</v>
      </c>
      <c r="G6" s="39">
        <v>5</v>
      </c>
      <c r="H6" s="39">
        <v>6</v>
      </c>
      <c r="I6" s="40">
        <v>7</v>
      </c>
      <c r="J6" s="40">
        <v>8</v>
      </c>
    </row>
    <row r="7" spans="1:10" x14ac:dyDescent="0.2">
      <c r="A7" s="8"/>
      <c r="B7" s="9"/>
      <c r="C7" s="10"/>
      <c r="D7" s="10"/>
      <c r="E7" s="10"/>
      <c r="F7" s="10"/>
      <c r="G7" s="10"/>
      <c r="H7" s="10"/>
    </row>
    <row r="8" spans="1:10" x14ac:dyDescent="0.2">
      <c r="A8" s="11">
        <v>3</v>
      </c>
      <c r="B8" s="12" t="s">
        <v>40</v>
      </c>
      <c r="C8" s="35">
        <v>4309906391</v>
      </c>
      <c r="D8" s="35">
        <v>717710</v>
      </c>
      <c r="E8" s="33">
        <f t="shared" ref="E8" si="0">IF(ISNUMBER(C8),C8/D8,"")</f>
        <v>6005.0805910465233</v>
      </c>
      <c r="F8" s="15">
        <f>IF(ISNUMBER(D8),E8/E$24,"")</f>
        <v>1.2925746089143084</v>
      </c>
      <c r="G8" s="33">
        <f>IF(ISNUMBER(D8),($E$24-E8)*0.875,"")</f>
        <v>-1189.3451500935485</v>
      </c>
      <c r="H8" s="33">
        <f>IF(ISNUMBER(C8),G8*D8,"")</f>
        <v>-853604907.67364061</v>
      </c>
      <c r="I8" s="37">
        <f>'jan-mai'!H8</f>
        <v>-683014731.73281097</v>
      </c>
      <c r="J8" s="37">
        <f>IF(ISNUMBER(C8),H8-I8,"")</f>
        <v>-170590175.94082963</v>
      </c>
    </row>
    <row r="9" spans="1:10" x14ac:dyDescent="0.2">
      <c r="A9" s="11">
        <v>11</v>
      </c>
      <c r="B9" s="12" t="s">
        <v>41</v>
      </c>
      <c r="C9" s="35">
        <v>2517712877</v>
      </c>
      <c r="D9" s="35">
        <v>499417</v>
      </c>
      <c r="E9" s="33">
        <f t="shared" ref="E9:E22" si="1">IF(ISNUMBER(C9),C9/D9,"")</f>
        <v>5041.303914364149</v>
      </c>
      <c r="F9" s="15">
        <f t="shared" ref="F9:F22" si="2">IF(ISNUMBER(D9),E9/E$24,"")</f>
        <v>1.0851247267593795</v>
      </c>
      <c r="G9" s="33">
        <f t="shared" ref="G9:G22" si="3">IF(ISNUMBER(D9),($E$24-E9)*0.875,"")</f>
        <v>-346.04055799647097</v>
      </c>
      <c r="H9" s="33">
        <f t="shared" ref="H9:H22" si="4">IF(ISNUMBER(C9),G9*D9,"")</f>
        <v>-172818537.35292354</v>
      </c>
      <c r="I9" s="37">
        <f>'jan-mai'!H9</f>
        <v>-143739299.10117394</v>
      </c>
      <c r="J9" s="37">
        <f t="shared" ref="J9:J22" si="5">IF(ISNUMBER(C9),H9-I9,"")</f>
        <v>-29079238.251749605</v>
      </c>
    </row>
    <row r="10" spans="1:10" x14ac:dyDescent="0.2">
      <c r="A10" s="11">
        <v>15</v>
      </c>
      <c r="B10" s="16" t="s">
        <v>42</v>
      </c>
      <c r="C10" s="35">
        <v>1158051855</v>
      </c>
      <c r="D10" s="35">
        <v>270624</v>
      </c>
      <c r="E10" s="33">
        <f t="shared" si="1"/>
        <v>4279.1912579815535</v>
      </c>
      <c r="F10" s="15">
        <f t="shared" si="2"/>
        <v>0.92108238730416436</v>
      </c>
      <c r="G10" s="33">
        <f t="shared" si="3"/>
        <v>320.80801633830015</v>
      </c>
      <c r="H10" s="33">
        <f t="shared" si="4"/>
        <v>86818348.613536134</v>
      </c>
      <c r="I10" s="37">
        <f>'jan-mai'!H10</f>
        <v>73275646.019166201</v>
      </c>
      <c r="J10" s="37">
        <f t="shared" si="5"/>
        <v>13542702.594369933</v>
      </c>
    </row>
    <row r="11" spans="1:10" x14ac:dyDescent="0.2">
      <c r="A11" s="11">
        <v>18</v>
      </c>
      <c r="B11" s="16" t="s">
        <v>51</v>
      </c>
      <c r="C11" s="35">
        <v>1021059197</v>
      </c>
      <c r="D11" s="35">
        <v>243081</v>
      </c>
      <c r="E11" s="33">
        <f t="shared" si="1"/>
        <v>4200.4895364096737</v>
      </c>
      <c r="F11" s="15">
        <f t="shared" si="2"/>
        <v>0.90414209059385375</v>
      </c>
      <c r="G11" s="33">
        <f t="shared" si="3"/>
        <v>389.6720227136949</v>
      </c>
      <c r="H11" s="33">
        <f t="shared" si="4"/>
        <v>94721864.953267664</v>
      </c>
      <c r="I11" s="37">
        <f>'jan-mai'!H11</f>
        <v>73984872.356032506</v>
      </c>
      <c r="J11" s="37">
        <f t="shared" si="5"/>
        <v>20736992.597235158</v>
      </c>
    </row>
    <row r="12" spans="1:10" x14ac:dyDescent="0.2">
      <c r="A12" s="11">
        <v>31</v>
      </c>
      <c r="B12" s="16" t="s">
        <v>52</v>
      </c>
      <c r="C12" s="35">
        <v>1224006245</v>
      </c>
      <c r="D12" s="35">
        <v>312152</v>
      </c>
      <c r="E12" s="33">
        <f t="shared" si="1"/>
        <v>3921.186617417156</v>
      </c>
      <c r="F12" s="15">
        <f t="shared" si="2"/>
        <v>0.84402302044787547</v>
      </c>
      <c r="G12" s="33">
        <f t="shared" si="3"/>
        <v>634.06207683214802</v>
      </c>
      <c r="H12" s="33">
        <f t="shared" si="4"/>
        <v>197923745.40730867</v>
      </c>
      <c r="I12" s="37">
        <f>'jan-mai'!H12</f>
        <v>158440384.80484647</v>
      </c>
      <c r="J12" s="37">
        <f t="shared" si="5"/>
        <v>39483360.602462202</v>
      </c>
    </row>
    <row r="13" spans="1:10" x14ac:dyDescent="0.2">
      <c r="A13" s="11">
        <v>32</v>
      </c>
      <c r="B13" s="16" t="s">
        <v>53</v>
      </c>
      <c r="C13" s="35">
        <v>3767679872</v>
      </c>
      <c r="D13" s="35">
        <v>728803</v>
      </c>
      <c r="E13" s="33">
        <f t="shared" si="1"/>
        <v>5169.6821665113894</v>
      </c>
      <c r="F13" s="15">
        <f t="shared" si="2"/>
        <v>1.1127577395968313</v>
      </c>
      <c r="G13" s="33">
        <f t="shared" si="3"/>
        <v>-458.37152862530627</v>
      </c>
      <c r="H13" s="33">
        <f t="shared" si="4"/>
        <v>-334062545.17670906</v>
      </c>
      <c r="I13" s="37">
        <f>'jan-mai'!H13</f>
        <v>-267825572.73737597</v>
      </c>
      <c r="J13" s="37">
        <f t="shared" si="5"/>
        <v>-66236972.439333081</v>
      </c>
    </row>
    <row r="14" spans="1:10" x14ac:dyDescent="0.2">
      <c r="A14" s="11">
        <v>33</v>
      </c>
      <c r="B14" s="16" t="s">
        <v>54</v>
      </c>
      <c r="C14" s="35">
        <v>1186362572</v>
      </c>
      <c r="D14" s="35">
        <v>269819</v>
      </c>
      <c r="E14" s="33">
        <f t="shared" si="1"/>
        <v>4396.8829919316286</v>
      </c>
      <c r="F14" s="15">
        <f t="shared" si="2"/>
        <v>0.94641516089088051</v>
      </c>
      <c r="G14" s="33">
        <f t="shared" si="3"/>
        <v>217.82774913198443</v>
      </c>
      <c r="H14" s="33">
        <f t="shared" si="4"/>
        <v>58774065.443042904</v>
      </c>
      <c r="I14" s="37">
        <f>'jan-mai'!H14</f>
        <v>48718764.245800138</v>
      </c>
      <c r="J14" s="37">
        <f t="shared" si="5"/>
        <v>10055301.197242767</v>
      </c>
    </row>
    <row r="15" spans="1:10" x14ac:dyDescent="0.2">
      <c r="A15" s="11">
        <v>34</v>
      </c>
      <c r="B15" s="16" t="s">
        <v>43</v>
      </c>
      <c r="C15" s="35">
        <v>1441112145</v>
      </c>
      <c r="D15" s="35">
        <v>376304</v>
      </c>
      <c r="E15" s="33">
        <f t="shared" si="1"/>
        <v>3829.6487547302181</v>
      </c>
      <c r="F15" s="15">
        <f t="shared" si="2"/>
        <v>0.82431978495094771</v>
      </c>
      <c r="G15" s="33">
        <f t="shared" si="3"/>
        <v>714.15770668321852</v>
      </c>
      <c r="H15" s="33">
        <f t="shared" si="4"/>
        <v>268740401.65572184</v>
      </c>
      <c r="I15" s="37">
        <f>'jan-mai'!H15</f>
        <v>224572234.592868</v>
      </c>
      <c r="J15" s="37">
        <f t="shared" si="5"/>
        <v>44168167.062853843</v>
      </c>
    </row>
    <row r="16" spans="1:10" x14ac:dyDescent="0.2">
      <c r="A16" s="11">
        <v>39</v>
      </c>
      <c r="B16" s="16" t="s">
        <v>55</v>
      </c>
      <c r="C16" s="35">
        <v>1079924366</v>
      </c>
      <c r="D16" s="35">
        <v>256432</v>
      </c>
      <c r="E16" s="33">
        <f t="shared" si="1"/>
        <v>4211.3479050976475</v>
      </c>
      <c r="F16" s="15">
        <f t="shared" si="2"/>
        <v>0.90647932011933785</v>
      </c>
      <c r="G16" s="33">
        <f t="shared" si="3"/>
        <v>380.17095011171784</v>
      </c>
      <c r="H16" s="33">
        <f t="shared" si="4"/>
        <v>97487997.079048023</v>
      </c>
      <c r="I16" s="37">
        <f>'jan-mai'!H16</f>
        <v>82463972.90489693</v>
      </c>
      <c r="J16" s="37">
        <f t="shared" si="5"/>
        <v>15024024.174151093</v>
      </c>
    </row>
    <row r="17" spans="1:10" x14ac:dyDescent="0.2">
      <c r="A17" s="11">
        <v>40</v>
      </c>
      <c r="B17" s="16" t="s">
        <v>56</v>
      </c>
      <c r="C17" s="35">
        <v>728398085</v>
      </c>
      <c r="D17" s="35">
        <v>177093</v>
      </c>
      <c r="E17" s="33">
        <f t="shared" si="1"/>
        <v>4113.0823070364158</v>
      </c>
      <c r="F17" s="15">
        <f t="shared" si="2"/>
        <v>0.88532796085646537</v>
      </c>
      <c r="G17" s="33">
        <f t="shared" si="3"/>
        <v>466.15334841529557</v>
      </c>
      <c r="H17" s="33">
        <f t="shared" si="4"/>
        <v>82552494.930909932</v>
      </c>
      <c r="I17" s="37">
        <f>'jan-mai'!H17</f>
        <v>63464389.049035527</v>
      </c>
      <c r="J17" s="37">
        <f t="shared" si="5"/>
        <v>19088105.881874405</v>
      </c>
    </row>
    <row r="18" spans="1:10" x14ac:dyDescent="0.2">
      <c r="A18" s="11">
        <v>42</v>
      </c>
      <c r="B18" s="16" t="s">
        <v>44</v>
      </c>
      <c r="C18" s="35">
        <v>1260498477</v>
      </c>
      <c r="D18" s="35">
        <v>319850</v>
      </c>
      <c r="E18" s="33">
        <f t="shared" si="1"/>
        <v>3940.9050398624354</v>
      </c>
      <c r="F18" s="15">
        <f t="shared" si="2"/>
        <v>0.84826734852877017</v>
      </c>
      <c r="G18" s="33">
        <f t="shared" si="3"/>
        <v>616.80845719252852</v>
      </c>
      <c r="H18" s="33">
        <f t="shared" si="4"/>
        <v>197286185.03303024</v>
      </c>
      <c r="I18" s="37">
        <f>'jan-mai'!H18</f>
        <v>154847087.16912878</v>
      </c>
      <c r="J18" s="37">
        <f t="shared" si="5"/>
        <v>42439097.863901466</v>
      </c>
    </row>
    <row r="19" spans="1:10" x14ac:dyDescent="0.2">
      <c r="A19" s="11">
        <v>46</v>
      </c>
      <c r="B19" s="16" t="s">
        <v>45</v>
      </c>
      <c r="C19" s="35">
        <v>3031250300</v>
      </c>
      <c r="D19" s="35">
        <v>651299</v>
      </c>
      <c r="E19" s="33">
        <f t="shared" si="1"/>
        <v>4654.160838570303</v>
      </c>
      <c r="F19" s="15">
        <f t="shared" si="2"/>
        <v>1.0017934038568663</v>
      </c>
      <c r="G19" s="33">
        <f t="shared" si="3"/>
        <v>-7.2903666768556832</v>
      </c>
      <c r="H19" s="33">
        <f t="shared" si="4"/>
        <v>-4748208.5262694294</v>
      </c>
      <c r="I19" s="37">
        <f>'jan-mai'!H19</f>
        <v>-6886237.4087628797</v>
      </c>
      <c r="J19" s="37">
        <f t="shared" si="5"/>
        <v>2138028.8824934503</v>
      </c>
    </row>
    <row r="20" spans="1:10" x14ac:dyDescent="0.2">
      <c r="A20" s="11">
        <v>50</v>
      </c>
      <c r="B20" s="16" t="s">
        <v>46</v>
      </c>
      <c r="C20" s="35">
        <v>2041681159</v>
      </c>
      <c r="D20" s="35">
        <v>482956</v>
      </c>
      <c r="E20" s="33">
        <f t="shared" si="1"/>
        <v>4227.4682559073708</v>
      </c>
      <c r="F20" s="15">
        <f t="shared" si="2"/>
        <v>0.90994917465792746</v>
      </c>
      <c r="G20" s="33">
        <f t="shared" si="3"/>
        <v>366.06564315320998</v>
      </c>
      <c r="H20" s="33">
        <f t="shared" si="4"/>
        <v>176793598.75470167</v>
      </c>
      <c r="I20" s="37">
        <f>'jan-mai'!H20</f>
        <v>138566862.92661557</v>
      </c>
      <c r="J20" s="37">
        <f t="shared" si="5"/>
        <v>38226735.828086108</v>
      </c>
    </row>
    <row r="21" spans="1:10" x14ac:dyDescent="0.2">
      <c r="A21" s="11">
        <v>55</v>
      </c>
      <c r="B21" s="16" t="s">
        <v>57</v>
      </c>
      <c r="C21" s="35">
        <v>717277560</v>
      </c>
      <c r="D21" s="35">
        <v>169610</v>
      </c>
      <c r="E21" s="33">
        <f t="shared" si="1"/>
        <v>4228.9815458994162</v>
      </c>
      <c r="F21" s="15">
        <f t="shared" si="2"/>
        <v>0.91027490554363089</v>
      </c>
      <c r="G21" s="33">
        <f t="shared" si="3"/>
        <v>364.74151441017023</v>
      </c>
      <c r="H21" s="33">
        <f t="shared" si="4"/>
        <v>61863808.259108976</v>
      </c>
      <c r="I21" s="37">
        <f>'jan-mai'!H21</f>
        <v>49306785.227484562</v>
      </c>
      <c r="J21" s="37">
        <f t="shared" si="5"/>
        <v>12557023.031624414</v>
      </c>
    </row>
    <row r="22" spans="1:10" x14ac:dyDescent="0.2">
      <c r="A22" s="11">
        <v>56</v>
      </c>
      <c r="B22" s="16" t="s">
        <v>58</v>
      </c>
      <c r="C22" s="35">
        <v>300372902</v>
      </c>
      <c r="D22" s="35">
        <v>75053</v>
      </c>
      <c r="E22" s="33">
        <f t="shared" si="1"/>
        <v>4002.1438450161886</v>
      </c>
      <c r="F22" s="15">
        <f t="shared" si="2"/>
        <v>0.86144880769852916</v>
      </c>
      <c r="G22" s="33">
        <f t="shared" si="3"/>
        <v>563.2245026829944</v>
      </c>
      <c r="H22" s="33">
        <f t="shared" si="4"/>
        <v>42271688.599866778</v>
      </c>
      <c r="I22" s="37">
        <f>'jan-mai'!H22</f>
        <v>33824841.684250019</v>
      </c>
      <c r="J22" s="37">
        <f t="shared" si="5"/>
        <v>8446846.9156167582</v>
      </c>
    </row>
    <row r="23" spans="1:10" x14ac:dyDescent="0.2">
      <c r="A23" s="11"/>
      <c r="B23" s="16"/>
      <c r="C23" s="33"/>
      <c r="D23" s="33"/>
      <c r="E23" s="33"/>
      <c r="F23" s="36"/>
      <c r="G23" s="33"/>
      <c r="H23" s="33"/>
      <c r="I23" s="37"/>
      <c r="J23" s="37"/>
    </row>
    <row r="24" spans="1:10" ht="13.5" thickBot="1" x14ac:dyDescent="0.25">
      <c r="A24" s="19"/>
      <c r="B24" s="19" t="s">
        <v>6</v>
      </c>
      <c r="C24" s="30">
        <f>IF(ISNUMBER(C21),SUM(C8:C22),"")</f>
        <v>25785294003</v>
      </c>
      <c r="D24" s="34">
        <f>IF(ISNUMBER(D21),SUM(D8:D22),"")</f>
        <v>5550203</v>
      </c>
      <c r="E24" s="34">
        <f>IF(ISNUMBER(C24),C24/D24,"")</f>
        <v>4645.8289909396108</v>
      </c>
      <c r="F24" s="21">
        <f>IF(ISNUMBER(E24),E24/E$24,"")</f>
        <v>1</v>
      </c>
      <c r="G24" s="34"/>
      <c r="H24" s="34">
        <f>IF(ISNUMBER(H21),SUM(H8:H22),"")</f>
        <v>2.8312206268310547E-7</v>
      </c>
      <c r="I24" s="20">
        <f>'jan-apr'!H24</f>
        <v>0</v>
      </c>
      <c r="J24" s="20">
        <f>IF(ISNUMBER(C24),H24-I24,"")</f>
        <v>2.8312206268310547E-7</v>
      </c>
    </row>
    <row r="25" spans="1:10" ht="13.5" thickTop="1" x14ac:dyDescent="0.2"/>
    <row r="27" spans="1:10" x14ac:dyDescent="0.2">
      <c r="F27" s="22"/>
    </row>
  </sheetData>
  <mergeCells count="4">
    <mergeCell ref="C1:H1"/>
    <mergeCell ref="A2:A5"/>
    <mergeCell ref="B2:B5"/>
    <mergeCell ref="E2:F2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7"/>
  <sheetViews>
    <sheetView workbookViewId="0">
      <selection activeCell="D29" sqref="D29"/>
    </sheetView>
  </sheetViews>
  <sheetFormatPr baseColWidth="10" defaultColWidth="20.140625" defaultRowHeight="12.75" x14ac:dyDescent="0.2"/>
  <cols>
    <col min="1" max="1" width="3.85546875" style="3" customWidth="1"/>
    <col min="2" max="2" width="28.42578125" style="3" bestFit="1" customWidth="1"/>
    <col min="3" max="8" width="16.140625" style="3" customWidth="1"/>
    <col min="9" max="249" width="11.42578125" style="3" customWidth="1"/>
    <col min="250" max="250" width="3.42578125" style="3" customWidth="1"/>
    <col min="251" max="16384" width="20.140625" style="3"/>
  </cols>
  <sheetData>
    <row r="1" spans="1:13" ht="26.25" customHeight="1" x14ac:dyDescent="0.25">
      <c r="A1" s="1"/>
      <c r="B1" s="2"/>
      <c r="C1" s="55" t="s">
        <v>69</v>
      </c>
      <c r="D1" s="56"/>
      <c r="E1" s="56"/>
      <c r="F1" s="56"/>
      <c r="G1" s="56"/>
      <c r="H1" s="57"/>
      <c r="I1" s="24"/>
      <c r="J1" s="25"/>
    </row>
    <row r="2" spans="1:13" x14ac:dyDescent="0.2">
      <c r="A2" s="58" t="s">
        <v>64</v>
      </c>
      <c r="B2" s="58" t="s">
        <v>0</v>
      </c>
      <c r="C2" s="4" t="s">
        <v>14</v>
      </c>
      <c r="D2" s="4" t="s">
        <v>2</v>
      </c>
      <c r="E2" s="61" t="s">
        <v>70</v>
      </c>
      <c r="F2" s="62"/>
      <c r="G2" s="31" t="s">
        <v>17</v>
      </c>
      <c r="H2" s="32"/>
      <c r="I2" s="26"/>
      <c r="J2" s="27"/>
    </row>
    <row r="3" spans="1:13" x14ac:dyDescent="0.2">
      <c r="A3" s="59"/>
      <c r="B3" s="59"/>
      <c r="C3" s="5">
        <v>2024</v>
      </c>
      <c r="D3" s="5" t="s">
        <v>60</v>
      </c>
      <c r="E3" s="5"/>
      <c r="F3" s="4" t="s">
        <v>19</v>
      </c>
      <c r="G3" s="4"/>
      <c r="H3" s="4"/>
      <c r="I3" s="28"/>
      <c r="J3" s="29"/>
    </row>
    <row r="4" spans="1:13" x14ac:dyDescent="0.2">
      <c r="A4" s="59"/>
      <c r="B4" s="59"/>
      <c r="C4" s="5"/>
      <c r="D4" s="5"/>
      <c r="E4" s="5" t="s">
        <v>18</v>
      </c>
      <c r="F4" s="5" t="s">
        <v>3</v>
      </c>
      <c r="G4" s="5" t="s">
        <v>18</v>
      </c>
      <c r="H4" s="5" t="s">
        <v>20</v>
      </c>
      <c r="I4" s="28" t="s">
        <v>39</v>
      </c>
      <c r="J4" s="29" t="s">
        <v>38</v>
      </c>
    </row>
    <row r="5" spans="1:13" x14ac:dyDescent="0.2">
      <c r="A5" s="60"/>
      <c r="B5" s="60"/>
      <c r="C5" s="6"/>
      <c r="D5" s="6"/>
      <c r="E5" s="7"/>
      <c r="F5" s="7" t="s">
        <v>4</v>
      </c>
      <c r="G5" s="7" t="s">
        <v>15</v>
      </c>
      <c r="H5" s="7" t="s">
        <v>15</v>
      </c>
      <c r="I5" s="28" t="s">
        <v>13</v>
      </c>
      <c r="J5" s="29" t="s">
        <v>16</v>
      </c>
    </row>
    <row r="6" spans="1:13" x14ac:dyDescent="0.2">
      <c r="A6" s="39"/>
      <c r="B6" s="39"/>
      <c r="C6" s="39">
        <v>1</v>
      </c>
      <c r="D6" s="39">
        <v>2</v>
      </c>
      <c r="E6" s="39">
        <v>3</v>
      </c>
      <c r="F6" s="39">
        <v>4</v>
      </c>
      <c r="G6" s="39">
        <v>5</v>
      </c>
      <c r="H6" s="39">
        <v>6</v>
      </c>
      <c r="I6" s="40">
        <v>7</v>
      </c>
      <c r="J6" s="40">
        <v>8</v>
      </c>
    </row>
    <row r="7" spans="1:13" x14ac:dyDescent="0.2">
      <c r="A7" s="8"/>
      <c r="B7" s="9"/>
      <c r="C7" s="10"/>
      <c r="D7" s="10"/>
      <c r="E7" s="10"/>
      <c r="F7" s="10"/>
      <c r="G7" s="10"/>
      <c r="H7" s="10"/>
    </row>
    <row r="8" spans="1:13" x14ac:dyDescent="0.2">
      <c r="A8" s="11">
        <v>3</v>
      </c>
      <c r="B8" s="12" t="s">
        <v>40</v>
      </c>
      <c r="C8" s="33">
        <v>3396813056</v>
      </c>
      <c r="D8" s="35">
        <v>717710</v>
      </c>
      <c r="E8" s="33">
        <f t="shared" ref="E8" si="0">IF(ISNUMBER(C8),C8/D8,"")</f>
        <v>4732.8490002925973</v>
      </c>
      <c r="F8" s="15">
        <f>IF(ISNUMBER(D8),E8/E$24,"")</f>
        <v>1.2983643712399229</v>
      </c>
      <c r="G8" s="33">
        <f>IF(ISNUMBER(D8),($E$24-E8)*0.875,"")</f>
        <v>-951.65837418011597</v>
      </c>
      <c r="H8" s="33">
        <f>IF(ISNUMBER(C8),G8*D8,"")</f>
        <v>-683014731.73281097</v>
      </c>
      <c r="I8" s="37">
        <f>'jan-apr'!H8</f>
        <v>-354261557.84774452</v>
      </c>
      <c r="J8" s="37">
        <f>IF(ISNUMBER(D8),H8-I8,"")</f>
        <v>-328753173.88506645</v>
      </c>
      <c r="M8" s="23"/>
    </row>
    <row r="9" spans="1:13" x14ac:dyDescent="0.2">
      <c r="A9" s="11">
        <v>11</v>
      </c>
      <c r="B9" s="12" t="s">
        <v>41</v>
      </c>
      <c r="C9" s="33">
        <v>1984768025</v>
      </c>
      <c r="D9" s="35">
        <v>499417</v>
      </c>
      <c r="E9" s="33">
        <f t="shared" ref="E9:E22" si="1">IF(ISNUMBER(C9),C9/D9,"")</f>
        <v>3974.1699321408764</v>
      </c>
      <c r="F9" s="15">
        <f t="shared" ref="F9:F22" si="2">IF(ISNUMBER(D9),E9/E$24,"")</f>
        <v>1.0902356371026618</v>
      </c>
      <c r="G9" s="33">
        <f>IF(ISNUMBER(D9),($E$24-E9)*0.875,"")</f>
        <v>-287.81418954736012</v>
      </c>
      <c r="H9" s="33">
        <f t="shared" ref="H9:H22" si="3">IF(ISNUMBER(C9),G9*D9,"")</f>
        <v>-143739299.10117394</v>
      </c>
      <c r="I9" s="37">
        <f>'jan-apr'!H9</f>
        <v>-80991568.23546423</v>
      </c>
      <c r="J9" s="37">
        <f t="shared" ref="J9:J22" si="4">IF(ISNUMBER(D9),H9-I9,"")</f>
        <v>-62747730.865709707</v>
      </c>
      <c r="M9" s="23"/>
    </row>
    <row r="10" spans="1:13" x14ac:dyDescent="0.2">
      <c r="A10" s="11">
        <v>15</v>
      </c>
      <c r="B10" s="16" t="s">
        <v>42</v>
      </c>
      <c r="C10" s="33">
        <v>902745680</v>
      </c>
      <c r="D10" s="35">
        <v>270624</v>
      </c>
      <c r="E10" s="33">
        <f t="shared" si="1"/>
        <v>3335.7931299515194</v>
      </c>
      <c r="F10" s="15">
        <f t="shared" si="2"/>
        <v>0.91510947200897386</v>
      </c>
      <c r="G10" s="33">
        <f t="shared" ref="G10:G22" si="5">IF(ISNUMBER(D10),($E$24-E10)*0.875,"")</f>
        <v>270.76551236832728</v>
      </c>
      <c r="H10" s="33">
        <f t="shared" si="3"/>
        <v>73275646.019166201</v>
      </c>
      <c r="I10" s="37">
        <f>'jan-apr'!H10</f>
        <v>30374960.564666789</v>
      </c>
      <c r="J10" s="37">
        <f t="shared" si="4"/>
        <v>42900685.454499409</v>
      </c>
      <c r="M10" s="23"/>
    </row>
    <row r="11" spans="1:13" x14ac:dyDescent="0.2">
      <c r="A11" s="11">
        <v>18</v>
      </c>
      <c r="B11" s="16" t="s">
        <v>51</v>
      </c>
      <c r="C11" s="33">
        <v>801534306</v>
      </c>
      <c r="D11" s="35">
        <v>243081</v>
      </c>
      <c r="E11" s="33">
        <f t="shared" si="1"/>
        <v>3297.3959544349414</v>
      </c>
      <c r="F11" s="15">
        <f t="shared" si="2"/>
        <v>0.90457595939450242</v>
      </c>
      <c r="G11" s="33">
        <f t="shared" si="5"/>
        <v>304.36304094533307</v>
      </c>
      <c r="H11" s="33">
        <f t="shared" si="3"/>
        <v>73984872.356032506</v>
      </c>
      <c r="I11" s="37">
        <f>'jan-apr'!H11</f>
        <v>24851022.326819748</v>
      </c>
      <c r="J11" s="37">
        <f t="shared" si="4"/>
        <v>49133850.029212758</v>
      </c>
      <c r="M11" s="23"/>
    </row>
    <row r="12" spans="1:13" x14ac:dyDescent="0.2">
      <c r="A12" s="11">
        <v>31</v>
      </c>
      <c r="B12" s="16" t="s">
        <v>52</v>
      </c>
      <c r="C12" s="33">
        <v>956794053</v>
      </c>
      <c r="D12" s="35">
        <v>312152</v>
      </c>
      <c r="E12" s="33">
        <f t="shared" si="1"/>
        <v>3065.1543254568287</v>
      </c>
      <c r="F12" s="15">
        <f t="shared" si="2"/>
        <v>0.84086501983880113</v>
      </c>
      <c r="G12" s="33">
        <f t="shared" si="5"/>
        <v>507.57446630118164</v>
      </c>
      <c r="H12" s="33">
        <f t="shared" si="3"/>
        <v>158440384.80484647</v>
      </c>
      <c r="I12" s="37">
        <f>'jan-apr'!H12</f>
        <v>98420470.659992784</v>
      </c>
      <c r="J12" s="37">
        <f t="shared" si="4"/>
        <v>60019914.144853681</v>
      </c>
      <c r="M12" s="23"/>
    </row>
    <row r="13" spans="1:13" x14ac:dyDescent="0.2">
      <c r="A13" s="11">
        <v>32</v>
      </c>
      <c r="B13" s="16" t="s">
        <v>53</v>
      </c>
      <c r="C13" s="33">
        <v>2962747801</v>
      </c>
      <c r="D13" s="35">
        <v>728803</v>
      </c>
      <c r="E13" s="33">
        <f t="shared" si="1"/>
        <v>4065.2244859035982</v>
      </c>
      <c r="F13" s="15">
        <f t="shared" si="2"/>
        <v>1.1152146694861922</v>
      </c>
      <c r="G13" s="33">
        <f t="shared" si="5"/>
        <v>-367.48692408974165</v>
      </c>
      <c r="H13" s="33">
        <f t="shared" si="3"/>
        <v>-267825572.73737597</v>
      </c>
      <c r="I13" s="37">
        <f>'jan-apr'!H13</f>
        <v>-119079443.22809741</v>
      </c>
      <c r="J13" s="37">
        <f t="shared" si="4"/>
        <v>-148746129.50927857</v>
      </c>
      <c r="M13" s="23"/>
    </row>
    <row r="14" spans="1:13" x14ac:dyDescent="0.2">
      <c r="A14" s="11">
        <v>33</v>
      </c>
      <c r="B14" s="16" t="s">
        <v>54</v>
      </c>
      <c r="C14" s="33">
        <v>927876270</v>
      </c>
      <c r="D14" s="35">
        <v>269819</v>
      </c>
      <c r="E14" s="33">
        <f t="shared" si="1"/>
        <v>3438.8841037880948</v>
      </c>
      <c r="F14" s="15">
        <f t="shared" si="2"/>
        <v>0.94339046035606922</v>
      </c>
      <c r="G14" s="33">
        <f t="shared" si="5"/>
        <v>180.56091026132384</v>
      </c>
      <c r="H14" s="33">
        <f t="shared" si="3"/>
        <v>48718764.245800138</v>
      </c>
      <c r="I14" s="37">
        <f>'jan-apr'!H14</f>
        <v>28346264.857818734</v>
      </c>
      <c r="J14" s="37">
        <f t="shared" si="4"/>
        <v>20372499.387981404</v>
      </c>
      <c r="M14" s="23"/>
    </row>
    <row r="15" spans="1:13" x14ac:dyDescent="0.2">
      <c r="A15" s="11">
        <v>34</v>
      </c>
      <c r="B15" s="16" t="s">
        <v>43</v>
      </c>
      <c r="C15" s="33">
        <v>1115064196</v>
      </c>
      <c r="D15" s="35">
        <v>376304</v>
      </c>
      <c r="E15" s="33">
        <f t="shared" si="1"/>
        <v>2963.2004868404269</v>
      </c>
      <c r="F15" s="15">
        <f t="shared" si="2"/>
        <v>0.81289598225435733</v>
      </c>
      <c r="G15" s="33">
        <f t="shared" si="5"/>
        <v>596.78407509053318</v>
      </c>
      <c r="H15" s="33">
        <f t="shared" si="3"/>
        <v>224572234.592868</v>
      </c>
      <c r="I15" s="37">
        <f>'jan-apr'!H15</f>
        <v>123741169.54256229</v>
      </c>
      <c r="J15" s="37">
        <f t="shared" si="4"/>
        <v>100831065.05030571</v>
      </c>
      <c r="M15" s="23"/>
    </row>
    <row r="16" spans="1:13" x14ac:dyDescent="0.2">
      <c r="A16" s="11">
        <v>39</v>
      </c>
      <c r="B16" s="16" t="s">
        <v>55</v>
      </c>
      <c r="C16" s="33">
        <v>840511497</v>
      </c>
      <c r="D16" s="35">
        <v>256432</v>
      </c>
      <c r="E16" s="33">
        <f t="shared" si="1"/>
        <v>3277.7168879079054</v>
      </c>
      <c r="F16" s="15">
        <f t="shared" si="2"/>
        <v>0.89917739315324186</v>
      </c>
      <c r="G16" s="33">
        <f t="shared" si="5"/>
        <v>321.58222415648953</v>
      </c>
      <c r="H16" s="33">
        <f t="shared" si="3"/>
        <v>82463972.90489693</v>
      </c>
      <c r="I16" s="37">
        <f>'jan-apr'!H16</f>
        <v>52514994.146855578</v>
      </c>
      <c r="J16" s="37">
        <f t="shared" si="4"/>
        <v>29948978.758041352</v>
      </c>
      <c r="M16" s="23"/>
    </row>
    <row r="17" spans="1:13" x14ac:dyDescent="0.2">
      <c r="A17" s="11">
        <v>40</v>
      </c>
      <c r="B17" s="16" t="s">
        <v>56</v>
      </c>
      <c r="C17" s="33">
        <v>573015656</v>
      </c>
      <c r="D17" s="35">
        <v>177093</v>
      </c>
      <c r="E17" s="33">
        <f t="shared" si="1"/>
        <v>3235.6764863659209</v>
      </c>
      <c r="F17" s="15">
        <f t="shared" si="2"/>
        <v>0.88764443287680828</v>
      </c>
      <c r="G17" s="33">
        <f t="shared" si="5"/>
        <v>358.36757550572594</v>
      </c>
      <c r="H17" s="33">
        <f t="shared" si="3"/>
        <v>63464389.049035527</v>
      </c>
      <c r="I17" s="37">
        <f>'jan-apr'!H17</f>
        <v>29926764.256954469</v>
      </c>
      <c r="J17" s="37">
        <f t="shared" si="4"/>
        <v>33537624.792081058</v>
      </c>
      <c r="M17" s="23"/>
    </row>
    <row r="18" spans="1:13" x14ac:dyDescent="0.2">
      <c r="A18" s="11">
        <v>42</v>
      </c>
      <c r="B18" s="16" t="s">
        <v>44</v>
      </c>
      <c r="C18" s="33">
        <v>988961732</v>
      </c>
      <c r="D18" s="35">
        <v>319850</v>
      </c>
      <c r="E18" s="33">
        <f t="shared" si="1"/>
        <v>3091.9547662967016</v>
      </c>
      <c r="F18" s="15">
        <f t="shared" si="2"/>
        <v>0.84821719556168251</v>
      </c>
      <c r="G18" s="33">
        <f t="shared" si="5"/>
        <v>484.12408056629289</v>
      </c>
      <c r="H18" s="33">
        <f t="shared" si="3"/>
        <v>154847087.16912878</v>
      </c>
      <c r="I18" s="37">
        <f>'jan-apr'!H18</f>
        <v>82421690.211628273</v>
      </c>
      <c r="J18" s="37">
        <f t="shared" si="4"/>
        <v>72425396.957500502</v>
      </c>
      <c r="M18" s="23"/>
    </row>
    <row r="19" spans="1:13" x14ac:dyDescent="0.2">
      <c r="A19" s="11">
        <v>46</v>
      </c>
      <c r="B19" s="16" t="s">
        <v>45</v>
      </c>
      <c r="C19" s="33">
        <v>2382010781</v>
      </c>
      <c r="D19" s="35">
        <v>651299</v>
      </c>
      <c r="E19" s="33">
        <f t="shared" si="1"/>
        <v>3657.3229515168914</v>
      </c>
      <c r="F19" s="15">
        <f t="shared" si="2"/>
        <v>1.0033148773759739</v>
      </c>
      <c r="G19" s="33">
        <f t="shared" si="5"/>
        <v>-10.573081501373224</v>
      </c>
      <c r="H19" s="33">
        <f t="shared" si="3"/>
        <v>-6886237.4087628797</v>
      </c>
      <c r="I19" s="37">
        <f>'jan-apr'!H19</f>
        <v>-31213918.948506176</v>
      </c>
      <c r="J19" s="37">
        <f t="shared" si="4"/>
        <v>24327681.539743297</v>
      </c>
      <c r="M19" s="23"/>
    </row>
    <row r="20" spans="1:13" x14ac:dyDescent="0.2">
      <c r="A20" s="11">
        <v>50</v>
      </c>
      <c r="B20" s="16" t="s">
        <v>46</v>
      </c>
      <c r="C20" s="33">
        <v>1602128125</v>
      </c>
      <c r="D20" s="35">
        <v>482956</v>
      </c>
      <c r="E20" s="33">
        <f t="shared" si="1"/>
        <v>3317.3376560183538</v>
      </c>
      <c r="F20" s="15">
        <f t="shared" si="2"/>
        <v>0.91004657441649039</v>
      </c>
      <c r="G20" s="33">
        <f t="shared" si="5"/>
        <v>286.91405205984722</v>
      </c>
      <c r="H20" s="33">
        <f t="shared" si="3"/>
        <v>138566862.92661557</v>
      </c>
      <c r="I20" s="37">
        <f>'jan-apr'!H20</f>
        <v>80868483.075496718</v>
      </c>
      <c r="J20" s="37">
        <f t="shared" si="4"/>
        <v>57698379.851118848</v>
      </c>
      <c r="M20" s="23"/>
    </row>
    <row r="21" spans="1:13" x14ac:dyDescent="0.2">
      <c r="A21" s="11">
        <v>55</v>
      </c>
      <c r="B21" s="16" t="s">
        <v>57</v>
      </c>
      <c r="C21" s="33">
        <v>561918448</v>
      </c>
      <c r="D21" s="35">
        <v>169610</v>
      </c>
      <c r="E21" s="33">
        <f t="shared" si="1"/>
        <v>3313.0030540652083</v>
      </c>
      <c r="F21" s="15">
        <f t="shared" si="2"/>
        <v>0.90885746131799028</v>
      </c>
      <c r="G21" s="33">
        <f t="shared" si="5"/>
        <v>290.7068287688495</v>
      </c>
      <c r="H21" s="33">
        <f t="shared" si="3"/>
        <v>49306785.227484562</v>
      </c>
      <c r="I21" s="37">
        <f>'jan-apr'!H21</f>
        <v>19422869.408079594</v>
      </c>
      <c r="J21" s="37">
        <f t="shared" si="4"/>
        <v>29883915.819404967</v>
      </c>
      <c r="M21" s="23"/>
    </row>
    <row r="22" spans="1:13" x14ac:dyDescent="0.2">
      <c r="A22" s="11">
        <v>56</v>
      </c>
      <c r="B22" s="16" t="s">
        <v>58</v>
      </c>
      <c r="C22" s="33">
        <v>234929193</v>
      </c>
      <c r="D22" s="35">
        <v>75053</v>
      </c>
      <c r="E22" s="33">
        <f t="shared" si="1"/>
        <v>3130.1772480780251</v>
      </c>
      <c r="F22" s="15">
        <f t="shared" si="2"/>
        <v>0.85870278437344671</v>
      </c>
      <c r="G22" s="33">
        <f t="shared" si="5"/>
        <v>450.67940900763483</v>
      </c>
      <c r="H22" s="33">
        <f t="shared" si="3"/>
        <v>33824841.684250019</v>
      </c>
      <c r="I22" s="37">
        <f>'jan-apr'!H22</f>
        <v>14657799.208937274</v>
      </c>
      <c r="J22" s="37">
        <f t="shared" si="4"/>
        <v>19167042.475312747</v>
      </c>
    </row>
    <row r="23" spans="1:13" x14ac:dyDescent="0.2">
      <c r="A23" s="11"/>
      <c r="B23" s="16"/>
      <c r="C23" s="33"/>
      <c r="D23" s="33"/>
      <c r="E23" s="33"/>
      <c r="F23" s="36"/>
      <c r="G23" s="33"/>
      <c r="H23" s="33"/>
      <c r="I23" s="37"/>
      <c r="J23" s="37"/>
    </row>
    <row r="24" spans="1:13" ht="13.5" thickBot="1" x14ac:dyDescent="0.25">
      <c r="A24" s="19"/>
      <c r="B24" s="19" t="s">
        <v>6</v>
      </c>
      <c r="C24" s="30">
        <f>IF(ISNUMBER(C21),SUM(C8:C22),"")</f>
        <v>20231818819</v>
      </c>
      <c r="D24" s="34">
        <f>IF(ISNUMBER(D21),SUM(D8:D22),"")</f>
        <v>5550203</v>
      </c>
      <c r="E24" s="34">
        <f>IF(ISNUMBER(C24),C24/D24,"")</f>
        <v>3645.2394298010363</v>
      </c>
      <c r="F24" s="21">
        <f>IF(ISNUMBER(E24),E24/E$24,"")</f>
        <v>1</v>
      </c>
      <c r="G24" s="34"/>
      <c r="H24" s="34">
        <f>IF(ISNUMBER(H21),SUM(H8:H22),"")</f>
        <v>9.2387199401855469E-7</v>
      </c>
      <c r="I24" s="20">
        <f>'jan-apr'!H24</f>
        <v>0</v>
      </c>
      <c r="J24" s="20">
        <f>IF(ISNUMBER(C24),H24-I24,"")</f>
        <v>9.2387199401855469E-7</v>
      </c>
    </row>
    <row r="25" spans="1:13" ht="13.5" thickTop="1" x14ac:dyDescent="0.2"/>
    <row r="27" spans="1:13" x14ac:dyDescent="0.2">
      <c r="F27" s="22"/>
    </row>
  </sheetData>
  <mergeCells count="4">
    <mergeCell ref="C1:H1"/>
    <mergeCell ref="A2:A5"/>
    <mergeCell ref="B2:B5"/>
    <mergeCell ref="E2:F2"/>
  </mergeCells>
  <pageMargins left="0.70866141732283472" right="0.70866141732283472" top="0.78740157480314965" bottom="0.78740157480314965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27"/>
  <sheetViews>
    <sheetView workbookViewId="0">
      <selection activeCell="D8" sqref="D8:D22"/>
    </sheetView>
  </sheetViews>
  <sheetFormatPr baseColWidth="10" defaultColWidth="20.140625" defaultRowHeight="12.75" x14ac:dyDescent="0.2"/>
  <cols>
    <col min="1" max="1" width="3.85546875" style="3" customWidth="1"/>
    <col min="2" max="2" width="28.42578125" style="3" bestFit="1" customWidth="1"/>
    <col min="3" max="8" width="16.140625" style="3" customWidth="1"/>
    <col min="9" max="249" width="11.42578125" style="3" customWidth="1"/>
    <col min="250" max="250" width="3.42578125" style="3" customWidth="1"/>
    <col min="251" max="16384" width="20.140625" style="3"/>
  </cols>
  <sheetData>
    <row r="1" spans="1:13" ht="26.25" customHeight="1" x14ac:dyDescent="0.25">
      <c r="A1" s="1"/>
      <c r="B1" s="2"/>
      <c r="C1" s="55" t="s">
        <v>67</v>
      </c>
      <c r="D1" s="56"/>
      <c r="E1" s="56"/>
      <c r="F1" s="56"/>
      <c r="G1" s="56"/>
      <c r="H1" s="57"/>
      <c r="I1" s="24"/>
      <c r="J1" s="25"/>
    </row>
    <row r="2" spans="1:13" x14ac:dyDescent="0.2">
      <c r="A2" s="58" t="s">
        <v>64</v>
      </c>
      <c r="B2" s="58" t="s">
        <v>0</v>
      </c>
      <c r="C2" s="4" t="s">
        <v>12</v>
      </c>
      <c r="D2" s="4" t="s">
        <v>2</v>
      </c>
      <c r="E2" s="61" t="s">
        <v>68</v>
      </c>
      <c r="F2" s="62"/>
      <c r="G2" s="31" t="s">
        <v>17</v>
      </c>
      <c r="H2" s="32"/>
      <c r="I2" s="26"/>
      <c r="J2" s="27"/>
    </row>
    <row r="3" spans="1:13" x14ac:dyDescent="0.2">
      <c r="A3" s="59"/>
      <c r="B3" s="59"/>
      <c r="C3" s="5">
        <v>2024</v>
      </c>
      <c r="D3" s="5" t="s">
        <v>60</v>
      </c>
      <c r="E3" s="5"/>
      <c r="F3" s="4" t="s">
        <v>19</v>
      </c>
      <c r="G3" s="4"/>
      <c r="H3" s="4"/>
      <c r="I3" s="28"/>
      <c r="J3" s="29"/>
    </row>
    <row r="4" spans="1:13" x14ac:dyDescent="0.2">
      <c r="A4" s="59"/>
      <c r="B4" s="59"/>
      <c r="C4" s="5"/>
      <c r="D4" s="5"/>
      <c r="E4" s="5" t="s">
        <v>18</v>
      </c>
      <c r="F4" s="5" t="s">
        <v>3</v>
      </c>
      <c r="G4" s="5" t="s">
        <v>18</v>
      </c>
      <c r="H4" s="5" t="s">
        <v>20</v>
      </c>
      <c r="I4" s="28" t="s">
        <v>39</v>
      </c>
      <c r="J4" s="29" t="s">
        <v>38</v>
      </c>
    </row>
    <row r="5" spans="1:13" x14ac:dyDescent="0.2">
      <c r="A5" s="60"/>
      <c r="B5" s="60"/>
      <c r="C5" s="6"/>
      <c r="D5" s="6"/>
      <c r="E5" s="7"/>
      <c r="F5" s="7" t="s">
        <v>4</v>
      </c>
      <c r="G5" s="7" t="s">
        <v>13</v>
      </c>
      <c r="H5" s="7" t="s">
        <v>13</v>
      </c>
      <c r="I5" s="28" t="s">
        <v>11</v>
      </c>
      <c r="J5" s="29" t="s">
        <v>22</v>
      </c>
    </row>
    <row r="6" spans="1:13" x14ac:dyDescent="0.2">
      <c r="A6" s="39"/>
      <c r="B6" s="39"/>
      <c r="C6" s="39">
        <v>1</v>
      </c>
      <c r="D6" s="39">
        <v>2</v>
      </c>
      <c r="E6" s="39">
        <v>3</v>
      </c>
      <c r="F6" s="39">
        <v>4</v>
      </c>
      <c r="G6" s="39">
        <v>5</v>
      </c>
      <c r="H6" s="39">
        <v>6</v>
      </c>
      <c r="I6" s="40">
        <v>7</v>
      </c>
      <c r="J6" s="40">
        <v>8</v>
      </c>
    </row>
    <row r="7" spans="1:13" x14ac:dyDescent="0.2">
      <c r="A7" s="8"/>
      <c r="B7" s="9"/>
      <c r="C7" s="10"/>
      <c r="D7" s="10"/>
      <c r="E7" s="10"/>
      <c r="F7" s="10"/>
      <c r="G7" s="10"/>
      <c r="H7" s="10"/>
    </row>
    <row r="8" spans="1:13" x14ac:dyDescent="0.2">
      <c r="A8" s="11">
        <v>3</v>
      </c>
      <c r="B8" s="12" t="s">
        <v>40</v>
      </c>
      <c r="C8" s="13">
        <v>2009376925</v>
      </c>
      <c r="D8" s="35">
        <v>717710</v>
      </c>
      <c r="E8" s="33">
        <f t="shared" ref="E8" si="0">IF(ISNUMBER(C8),C8/D8,"")</f>
        <v>2799.7059048919482</v>
      </c>
      <c r="F8" s="15">
        <f>IF(ISNUMBER(D8),E8/E$24,"")</f>
        <v>1.2523332459929326</v>
      </c>
      <c r="G8" s="33">
        <f>IF(ISNUMBER(D8),($E$24-E8)*0.875,"")</f>
        <v>-493.59986324245796</v>
      </c>
      <c r="H8" s="33">
        <f>IF(ISNUMBER(C8),G8*D8,"")</f>
        <v>-354261557.84774452</v>
      </c>
      <c r="I8" s="37">
        <f>'jan-mar'!H8</f>
        <v>-355256759.8771264</v>
      </c>
      <c r="J8" s="37">
        <f>IF(ISNUMBER(D8),H8-I8,"")</f>
        <v>995202.02938187122</v>
      </c>
      <c r="M8" s="23"/>
    </row>
    <row r="9" spans="1:13" x14ac:dyDescent="0.2">
      <c r="A9" s="11">
        <v>11</v>
      </c>
      <c r="B9" s="12" t="s">
        <v>41</v>
      </c>
      <c r="C9" s="13">
        <v>1209054330</v>
      </c>
      <c r="D9" s="35">
        <v>499417</v>
      </c>
      <c r="E9" s="33">
        <f t="shared" ref="E9:E22" si="1">IF(ISNUMBER(C9),C9/D9,"")</f>
        <v>2420.9314660894602</v>
      </c>
      <c r="F9" s="15">
        <f t="shared" ref="F9:F22" si="2">IF(ISNUMBER(D9),E9/E$24,"")</f>
        <v>1.0829040850171912</v>
      </c>
      <c r="G9" s="33">
        <f t="shared" ref="G9:G22" si="3">IF(ISNUMBER(D9),($E$24-E9)*0.875,"")</f>
        <v>-162.17222929028094</v>
      </c>
      <c r="H9" s="33">
        <f t="shared" ref="H9:H22" si="4">IF(ISNUMBER(C9),G9*D9,"")</f>
        <v>-80991568.23546423</v>
      </c>
      <c r="I9" s="37">
        <f>'jan-mar'!H9</f>
        <v>-80884993.695195034</v>
      </c>
      <c r="J9" s="37">
        <f t="shared" ref="J9:J22" si="5">IF(ISNUMBER(D9),H9-I9,"")</f>
        <v>-106574.54026919603</v>
      </c>
      <c r="M9" s="23"/>
    </row>
    <row r="10" spans="1:13" x14ac:dyDescent="0.2">
      <c r="A10" s="11">
        <v>15</v>
      </c>
      <c r="B10" s="16" t="s">
        <v>42</v>
      </c>
      <c r="C10" s="13">
        <v>570290548</v>
      </c>
      <c r="D10" s="35">
        <v>270624</v>
      </c>
      <c r="E10" s="33">
        <f t="shared" si="1"/>
        <v>2107.3169711481614</v>
      </c>
      <c r="F10" s="15">
        <f t="shared" si="2"/>
        <v>0.94262154399957376</v>
      </c>
      <c r="G10" s="33">
        <f t="shared" si="3"/>
        <v>112.24045378335546</v>
      </c>
      <c r="H10" s="33">
        <f t="shared" si="4"/>
        <v>30374960.564666789</v>
      </c>
      <c r="I10" s="37">
        <f>'jan-mar'!H10</f>
        <v>27793628.751360673</v>
      </c>
      <c r="J10" s="37">
        <f t="shared" si="5"/>
        <v>2581331.8133061156</v>
      </c>
      <c r="M10" s="23"/>
    </row>
    <row r="11" spans="1:13" x14ac:dyDescent="0.2">
      <c r="A11" s="11">
        <v>18</v>
      </c>
      <c r="B11" s="16" t="s">
        <v>51</v>
      </c>
      <c r="C11" s="13">
        <v>515028716</v>
      </c>
      <c r="D11" s="35">
        <v>243081</v>
      </c>
      <c r="E11" s="33">
        <f t="shared" si="1"/>
        <v>2118.7534854636933</v>
      </c>
      <c r="F11" s="15">
        <f t="shared" si="2"/>
        <v>0.94773719813688473</v>
      </c>
      <c r="G11" s="33">
        <f t="shared" si="3"/>
        <v>102.23350375726505</v>
      </c>
      <c r="H11" s="33">
        <f t="shared" si="4"/>
        <v>24851022.326819748</v>
      </c>
      <c r="I11" s="37">
        <f>'jan-mar'!H11</f>
        <v>32219191.980115406</v>
      </c>
      <c r="J11" s="37">
        <f t="shared" si="5"/>
        <v>-7368169.6532956585</v>
      </c>
      <c r="M11" s="23"/>
    </row>
    <row r="12" spans="1:13" x14ac:dyDescent="0.2">
      <c r="A12" s="11">
        <v>31</v>
      </c>
      <c r="B12" s="16" t="s">
        <v>52</v>
      </c>
      <c r="C12" s="13">
        <v>585363906</v>
      </c>
      <c r="D12" s="35">
        <v>312152</v>
      </c>
      <c r="E12" s="33">
        <f t="shared" si="1"/>
        <v>1875.2527806965836</v>
      </c>
      <c r="F12" s="15">
        <f t="shared" si="2"/>
        <v>0.83881717640541287</v>
      </c>
      <c r="G12" s="33">
        <f t="shared" si="3"/>
        <v>315.29662042848605</v>
      </c>
      <c r="H12" s="33">
        <f t="shared" si="4"/>
        <v>98420470.659992784</v>
      </c>
      <c r="I12" s="37">
        <f>'jan-mar'!H12</f>
        <v>94504693.94080621</v>
      </c>
      <c r="J12" s="37">
        <f t="shared" si="5"/>
        <v>3915776.7191865742</v>
      </c>
      <c r="M12" s="23"/>
    </row>
    <row r="13" spans="1:13" x14ac:dyDescent="0.2">
      <c r="A13" s="11">
        <v>32</v>
      </c>
      <c r="B13" s="16" t="s">
        <v>53</v>
      </c>
      <c r="C13" s="13">
        <v>1765396785</v>
      </c>
      <c r="D13" s="35">
        <v>728803</v>
      </c>
      <c r="E13" s="33">
        <f t="shared" si="1"/>
        <v>2422.3237075039483</v>
      </c>
      <c r="F13" s="15">
        <f t="shared" si="2"/>
        <v>1.08352684693185</v>
      </c>
      <c r="G13" s="33">
        <f t="shared" si="3"/>
        <v>-163.39044052795805</v>
      </c>
      <c r="H13" s="33">
        <f t="shared" si="4"/>
        <v>-119079443.22809741</v>
      </c>
      <c r="I13" s="37">
        <f>'jan-mar'!H13</f>
        <v>-129240716.09546946</v>
      </c>
      <c r="J13" s="37">
        <f t="shared" si="5"/>
        <v>10161272.867372051</v>
      </c>
      <c r="M13" s="23"/>
    </row>
    <row r="14" spans="1:13" x14ac:dyDescent="0.2">
      <c r="A14" s="11">
        <v>33</v>
      </c>
      <c r="B14" s="16" t="s">
        <v>54</v>
      </c>
      <c r="C14" s="13">
        <v>570809406</v>
      </c>
      <c r="D14" s="35">
        <v>269819</v>
      </c>
      <c r="E14" s="33">
        <f t="shared" si="1"/>
        <v>2115.5270977951886</v>
      </c>
      <c r="F14" s="15">
        <f t="shared" si="2"/>
        <v>0.94629400635925198</v>
      </c>
      <c r="G14" s="33">
        <f t="shared" si="3"/>
        <v>105.05659296720665</v>
      </c>
      <c r="H14" s="33">
        <f t="shared" si="4"/>
        <v>28346264.857818734</v>
      </c>
      <c r="I14" s="37">
        <f>'jan-mar'!H14</f>
        <v>27905045.866231933</v>
      </c>
      <c r="J14" s="37">
        <f t="shared" si="5"/>
        <v>441218.99158680066</v>
      </c>
      <c r="M14" s="23"/>
    </row>
    <row r="15" spans="1:13" x14ac:dyDescent="0.2">
      <c r="A15" s="11">
        <v>34</v>
      </c>
      <c r="B15" s="16" t="s">
        <v>43</v>
      </c>
      <c r="C15" s="13">
        <v>699843648</v>
      </c>
      <c r="D15" s="35">
        <v>376304</v>
      </c>
      <c r="E15" s="33">
        <f t="shared" si="1"/>
        <v>1859.7826438198904</v>
      </c>
      <c r="F15" s="15">
        <f t="shared" si="2"/>
        <v>0.83189724717395597</v>
      </c>
      <c r="G15" s="33">
        <f t="shared" si="3"/>
        <v>328.83299019559263</v>
      </c>
      <c r="H15" s="33">
        <f t="shared" si="4"/>
        <v>123741169.54256229</v>
      </c>
      <c r="I15" s="37">
        <f>'jan-mar'!H15</f>
        <v>121600836.51274101</v>
      </c>
      <c r="J15" s="37">
        <f t="shared" si="5"/>
        <v>2140333.0298212767</v>
      </c>
      <c r="M15" s="23"/>
    </row>
    <row r="16" spans="1:13" x14ac:dyDescent="0.2">
      <c r="A16" s="11">
        <v>39</v>
      </c>
      <c r="B16" s="16" t="s">
        <v>55</v>
      </c>
      <c r="C16" s="13">
        <v>513260134</v>
      </c>
      <c r="D16" s="35">
        <v>256432</v>
      </c>
      <c r="E16" s="33">
        <f t="shared" si="1"/>
        <v>2001.5447916016722</v>
      </c>
      <c r="F16" s="15">
        <f t="shared" si="2"/>
        <v>0.89530871134963352</v>
      </c>
      <c r="G16" s="33">
        <f t="shared" si="3"/>
        <v>204.79111088653357</v>
      </c>
      <c r="H16" s="33">
        <f t="shared" si="4"/>
        <v>52514994.146855578</v>
      </c>
      <c r="I16" s="37">
        <f>'jan-mar'!H16</f>
        <v>48088365.22341302</v>
      </c>
      <c r="J16" s="37">
        <f t="shared" si="5"/>
        <v>4426628.9234425575</v>
      </c>
      <c r="M16" s="23"/>
    </row>
    <row r="17" spans="1:13" x14ac:dyDescent="0.2">
      <c r="A17" s="11">
        <v>40</v>
      </c>
      <c r="B17" s="16" t="s">
        <v>56</v>
      </c>
      <c r="C17" s="13">
        <v>361705638</v>
      </c>
      <c r="D17" s="35">
        <v>177093</v>
      </c>
      <c r="E17" s="33">
        <f t="shared" si="1"/>
        <v>2042.4615202181903</v>
      </c>
      <c r="F17" s="15">
        <f t="shared" si="2"/>
        <v>0.91361112642623199</v>
      </c>
      <c r="G17" s="33">
        <f t="shared" si="3"/>
        <v>168.98897334708016</v>
      </c>
      <c r="H17" s="33">
        <f t="shared" si="4"/>
        <v>29926764.256954469</v>
      </c>
      <c r="I17" s="37">
        <f>'jan-mar'!H17</f>
        <v>38251203.907594912</v>
      </c>
      <c r="J17" s="37">
        <f t="shared" si="5"/>
        <v>-8324439.650640443</v>
      </c>
      <c r="M17" s="23"/>
    </row>
    <row r="18" spans="1:13" x14ac:dyDescent="0.2">
      <c r="A18" s="11">
        <v>42</v>
      </c>
      <c r="B18" s="16" t="s">
        <v>44</v>
      </c>
      <c r="C18" s="13">
        <v>620857812</v>
      </c>
      <c r="D18" s="35">
        <v>319850</v>
      </c>
      <c r="E18" s="33">
        <f t="shared" si="1"/>
        <v>1941.0905486947006</v>
      </c>
      <c r="F18" s="15">
        <f t="shared" si="2"/>
        <v>0.86826699310292543</v>
      </c>
      <c r="G18" s="33">
        <f t="shared" si="3"/>
        <v>257.68857343013372</v>
      </c>
      <c r="H18" s="33">
        <f t="shared" si="4"/>
        <v>82421690.211628273</v>
      </c>
      <c r="I18" s="37">
        <f>'jan-mar'!H18</f>
        <v>86815689.413441584</v>
      </c>
      <c r="J18" s="37">
        <f t="shared" si="5"/>
        <v>-4393999.2018133104</v>
      </c>
      <c r="M18" s="23"/>
    </row>
    <row r="19" spans="1:13" x14ac:dyDescent="0.2">
      <c r="A19" s="11">
        <v>46</v>
      </c>
      <c r="B19" s="16" t="s">
        <v>45</v>
      </c>
      <c r="C19" s="13">
        <v>1491711738</v>
      </c>
      <c r="D19" s="35">
        <v>651299</v>
      </c>
      <c r="E19" s="33">
        <f t="shared" si="1"/>
        <v>2290.3639311591141</v>
      </c>
      <c r="F19" s="15">
        <f t="shared" si="2"/>
        <v>1.0245000703116087</v>
      </c>
      <c r="G19" s="33">
        <f t="shared" si="3"/>
        <v>-47.925636226228164</v>
      </c>
      <c r="H19" s="33">
        <f t="shared" si="4"/>
        <v>-31213918.948506176</v>
      </c>
      <c r="I19" s="37">
        <f>'jan-mar'!H19</f>
        <v>-19600634.456521798</v>
      </c>
      <c r="J19" s="37">
        <f t="shared" si="5"/>
        <v>-11613284.491984379</v>
      </c>
      <c r="M19" s="23"/>
    </row>
    <row r="20" spans="1:13" x14ac:dyDescent="0.2">
      <c r="A20" s="11">
        <v>50</v>
      </c>
      <c r="B20" s="16" t="s">
        <v>46</v>
      </c>
      <c r="C20" s="13">
        <v>987271338</v>
      </c>
      <c r="D20" s="35">
        <v>482956</v>
      </c>
      <c r="E20" s="33">
        <f t="shared" si="1"/>
        <v>2044.2262607773794</v>
      </c>
      <c r="F20" s="15">
        <f t="shared" si="2"/>
        <v>0.91440051050723947</v>
      </c>
      <c r="G20" s="33">
        <f t="shared" si="3"/>
        <v>167.44482535778977</v>
      </c>
      <c r="H20" s="33">
        <f t="shared" si="4"/>
        <v>80868483.075496718</v>
      </c>
      <c r="I20" s="37">
        <f>'jan-mar'!H20</f>
        <v>75494970.686196133</v>
      </c>
      <c r="J20" s="37">
        <f t="shared" si="5"/>
        <v>5373512.3893005848</v>
      </c>
      <c r="M20" s="23"/>
    </row>
    <row r="21" spans="1:13" x14ac:dyDescent="0.2">
      <c r="A21" s="11">
        <v>55</v>
      </c>
      <c r="B21" s="16" t="s">
        <v>57</v>
      </c>
      <c r="C21" s="13">
        <v>356981156</v>
      </c>
      <c r="D21" s="35">
        <v>169610</v>
      </c>
      <c r="E21" s="33">
        <f t="shared" si="1"/>
        <v>2104.7176227816758</v>
      </c>
      <c r="F21" s="15">
        <f t="shared" si="2"/>
        <v>0.94145883245491491</v>
      </c>
      <c r="G21" s="33">
        <f t="shared" si="3"/>
        <v>114.51488360403039</v>
      </c>
      <c r="H21" s="33">
        <f t="shared" si="4"/>
        <v>19422869.408079594</v>
      </c>
      <c r="I21" s="37">
        <f>'jan-mar'!H21</f>
        <v>17818525.161267269</v>
      </c>
      <c r="J21" s="37">
        <f t="shared" si="5"/>
        <v>1604344.246812325</v>
      </c>
      <c r="M21" s="23"/>
    </row>
    <row r="22" spans="1:13" x14ac:dyDescent="0.2">
      <c r="A22" s="11">
        <v>56</v>
      </c>
      <c r="B22" s="16" t="s">
        <v>58</v>
      </c>
      <c r="C22" s="13">
        <v>151036099</v>
      </c>
      <c r="D22" s="35">
        <v>75053</v>
      </c>
      <c r="E22" s="33">
        <f t="shared" si="1"/>
        <v>2012.3925625891036</v>
      </c>
      <c r="F22" s="15">
        <f t="shared" si="2"/>
        <v>0.9001610153822609</v>
      </c>
      <c r="G22" s="33">
        <f t="shared" si="3"/>
        <v>195.29931127253107</v>
      </c>
      <c r="H22" s="33">
        <f t="shared" si="4"/>
        <v>14657799.208937274</v>
      </c>
      <c r="I22" s="37">
        <f>'jan-mar'!H22</f>
        <v>14490952.68114477</v>
      </c>
      <c r="J22" s="37">
        <f t="shared" si="5"/>
        <v>166846.52779250406</v>
      </c>
    </row>
    <row r="23" spans="1:13" x14ac:dyDescent="0.2">
      <c r="A23" s="11"/>
      <c r="B23" s="16"/>
      <c r="C23" s="33"/>
      <c r="D23" s="33"/>
      <c r="E23" s="33"/>
      <c r="F23" s="36"/>
      <c r="G23" s="33"/>
      <c r="H23" s="33"/>
      <c r="I23" s="37"/>
      <c r="J23" s="37"/>
    </row>
    <row r="24" spans="1:13" ht="13.5" thickBot="1" x14ac:dyDescent="0.25">
      <c r="A24" s="19"/>
      <c r="B24" s="19" t="s">
        <v>6</v>
      </c>
      <c r="C24" s="30">
        <f>IF(ISNUMBER(C21),SUM(C8:C22),"")</f>
        <v>12407988179</v>
      </c>
      <c r="D24" s="34">
        <f>IF(ISNUMBER(D21),SUM(D8:D22),"")</f>
        <v>5550203</v>
      </c>
      <c r="E24" s="34">
        <f>IF(ISNUMBER(C24),C24/D24,"")</f>
        <v>2235.5917754719962</v>
      </c>
      <c r="F24" s="21">
        <f>IF(ISNUMBER(E24),E24/E$24,"")</f>
        <v>1</v>
      </c>
      <c r="G24" s="34"/>
      <c r="H24" s="34">
        <f>IF(ISNUMBER(H21),SUM(H8:H22),"")</f>
        <v>0</v>
      </c>
      <c r="I24" s="20">
        <f>'jan-mar'!H24</f>
        <v>2.384185791015625E-7</v>
      </c>
      <c r="J24" s="20">
        <f>IF(ISNUMBER(C24),H24-I24,"")</f>
        <v>-2.384185791015625E-7</v>
      </c>
    </row>
    <row r="25" spans="1:13" ht="13.5" thickTop="1" x14ac:dyDescent="0.2"/>
    <row r="27" spans="1:13" x14ac:dyDescent="0.2">
      <c r="D27" s="54"/>
      <c r="F27" s="22"/>
    </row>
  </sheetData>
  <mergeCells count="4">
    <mergeCell ref="C1:H1"/>
    <mergeCell ref="A2:A5"/>
    <mergeCell ref="B2:B5"/>
    <mergeCell ref="E2:F2"/>
  </mergeCells>
  <pageMargins left="0.70866141732283472" right="0.70866141732283472" top="0.78740157480314965" bottom="0.78740157480314965" header="0.31496062992125984" footer="0.31496062992125984"/>
  <pageSetup paperSize="9" scale="8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27"/>
  <sheetViews>
    <sheetView zoomScaleNormal="100" workbookViewId="0">
      <selection activeCell="F30" sqref="F30"/>
    </sheetView>
  </sheetViews>
  <sheetFormatPr baseColWidth="10" defaultColWidth="20.140625" defaultRowHeight="12.75" x14ac:dyDescent="0.2"/>
  <cols>
    <col min="1" max="1" width="3.85546875" style="3" customWidth="1"/>
    <col min="2" max="2" width="28.42578125" style="3" bestFit="1" customWidth="1"/>
    <col min="3" max="8" width="16.140625" style="3" customWidth="1"/>
    <col min="9" max="248" width="11.42578125" style="3" customWidth="1"/>
    <col min="249" max="249" width="3.42578125" style="3" customWidth="1"/>
    <col min="250" max="16384" width="20.140625" style="3"/>
  </cols>
  <sheetData>
    <row r="1" spans="1:12" ht="26.25" customHeight="1" x14ac:dyDescent="0.25">
      <c r="A1" s="1"/>
      <c r="B1" s="2"/>
      <c r="C1" s="55" t="s">
        <v>63</v>
      </c>
      <c r="D1" s="56"/>
      <c r="E1" s="56"/>
      <c r="F1" s="56"/>
      <c r="G1" s="56"/>
      <c r="H1" s="57"/>
      <c r="I1" s="24"/>
      <c r="J1" s="25"/>
    </row>
    <row r="2" spans="1:12" x14ac:dyDescent="0.2">
      <c r="A2" s="58" t="s">
        <v>64</v>
      </c>
      <c r="B2" s="58" t="s">
        <v>0</v>
      </c>
      <c r="C2" s="4" t="s">
        <v>10</v>
      </c>
      <c r="D2" s="4" t="s">
        <v>2</v>
      </c>
      <c r="E2" s="61" t="s">
        <v>66</v>
      </c>
      <c r="F2" s="62"/>
      <c r="G2" s="31" t="s">
        <v>17</v>
      </c>
      <c r="H2" s="32"/>
      <c r="I2" s="26"/>
      <c r="J2" s="27"/>
    </row>
    <row r="3" spans="1:12" x14ac:dyDescent="0.2">
      <c r="A3" s="59"/>
      <c r="B3" s="59"/>
      <c r="C3" s="5">
        <v>2024</v>
      </c>
      <c r="D3" s="5" t="s">
        <v>60</v>
      </c>
      <c r="E3" s="5"/>
      <c r="F3" s="4" t="s">
        <v>19</v>
      </c>
      <c r="G3" s="4"/>
      <c r="H3" s="4"/>
      <c r="I3" s="28"/>
      <c r="J3" s="29"/>
    </row>
    <row r="4" spans="1:12" x14ac:dyDescent="0.2">
      <c r="A4" s="59"/>
      <c r="B4" s="59"/>
      <c r="C4" s="5"/>
      <c r="D4" s="5"/>
      <c r="E4" s="5" t="s">
        <v>18</v>
      </c>
      <c r="F4" s="5" t="s">
        <v>3</v>
      </c>
      <c r="G4" s="5" t="s">
        <v>18</v>
      </c>
      <c r="H4" s="5" t="s">
        <v>20</v>
      </c>
      <c r="I4" s="28" t="s">
        <v>39</v>
      </c>
      <c r="J4" s="29" t="s">
        <v>38</v>
      </c>
    </row>
    <row r="5" spans="1:12" x14ac:dyDescent="0.2">
      <c r="A5" s="60"/>
      <c r="B5" s="60"/>
      <c r="C5" s="6"/>
      <c r="D5" s="6"/>
      <c r="E5" s="7"/>
      <c r="F5" s="7" t="s">
        <v>4</v>
      </c>
      <c r="G5" s="7" t="s">
        <v>11</v>
      </c>
      <c r="H5" s="7" t="s">
        <v>11</v>
      </c>
      <c r="I5" s="28" t="s">
        <v>8</v>
      </c>
      <c r="J5" s="29" t="s">
        <v>21</v>
      </c>
    </row>
    <row r="6" spans="1:12" x14ac:dyDescent="0.2">
      <c r="A6" s="39"/>
      <c r="B6" s="39"/>
      <c r="C6" s="39">
        <v>1</v>
      </c>
      <c r="D6" s="39">
        <v>2</v>
      </c>
      <c r="E6" s="39">
        <v>3</v>
      </c>
      <c r="F6" s="39">
        <v>4</v>
      </c>
      <c r="G6" s="39">
        <v>5</v>
      </c>
      <c r="H6" s="39">
        <v>6</v>
      </c>
      <c r="I6" s="40">
        <v>7</v>
      </c>
      <c r="J6" s="40">
        <v>8</v>
      </c>
    </row>
    <row r="7" spans="1:12" x14ac:dyDescent="0.2">
      <c r="A7" s="8"/>
      <c r="B7" s="9"/>
      <c r="C7" s="10"/>
      <c r="D7" s="10"/>
      <c r="E7" s="10"/>
      <c r="F7" s="10"/>
      <c r="G7" s="10"/>
      <c r="H7" s="10"/>
    </row>
    <row r="8" spans="1:12" x14ac:dyDescent="0.2">
      <c r="A8" s="11">
        <v>3</v>
      </c>
      <c r="B8" s="12" t="s">
        <v>40</v>
      </c>
      <c r="C8" s="23">
        <v>1966654439</v>
      </c>
      <c r="D8" s="35">
        <v>717710</v>
      </c>
      <c r="E8" s="33">
        <f>IF(ISNUMBER(C8),C8/D8,"")</f>
        <v>2740.1797926739214</v>
      </c>
      <c r="F8" s="15">
        <f>IF(ISNUMBER(D8),E8/E$24,"")</f>
        <v>1.2601535133358504</v>
      </c>
      <c r="G8" s="33">
        <f>IF(ISNUMBER(D8),($E$24-E8)*0.875,"")</f>
        <v>-494.98649855390948</v>
      </c>
      <c r="H8" s="33">
        <f>IF(ISNUMBER(C8),G8*D8,"")</f>
        <v>-355256759.8771264</v>
      </c>
      <c r="I8" s="37">
        <f>'jan-feb'!H8</f>
        <v>-136665313.82308057</v>
      </c>
      <c r="J8" s="37">
        <f>IF(ISNUMBER(D8),H8-I8,"")</f>
        <v>-218591446.05404583</v>
      </c>
      <c r="L8" s="23"/>
    </row>
    <row r="9" spans="1:12" x14ac:dyDescent="0.2">
      <c r="A9" s="11">
        <v>11</v>
      </c>
      <c r="B9" s="12" t="s">
        <v>41</v>
      </c>
      <c r="C9" s="13">
        <v>1178412739</v>
      </c>
      <c r="D9" s="35">
        <v>499417</v>
      </c>
      <c r="E9" s="33">
        <f t="shared" ref="E9:E22" si="0">IF(ISNUMBER(C9),C9/D9,"")</f>
        <v>2359.5767444840685</v>
      </c>
      <c r="F9" s="15">
        <f t="shared" ref="F9:F22" si="1">IF(ISNUMBER(D9),E9/E$24,"")</f>
        <v>1.0851218348872052</v>
      </c>
      <c r="G9" s="33">
        <f t="shared" ref="G9:G22" si="2">IF(ISNUMBER(D9),($E$24-E9)*0.875,"")</f>
        <v>-161.95883138778822</v>
      </c>
      <c r="H9" s="33">
        <f t="shared" ref="H9:H22" si="3">IF(ISNUMBER(C9),G9*D9,"")</f>
        <v>-80884993.695195034</v>
      </c>
      <c r="I9" s="37">
        <f>'jan-feb'!H9</f>
        <v>-22014840.806224499</v>
      </c>
      <c r="J9" s="37">
        <f t="shared" ref="J9:J22" si="4">IF(ISNUMBER(D9),H9-I9,"")</f>
        <v>-58870152.888970539</v>
      </c>
      <c r="L9" s="23"/>
    </row>
    <row r="10" spans="1:12" x14ac:dyDescent="0.2">
      <c r="A10" s="11">
        <v>15</v>
      </c>
      <c r="B10" s="16" t="s">
        <v>42</v>
      </c>
      <c r="C10" s="13">
        <v>556702582</v>
      </c>
      <c r="D10" s="35">
        <v>270624</v>
      </c>
      <c r="E10" s="33">
        <f t="shared" si="0"/>
        <v>2057.1072114816129</v>
      </c>
      <c r="F10" s="15">
        <f t="shared" si="1"/>
        <v>0.94602218686076789</v>
      </c>
      <c r="G10" s="33">
        <f t="shared" si="2"/>
        <v>102.70200998936042</v>
      </c>
      <c r="H10" s="33">
        <f t="shared" si="3"/>
        <v>27793628.751360673</v>
      </c>
      <c r="I10" s="37">
        <f>'jan-feb'!H10</f>
        <v>2564007.6684449888</v>
      </c>
      <c r="J10" s="37">
        <f t="shared" si="4"/>
        <v>25229621.082915686</v>
      </c>
      <c r="L10" s="23"/>
    </row>
    <row r="11" spans="1:12" x14ac:dyDescent="0.2">
      <c r="A11" s="11">
        <v>18</v>
      </c>
      <c r="B11" s="16" t="s">
        <v>51</v>
      </c>
      <c r="C11" s="13">
        <v>491753067</v>
      </c>
      <c r="D11" s="35">
        <v>243081</v>
      </c>
      <c r="E11" s="33">
        <f t="shared" si="0"/>
        <v>2023.0008392264308</v>
      </c>
      <c r="F11" s="15">
        <f t="shared" si="1"/>
        <v>0.93033735298986042</v>
      </c>
      <c r="G11" s="33">
        <f t="shared" si="2"/>
        <v>132.54508571264478</v>
      </c>
      <c r="H11" s="33">
        <f t="shared" si="3"/>
        <v>32219191.980115406</v>
      </c>
      <c r="I11" s="37">
        <f>'jan-feb'!H11</f>
        <v>1500841.1183552791</v>
      </c>
      <c r="J11" s="37">
        <f t="shared" si="4"/>
        <v>30718350.861760128</v>
      </c>
      <c r="L11" s="23"/>
    </row>
    <row r="12" spans="1:12" x14ac:dyDescent="0.2">
      <c r="A12" s="11">
        <v>31</v>
      </c>
      <c r="B12" s="16" t="s">
        <v>52</v>
      </c>
      <c r="C12" s="13">
        <v>570763209</v>
      </c>
      <c r="D12" s="35">
        <v>312152</v>
      </c>
      <c r="E12" s="33">
        <f t="shared" si="0"/>
        <v>1828.4784624157462</v>
      </c>
      <c r="F12" s="15">
        <f t="shared" si="1"/>
        <v>0.84088042858811396</v>
      </c>
      <c r="G12" s="33">
        <f t="shared" si="2"/>
        <v>302.75216542199382</v>
      </c>
      <c r="H12" s="33">
        <f t="shared" si="3"/>
        <v>94504693.94080621</v>
      </c>
      <c r="I12" s="37">
        <f>'jan-feb'!H12</f>
        <v>42985259.628770716</v>
      </c>
      <c r="J12" s="37">
        <f t="shared" si="4"/>
        <v>51519434.312035494</v>
      </c>
      <c r="L12" s="23"/>
    </row>
    <row r="13" spans="1:12" x14ac:dyDescent="0.2">
      <c r="A13" s="11">
        <v>32</v>
      </c>
      <c r="B13" s="16" t="s">
        <v>53</v>
      </c>
      <c r="C13" s="13">
        <v>1732471906</v>
      </c>
      <c r="D13" s="35">
        <v>728803</v>
      </c>
      <c r="E13" s="33">
        <f t="shared" si="0"/>
        <v>2377.1470562003724</v>
      </c>
      <c r="F13" s="15">
        <f t="shared" si="1"/>
        <v>1.0932020674686229</v>
      </c>
      <c r="G13" s="33">
        <f t="shared" si="2"/>
        <v>-177.33285413955412</v>
      </c>
      <c r="H13" s="33">
        <f t="shared" si="3"/>
        <v>-129240716.09546946</v>
      </c>
      <c r="I13" s="37">
        <f>'jan-feb'!H13</f>
        <v>-41890501.955749594</v>
      </c>
      <c r="J13" s="37">
        <f t="shared" si="4"/>
        <v>-87350214.139719874</v>
      </c>
      <c r="L13" s="23"/>
    </row>
    <row r="14" spans="1:12" x14ac:dyDescent="0.2">
      <c r="A14" s="11">
        <v>33</v>
      </c>
      <c r="B14" s="16" t="s">
        <v>54</v>
      </c>
      <c r="C14" s="13">
        <v>554824791</v>
      </c>
      <c r="D14" s="35">
        <v>269819</v>
      </c>
      <c r="E14" s="33">
        <f t="shared" si="0"/>
        <v>2056.2851059413902</v>
      </c>
      <c r="F14" s="15">
        <f t="shared" si="1"/>
        <v>0.94564411707585294</v>
      </c>
      <c r="G14" s="33">
        <f t="shared" si="2"/>
        <v>103.42135233705534</v>
      </c>
      <c r="H14" s="33">
        <f t="shared" si="3"/>
        <v>27905045.866231933</v>
      </c>
      <c r="I14" s="37">
        <f>'jan-feb'!H14</f>
        <v>10678731.943544026</v>
      </c>
      <c r="J14" s="37">
        <f t="shared" si="4"/>
        <v>17226313.922687907</v>
      </c>
      <c r="L14" s="23"/>
    </row>
    <row r="15" spans="1:12" x14ac:dyDescent="0.2">
      <c r="A15" s="11">
        <v>34</v>
      </c>
      <c r="B15" s="16" t="s">
        <v>43</v>
      </c>
      <c r="C15" s="13">
        <v>679293490</v>
      </c>
      <c r="D15" s="35">
        <v>376304</v>
      </c>
      <c r="E15" s="33">
        <f t="shared" si="0"/>
        <v>1805.1721214762533</v>
      </c>
      <c r="F15" s="15">
        <f t="shared" si="1"/>
        <v>0.83016231166147036</v>
      </c>
      <c r="G15" s="33">
        <f t="shared" si="2"/>
        <v>323.14521374405007</v>
      </c>
      <c r="H15" s="33">
        <f t="shared" si="3"/>
        <v>121600836.51274101</v>
      </c>
      <c r="I15" s="37">
        <f>'jan-feb'!H15</f>
        <v>57139914.820660867</v>
      </c>
      <c r="J15" s="37">
        <f t="shared" si="4"/>
        <v>64460921.692080148</v>
      </c>
      <c r="L15" s="23"/>
    </row>
    <row r="16" spans="1:12" x14ac:dyDescent="0.2">
      <c r="A16" s="11">
        <v>39</v>
      </c>
      <c r="B16" s="16" t="s">
        <v>55</v>
      </c>
      <c r="C16" s="13">
        <v>502648364</v>
      </c>
      <c r="D16" s="35">
        <v>256432</v>
      </c>
      <c r="E16" s="33">
        <f t="shared" si="0"/>
        <v>1960.1623978286641</v>
      </c>
      <c r="F16" s="15">
        <f t="shared" si="1"/>
        <v>0.90143921903833846</v>
      </c>
      <c r="G16" s="33">
        <f t="shared" si="2"/>
        <v>187.52872193569064</v>
      </c>
      <c r="H16" s="33">
        <f t="shared" si="3"/>
        <v>48088365.22341302</v>
      </c>
      <c r="I16" s="37">
        <f>'jan-feb'!H16</f>
        <v>25365027.643234473</v>
      </c>
      <c r="J16" s="37">
        <f t="shared" si="4"/>
        <v>22723337.580178548</v>
      </c>
      <c r="L16" s="23"/>
    </row>
    <row r="17" spans="1:12" x14ac:dyDescent="0.2">
      <c r="A17" s="11">
        <v>40</v>
      </c>
      <c r="B17" s="16" t="s">
        <v>56</v>
      </c>
      <c r="C17" s="13">
        <v>341369691</v>
      </c>
      <c r="D17" s="35">
        <v>177093</v>
      </c>
      <c r="E17" s="33">
        <f t="shared" si="0"/>
        <v>1927.6294997543664</v>
      </c>
      <c r="F17" s="15">
        <f t="shared" si="1"/>
        <v>0.88647799426143492</v>
      </c>
      <c r="G17" s="33">
        <f t="shared" si="2"/>
        <v>215.99500775070112</v>
      </c>
      <c r="H17" s="33">
        <f t="shared" si="3"/>
        <v>38251203.907594912</v>
      </c>
      <c r="I17" s="37">
        <f>'jan-feb'!H17</f>
        <v>12138182.629517082</v>
      </c>
      <c r="J17" s="37">
        <f t="shared" si="4"/>
        <v>26113021.27807783</v>
      </c>
      <c r="L17" s="23"/>
    </row>
    <row r="18" spans="1:12" x14ac:dyDescent="0.2">
      <c r="A18" s="11">
        <v>42</v>
      </c>
      <c r="B18" s="16" t="s">
        <v>44</v>
      </c>
      <c r="C18" s="13">
        <v>596289797</v>
      </c>
      <c r="D18" s="35">
        <v>319850</v>
      </c>
      <c r="E18" s="33">
        <f t="shared" si="0"/>
        <v>1864.2794966390495</v>
      </c>
      <c r="F18" s="15">
        <f t="shared" si="1"/>
        <v>0.8573446033762685</v>
      </c>
      <c r="G18" s="33">
        <f t="shared" si="2"/>
        <v>271.42626047660337</v>
      </c>
      <c r="H18" s="33">
        <f t="shared" si="3"/>
        <v>86815689.413441584</v>
      </c>
      <c r="I18" s="37">
        <f>'jan-feb'!H18</f>
        <v>33345429.004127979</v>
      </c>
      <c r="J18" s="37">
        <f t="shared" si="4"/>
        <v>53470260.409313604</v>
      </c>
      <c r="L18" s="23"/>
    </row>
    <row r="19" spans="1:12" x14ac:dyDescent="0.2">
      <c r="A19" s="11">
        <v>46</v>
      </c>
      <c r="B19" s="16" t="s">
        <v>45</v>
      </c>
      <c r="C19" s="13">
        <v>1438637985</v>
      </c>
      <c r="D19" s="35">
        <v>651299</v>
      </c>
      <c r="E19" s="33">
        <f t="shared" si="0"/>
        <v>2208.8748562488195</v>
      </c>
      <c r="F19" s="15">
        <f t="shared" si="1"/>
        <v>1.0158170708590462</v>
      </c>
      <c r="G19" s="33">
        <f t="shared" si="2"/>
        <v>-30.09467918194531</v>
      </c>
      <c r="H19" s="33">
        <f t="shared" si="3"/>
        <v>-19600634.456521798</v>
      </c>
      <c r="I19" s="37">
        <f>'jan-feb'!H19</f>
        <v>-21506529.579475395</v>
      </c>
      <c r="J19" s="37">
        <f t="shared" si="4"/>
        <v>1905895.1229535975</v>
      </c>
      <c r="L19" s="23"/>
    </row>
    <row r="20" spans="1:12" x14ac:dyDescent="0.2">
      <c r="A20" s="11">
        <v>50</v>
      </c>
      <c r="B20" s="16" t="s">
        <v>46</v>
      </c>
      <c r="C20" s="13">
        <v>963898649</v>
      </c>
      <c r="D20" s="35">
        <v>482956</v>
      </c>
      <c r="E20" s="33">
        <f t="shared" si="0"/>
        <v>1995.8311916613522</v>
      </c>
      <c r="F20" s="15">
        <f t="shared" si="1"/>
        <v>0.91784257913349954</v>
      </c>
      <c r="G20" s="33">
        <f t="shared" si="2"/>
        <v>156.31852733208851</v>
      </c>
      <c r="H20" s="33">
        <f t="shared" si="3"/>
        <v>75494970.686196133</v>
      </c>
      <c r="I20" s="37">
        <f>'jan-feb'!H20</f>
        <v>30405416.909496259</v>
      </c>
      <c r="J20" s="37">
        <f t="shared" si="4"/>
        <v>45089553.776699871</v>
      </c>
      <c r="L20" s="23"/>
    </row>
    <row r="21" spans="1:12" x14ac:dyDescent="0.2">
      <c r="A21" s="11">
        <v>55</v>
      </c>
      <c r="B21" s="16" t="s">
        <v>57</v>
      </c>
      <c r="C21" s="13">
        <v>348449683</v>
      </c>
      <c r="D21" s="35">
        <v>169610</v>
      </c>
      <c r="E21" s="33">
        <f t="shared" si="0"/>
        <v>2054.4170921525852</v>
      </c>
      <c r="F21" s="15">
        <f t="shared" si="1"/>
        <v>0.94478505514669919</v>
      </c>
      <c r="G21" s="33">
        <f t="shared" si="2"/>
        <v>105.05586440225972</v>
      </c>
      <c r="H21" s="33">
        <f t="shared" si="3"/>
        <v>17818525.161267269</v>
      </c>
      <c r="I21" s="37">
        <f>'jan-feb'!H21</f>
        <v>3953755.2497855173</v>
      </c>
      <c r="J21" s="37">
        <f t="shared" si="4"/>
        <v>13864769.911481753</v>
      </c>
      <c r="L21" s="23"/>
    </row>
    <row r="22" spans="1:12" x14ac:dyDescent="0.2">
      <c r="A22" s="11">
        <v>56</v>
      </c>
      <c r="B22" s="16" t="s">
        <v>58</v>
      </c>
      <c r="C22" s="13">
        <v>146640229</v>
      </c>
      <c r="D22" s="35">
        <v>75053</v>
      </c>
      <c r="E22" s="33">
        <f t="shared" si="0"/>
        <v>1953.8223522044423</v>
      </c>
      <c r="F22" s="15">
        <f t="shared" si="1"/>
        <v>0.89852355971210263</v>
      </c>
      <c r="G22" s="33">
        <f t="shared" si="2"/>
        <v>193.07626185688474</v>
      </c>
      <c r="H22" s="33">
        <f t="shared" si="3"/>
        <v>14490952.68114477</v>
      </c>
      <c r="I22" s="37">
        <f>'jan-feb'!H22</f>
        <v>2000619.5485925232</v>
      </c>
      <c r="J22" s="37">
        <f t="shared" si="4"/>
        <v>12490333.132552247</v>
      </c>
    </row>
    <row r="23" spans="1:12" x14ac:dyDescent="0.2">
      <c r="A23" s="11"/>
      <c r="B23" s="16"/>
      <c r="C23" s="33"/>
      <c r="D23" s="33"/>
      <c r="E23" s="33"/>
      <c r="F23" s="36"/>
      <c r="G23" s="33"/>
      <c r="H23" s="33"/>
      <c r="I23" s="37"/>
      <c r="J23" s="37"/>
    </row>
    <row r="24" spans="1:12" ht="13.5" thickBot="1" x14ac:dyDescent="0.25">
      <c r="A24" s="19"/>
      <c r="B24" s="19" t="s">
        <v>6</v>
      </c>
      <c r="C24" s="30">
        <f>IF(ISNUMBER(C21),SUM(C8:C22),"")</f>
        <v>12068810621</v>
      </c>
      <c r="D24" s="34">
        <f>IF(ISNUMBER(D21),SUM(D8:D22),"")</f>
        <v>5550203</v>
      </c>
      <c r="E24" s="34">
        <f>IF(ISNUMBER(C24),C24/D24,"")</f>
        <v>2174.4809371837391</v>
      </c>
      <c r="F24" s="21">
        <f>IF(ISNUMBER(E24),E24/E$24,"")</f>
        <v>1</v>
      </c>
      <c r="G24" s="34"/>
      <c r="H24" s="34">
        <f>IF(ISNUMBER(H21),SUM(H8:H22),"")</f>
        <v>2.384185791015625E-7</v>
      </c>
      <c r="I24" s="20">
        <f>'jan-feb'!H24</f>
        <v>-3.6368146538734436E-7</v>
      </c>
      <c r="J24" s="20">
        <f>IF(ISNUMBER(C24),H24-I24,"")</f>
        <v>6.0210004448890686E-7</v>
      </c>
    </row>
    <row r="25" spans="1:12" ht="13.5" thickTop="1" x14ac:dyDescent="0.2"/>
    <row r="27" spans="1:12" x14ac:dyDescent="0.2">
      <c r="F27" s="22"/>
    </row>
  </sheetData>
  <mergeCells count="4">
    <mergeCell ref="A2:A5"/>
    <mergeCell ref="B2:B5"/>
    <mergeCell ref="E2:F2"/>
    <mergeCell ref="C1:H1"/>
  </mergeCells>
  <pageMargins left="0.70866141732283472" right="0.70866141732283472" top="0.78740157480314965" bottom="0.78740157480314965" header="0.31496062992125984" footer="0.31496062992125984"/>
  <pageSetup paperSize="9" scale="8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26"/>
  <sheetViews>
    <sheetView zoomScaleNormal="100" workbookViewId="0">
      <selection activeCell="F34" sqref="F34"/>
    </sheetView>
  </sheetViews>
  <sheetFormatPr baseColWidth="10" defaultColWidth="20.140625" defaultRowHeight="12.75" x14ac:dyDescent="0.2"/>
  <cols>
    <col min="1" max="1" width="3.85546875" style="3" customWidth="1"/>
    <col min="2" max="2" width="28.42578125" style="3" bestFit="1" customWidth="1"/>
    <col min="3" max="7" width="16.140625" style="3" customWidth="1"/>
    <col min="8" max="8" width="17.5703125" style="3" customWidth="1"/>
    <col min="9" max="9" width="11.42578125" style="3" customWidth="1"/>
    <col min="10" max="10" width="16" style="3" customWidth="1"/>
    <col min="11" max="248" width="11.42578125" style="3" customWidth="1"/>
    <col min="249" max="249" width="3.42578125" style="3" customWidth="1"/>
    <col min="250" max="16384" width="20.140625" style="3"/>
  </cols>
  <sheetData>
    <row r="1" spans="1:12" ht="26.25" customHeight="1" x14ac:dyDescent="0.25">
      <c r="A1" s="1"/>
      <c r="B1" s="2"/>
      <c r="C1" s="55" t="s">
        <v>62</v>
      </c>
      <c r="D1" s="56"/>
      <c r="E1" s="56"/>
      <c r="F1" s="56"/>
      <c r="G1" s="56"/>
      <c r="H1" s="57"/>
      <c r="I1" s="24"/>
      <c r="J1" s="25"/>
    </row>
    <row r="2" spans="1:12" x14ac:dyDescent="0.2">
      <c r="A2" s="58" t="s">
        <v>64</v>
      </c>
      <c r="B2" s="58" t="s">
        <v>0</v>
      </c>
      <c r="C2" s="4" t="s">
        <v>7</v>
      </c>
      <c r="D2" s="4" t="s">
        <v>2</v>
      </c>
      <c r="E2" s="61" t="s">
        <v>65</v>
      </c>
      <c r="F2" s="62"/>
      <c r="G2" s="31" t="s">
        <v>17</v>
      </c>
      <c r="H2" s="32"/>
      <c r="I2" s="26"/>
      <c r="J2" s="27"/>
    </row>
    <row r="3" spans="1:12" x14ac:dyDescent="0.2">
      <c r="A3" s="59"/>
      <c r="B3" s="59"/>
      <c r="C3" s="5">
        <v>2024</v>
      </c>
      <c r="D3" s="5" t="s">
        <v>60</v>
      </c>
      <c r="E3" s="5"/>
      <c r="F3" s="4" t="s">
        <v>19</v>
      </c>
      <c r="G3" s="4"/>
      <c r="H3" s="4"/>
      <c r="I3" s="28"/>
      <c r="J3" s="29"/>
    </row>
    <row r="4" spans="1:12" x14ac:dyDescent="0.2">
      <c r="A4" s="59"/>
      <c r="B4" s="59"/>
      <c r="C4" s="5"/>
      <c r="D4" s="5"/>
      <c r="E4" s="5" t="s">
        <v>18</v>
      </c>
      <c r="F4" s="5" t="s">
        <v>3</v>
      </c>
      <c r="G4" s="5" t="s">
        <v>18</v>
      </c>
      <c r="H4" s="5" t="s">
        <v>20</v>
      </c>
      <c r="I4" s="28" t="s">
        <v>39</v>
      </c>
      <c r="J4" s="29" t="s">
        <v>38</v>
      </c>
    </row>
    <row r="5" spans="1:12" x14ac:dyDescent="0.2">
      <c r="A5" s="60"/>
      <c r="B5" s="60"/>
      <c r="C5" s="6"/>
      <c r="D5" s="6"/>
      <c r="E5" s="7"/>
      <c r="F5" s="7" t="s">
        <v>4</v>
      </c>
      <c r="G5" s="7" t="s">
        <v>8</v>
      </c>
      <c r="H5" s="7" t="s">
        <v>8</v>
      </c>
      <c r="I5" s="28" t="s">
        <v>5</v>
      </c>
      <c r="J5" s="29" t="s">
        <v>9</v>
      </c>
    </row>
    <row r="6" spans="1:12" x14ac:dyDescent="0.2">
      <c r="A6" s="39"/>
      <c r="B6" s="39"/>
      <c r="C6" s="39">
        <v>1</v>
      </c>
      <c r="D6" s="39">
        <v>2</v>
      </c>
      <c r="E6" s="39">
        <v>3</v>
      </c>
      <c r="F6" s="39">
        <v>4</v>
      </c>
      <c r="G6" s="39">
        <v>5</v>
      </c>
      <c r="H6" s="39">
        <v>6</v>
      </c>
      <c r="I6" s="40">
        <v>7</v>
      </c>
      <c r="J6" s="40">
        <v>8</v>
      </c>
    </row>
    <row r="7" spans="1:12" x14ac:dyDescent="0.2">
      <c r="A7" s="8"/>
      <c r="B7" s="9"/>
      <c r="C7" s="10"/>
      <c r="D7" s="10"/>
      <c r="E7" s="10"/>
      <c r="F7" s="10"/>
      <c r="G7" s="10"/>
      <c r="H7" s="10"/>
    </row>
    <row r="8" spans="1:12" x14ac:dyDescent="0.2">
      <c r="A8" s="11">
        <v>3</v>
      </c>
      <c r="B8" s="12" t="s">
        <v>40</v>
      </c>
      <c r="C8" s="23">
        <v>842858552</v>
      </c>
      <c r="D8" s="35">
        <v>717710</v>
      </c>
      <c r="E8" s="33">
        <f>IF(ISNUMBER(C8),C8/D8,"")</f>
        <v>1174.3720332724918</v>
      </c>
      <c r="F8" s="15">
        <f>IF(ISNUMBER(D8),E8/E$24,"")</f>
        <v>1.22745862798998</v>
      </c>
      <c r="G8" s="33">
        <f>IF(ISNUMBER(D8),($E$24-E8)*0.875,"")</f>
        <v>-190.41857271471844</v>
      </c>
      <c r="H8" s="33">
        <f>IF(ISNUMBER(C8),G8*D8,"")</f>
        <v>-136665313.82308057</v>
      </c>
      <c r="I8" s="37">
        <f>jan!H8</f>
        <v>-143721049.53200662</v>
      </c>
      <c r="J8" s="37">
        <f>IF(ISNUMBER(D8),H8-I8,"")</f>
        <v>7055735.7089260519</v>
      </c>
      <c r="L8" s="23"/>
    </row>
    <row r="9" spans="1:12" x14ac:dyDescent="0.2">
      <c r="A9" s="11">
        <v>11</v>
      </c>
      <c r="B9" s="12" t="s">
        <v>41</v>
      </c>
      <c r="C9" s="13">
        <v>502977436</v>
      </c>
      <c r="D9" s="35">
        <v>499417</v>
      </c>
      <c r="E9" s="33">
        <f t="shared" ref="E9:E22" si="0">IF(ISNUMBER(C9),C9/D9,"")</f>
        <v>1007.1291846292777</v>
      </c>
      <c r="F9" s="15">
        <f t="shared" ref="F9:F22" si="1">IF(ISNUMBER(D9),E9/E$24,"")</f>
        <v>1.052655693553016</v>
      </c>
      <c r="G9" s="33">
        <f t="shared" ref="G9:G22" si="2">IF(ISNUMBER(D9),($E$24-E9)*0.875,"")</f>
        <v>-44.081080151906122</v>
      </c>
      <c r="H9" s="33">
        <f t="shared" ref="H9:H22" si="3">IF(ISNUMBER(C9),G9*D9,"")</f>
        <v>-22014840.806224499</v>
      </c>
      <c r="I9" s="37">
        <f>jan!H9</f>
        <v>-23982291.352066722</v>
      </c>
      <c r="J9" s="37">
        <f t="shared" ref="J9:J22" si="4">IF(ISNUMBER(D9),H9-I9,"")</f>
        <v>1967450.5458422229</v>
      </c>
      <c r="L9" s="23"/>
    </row>
    <row r="10" spans="1:12" x14ac:dyDescent="0.2">
      <c r="A10" s="11">
        <v>15</v>
      </c>
      <c r="B10" s="16" t="s">
        <v>42</v>
      </c>
      <c r="C10" s="13">
        <v>255989436</v>
      </c>
      <c r="D10" s="35">
        <v>270624</v>
      </c>
      <c r="E10" s="33">
        <f t="shared" si="0"/>
        <v>945.92288932245481</v>
      </c>
      <c r="F10" s="15">
        <f t="shared" si="1"/>
        <v>0.98868261421093473</v>
      </c>
      <c r="G10" s="33">
        <f t="shared" si="2"/>
        <v>9.4744282415638992</v>
      </c>
      <c r="H10" s="33">
        <f t="shared" si="3"/>
        <v>2564007.6684449888</v>
      </c>
      <c r="I10" s="37">
        <f>jan!H10</f>
        <v>5426274.9217653824</v>
      </c>
      <c r="J10" s="37">
        <f t="shared" si="4"/>
        <v>-2862267.2533203936</v>
      </c>
      <c r="L10" s="23"/>
    </row>
    <row r="11" spans="1:12" x14ac:dyDescent="0.2">
      <c r="A11" s="11">
        <v>18</v>
      </c>
      <c r="B11" s="16" t="s">
        <v>51</v>
      </c>
      <c r="C11" s="13">
        <v>230852696</v>
      </c>
      <c r="D11" s="35">
        <v>243081</v>
      </c>
      <c r="E11" s="33">
        <f t="shared" si="0"/>
        <v>949.69452980693677</v>
      </c>
      <c r="F11" s="15">
        <f t="shared" si="1"/>
        <v>0.99262474883538854</v>
      </c>
      <c r="G11" s="33">
        <f t="shared" si="2"/>
        <v>6.1742428176421811</v>
      </c>
      <c r="H11" s="33">
        <f t="shared" si="3"/>
        <v>1500841.1183552791</v>
      </c>
      <c r="I11" s="37">
        <f>jan!H11</f>
        <v>9111299.2501649931</v>
      </c>
      <c r="J11" s="37">
        <f t="shared" si="4"/>
        <v>-7610458.1318097143</v>
      </c>
      <c r="L11" s="23"/>
    </row>
    <row r="12" spans="1:12" x14ac:dyDescent="0.2">
      <c r="A12" s="11">
        <v>31</v>
      </c>
      <c r="B12" s="16" t="s">
        <v>52</v>
      </c>
      <c r="C12" s="13">
        <v>249525667</v>
      </c>
      <c r="D12" s="35">
        <v>312152</v>
      </c>
      <c r="E12" s="33">
        <f t="shared" si="0"/>
        <v>799.37231541044105</v>
      </c>
      <c r="F12" s="15">
        <f t="shared" si="1"/>
        <v>0.83550733304903613</v>
      </c>
      <c r="G12" s="33">
        <f t="shared" si="2"/>
        <v>137.70618041457595</v>
      </c>
      <c r="H12" s="33">
        <f t="shared" si="3"/>
        <v>42985259.628770716</v>
      </c>
      <c r="I12" s="37">
        <f>jan!H12</f>
        <v>40101382.601465158</v>
      </c>
      <c r="J12" s="37">
        <f t="shared" si="4"/>
        <v>2883877.0273055583</v>
      </c>
      <c r="L12" s="23"/>
    </row>
    <row r="13" spans="1:12" x14ac:dyDescent="0.2">
      <c r="A13" s="11">
        <v>32</v>
      </c>
      <c r="B13" s="16" t="s">
        <v>53</v>
      </c>
      <c r="C13" s="13">
        <v>745157718</v>
      </c>
      <c r="D13" s="35">
        <v>728803</v>
      </c>
      <c r="E13" s="33">
        <f t="shared" si="0"/>
        <v>1022.4405195917141</v>
      </c>
      <c r="F13" s="15">
        <f t="shared" si="1"/>
        <v>1.0686591657689848</v>
      </c>
      <c r="G13" s="33">
        <f t="shared" si="2"/>
        <v>-57.478498244037951</v>
      </c>
      <c r="H13" s="33">
        <f t="shared" si="3"/>
        <v>-41890501.955749594</v>
      </c>
      <c r="I13" s="37">
        <f>jan!H13</f>
        <v>-54246123.867475279</v>
      </c>
      <c r="J13" s="37">
        <f t="shared" si="4"/>
        <v>12355621.911725685</v>
      </c>
      <c r="L13" s="23"/>
    </row>
    <row r="14" spans="1:12" x14ac:dyDescent="0.2">
      <c r="A14" s="11">
        <v>33</v>
      </c>
      <c r="B14" s="16" t="s">
        <v>54</v>
      </c>
      <c r="C14" s="13">
        <v>245945281</v>
      </c>
      <c r="D14" s="35">
        <v>269819</v>
      </c>
      <c r="E14" s="33">
        <f t="shared" si="0"/>
        <v>911.51950381552081</v>
      </c>
      <c r="F14" s="15">
        <f t="shared" si="1"/>
        <v>0.95272404982407899</v>
      </c>
      <c r="G14" s="33">
        <f t="shared" si="2"/>
        <v>39.57739056013115</v>
      </c>
      <c r="H14" s="33">
        <f t="shared" si="3"/>
        <v>10678731.943544026</v>
      </c>
      <c r="I14" s="37">
        <f>jan!H14</f>
        <v>11999293.936047107</v>
      </c>
      <c r="J14" s="37">
        <f t="shared" si="4"/>
        <v>-1320561.9925030805</v>
      </c>
      <c r="L14" s="23"/>
    </row>
    <row r="15" spans="1:12" x14ac:dyDescent="0.2">
      <c r="A15" s="11">
        <v>34</v>
      </c>
      <c r="B15" s="16" t="s">
        <v>43</v>
      </c>
      <c r="C15" s="13">
        <v>294726396</v>
      </c>
      <c r="D15" s="35">
        <v>376304</v>
      </c>
      <c r="E15" s="33">
        <f t="shared" si="0"/>
        <v>783.21356137590885</v>
      </c>
      <c r="F15" s="15">
        <f t="shared" si="1"/>
        <v>0.8186181348262338</v>
      </c>
      <c r="G15" s="33">
        <f t="shared" si="2"/>
        <v>151.84509019479162</v>
      </c>
      <c r="H15" s="33">
        <f t="shared" si="3"/>
        <v>57139914.820660867</v>
      </c>
      <c r="I15" s="37">
        <f>jan!H15</f>
        <v>56888213.426525369</v>
      </c>
      <c r="J15" s="37">
        <f t="shared" si="4"/>
        <v>251701.39413549751</v>
      </c>
      <c r="L15" s="23"/>
    </row>
    <row r="16" spans="1:12" x14ac:dyDescent="0.2">
      <c r="A16" s="11">
        <v>39</v>
      </c>
      <c r="B16" s="16" t="s">
        <v>55</v>
      </c>
      <c r="C16" s="13">
        <v>216352920</v>
      </c>
      <c r="D16" s="35">
        <v>256432</v>
      </c>
      <c r="E16" s="33">
        <f t="shared" si="0"/>
        <v>843.70484182941289</v>
      </c>
      <c r="F16" s="15">
        <f t="shared" si="1"/>
        <v>0.88184387761228211</v>
      </c>
      <c r="G16" s="33">
        <f t="shared" si="2"/>
        <v>98.915219797975581</v>
      </c>
      <c r="H16" s="33">
        <f t="shared" si="3"/>
        <v>25365027.643234473</v>
      </c>
      <c r="I16" s="37">
        <f>jan!H16</f>
        <v>19300786.128052723</v>
      </c>
      <c r="J16" s="37">
        <f t="shared" si="4"/>
        <v>6064241.5151817501</v>
      </c>
      <c r="L16" s="23"/>
    </row>
    <row r="17" spans="1:12" x14ac:dyDescent="0.2">
      <c r="A17" s="11">
        <v>40</v>
      </c>
      <c r="B17" s="16" t="s">
        <v>56</v>
      </c>
      <c r="C17" s="13">
        <v>155561662</v>
      </c>
      <c r="D17" s="35">
        <v>177093</v>
      </c>
      <c r="E17" s="33">
        <f t="shared" si="0"/>
        <v>878.41790471673073</v>
      </c>
      <c r="F17" s="15">
        <f t="shared" si="1"/>
        <v>0.91812611811000899</v>
      </c>
      <c r="G17" s="33">
        <f t="shared" si="2"/>
        <v>68.541289771572465</v>
      </c>
      <c r="H17" s="33">
        <f t="shared" si="3"/>
        <v>12138182.629517082</v>
      </c>
      <c r="I17" s="37">
        <f>jan!H17</f>
        <v>18401397.489665344</v>
      </c>
      <c r="J17" s="37">
        <f t="shared" si="4"/>
        <v>-6263214.8601482622</v>
      </c>
      <c r="L17" s="23"/>
    </row>
    <row r="18" spans="1:12" x14ac:dyDescent="0.2">
      <c r="A18" s="11">
        <v>42</v>
      </c>
      <c r="B18" s="16" t="s">
        <v>44</v>
      </c>
      <c r="C18" s="13">
        <v>267907684</v>
      </c>
      <c r="D18" s="35">
        <v>319850</v>
      </c>
      <c r="E18" s="33">
        <f t="shared" si="0"/>
        <v>837.6041394403627</v>
      </c>
      <c r="F18" s="15">
        <f t="shared" si="1"/>
        <v>0.87546739761099013</v>
      </c>
      <c r="G18" s="33">
        <f t="shared" si="2"/>
        <v>104.25333438839449</v>
      </c>
      <c r="H18" s="33">
        <f t="shared" si="3"/>
        <v>33345429.004127979</v>
      </c>
      <c r="I18" s="37">
        <f>jan!H18</f>
        <v>38748564.489271648</v>
      </c>
      <c r="J18" s="37">
        <f t="shared" si="4"/>
        <v>-5403135.4851436689</v>
      </c>
      <c r="L18" s="23"/>
    </row>
    <row r="19" spans="1:12" x14ac:dyDescent="0.2">
      <c r="A19" s="11">
        <v>46</v>
      </c>
      <c r="B19" s="16" t="s">
        <v>45</v>
      </c>
      <c r="C19" s="13">
        <v>647709735</v>
      </c>
      <c r="D19" s="35">
        <v>651299</v>
      </c>
      <c r="E19" s="33">
        <f t="shared" si="0"/>
        <v>994.48906723332914</v>
      </c>
      <c r="F19" s="15">
        <f t="shared" si="1"/>
        <v>1.0394441892623112</v>
      </c>
      <c r="G19" s="33">
        <f t="shared" si="2"/>
        <v>-33.02097743045114</v>
      </c>
      <c r="H19" s="33">
        <f t="shared" si="3"/>
        <v>-21506529.579475395</v>
      </c>
      <c r="I19" s="37">
        <f>jan!H19</f>
        <v>-8059604.5337594962</v>
      </c>
      <c r="J19" s="37">
        <f t="shared" si="4"/>
        <v>-13446925.045715898</v>
      </c>
      <c r="L19" s="23"/>
    </row>
    <row r="20" spans="1:12" x14ac:dyDescent="0.2">
      <c r="A20" s="11">
        <v>50</v>
      </c>
      <c r="B20" s="16" t="s">
        <v>46</v>
      </c>
      <c r="C20" s="13">
        <v>427319495</v>
      </c>
      <c r="D20" s="35">
        <v>482956</v>
      </c>
      <c r="E20" s="33">
        <f t="shared" si="0"/>
        <v>884.80005424924843</v>
      </c>
      <c r="F20" s="15">
        <f t="shared" si="1"/>
        <v>0.92479676785886367</v>
      </c>
      <c r="G20" s="33">
        <f t="shared" si="2"/>
        <v>62.956908930619477</v>
      </c>
      <c r="H20" s="33">
        <f t="shared" si="3"/>
        <v>30405416.909496259</v>
      </c>
      <c r="I20" s="37">
        <f>jan!H20</f>
        <v>24740992.669165045</v>
      </c>
      <c r="J20" s="37">
        <f t="shared" si="4"/>
        <v>5664424.2403312139</v>
      </c>
      <c r="L20" s="23"/>
    </row>
    <row r="21" spans="1:12" x14ac:dyDescent="0.2">
      <c r="A21" s="11">
        <v>55</v>
      </c>
      <c r="B21" s="16" t="s">
        <v>57</v>
      </c>
      <c r="C21" s="13">
        <v>157755927</v>
      </c>
      <c r="D21" s="35">
        <v>169610</v>
      </c>
      <c r="E21" s="33">
        <f t="shared" si="0"/>
        <v>930.1098225340487</v>
      </c>
      <c r="F21" s="15">
        <f t="shared" si="1"/>
        <v>0.97215472976334316</v>
      </c>
      <c r="G21" s="33">
        <f t="shared" si="2"/>
        <v>23.31086168141924</v>
      </c>
      <c r="H21" s="33">
        <f t="shared" si="3"/>
        <v>3953755.2497855173</v>
      </c>
      <c r="I21" s="37">
        <f>jan!H21</f>
        <v>2902857.2191624749</v>
      </c>
      <c r="J21" s="37">
        <f t="shared" si="4"/>
        <v>1050898.0306230425</v>
      </c>
      <c r="L21" s="23"/>
    </row>
    <row r="22" spans="1:12" x14ac:dyDescent="0.2">
      <c r="A22" s="11">
        <v>56</v>
      </c>
      <c r="B22" s="16" t="s">
        <v>58</v>
      </c>
      <c r="C22" s="33">
        <v>69520596</v>
      </c>
      <c r="D22" s="35">
        <v>75053</v>
      </c>
      <c r="E22" s="33">
        <f t="shared" si="0"/>
        <v>926.28670406246249</v>
      </c>
      <c r="F22" s="15">
        <f t="shared" si="1"/>
        <v>0.96815879012852435</v>
      </c>
      <c r="G22" s="33">
        <f t="shared" si="2"/>
        <v>26.656090344057176</v>
      </c>
      <c r="H22" s="33">
        <f t="shared" si="3"/>
        <v>2000619.5485925232</v>
      </c>
      <c r="I22" s="37">
        <f>jan!H22</f>
        <v>2388007.1540227672</v>
      </c>
      <c r="J22" s="37">
        <f t="shared" si="4"/>
        <v>-387387.605430244</v>
      </c>
    </row>
    <row r="23" spans="1:12" x14ac:dyDescent="0.2">
      <c r="A23" s="11"/>
      <c r="B23" s="16"/>
      <c r="C23" s="33"/>
      <c r="D23" s="42"/>
      <c r="E23" s="33"/>
      <c r="F23" s="36"/>
      <c r="G23" s="33"/>
      <c r="H23" s="33"/>
      <c r="I23" s="37"/>
      <c r="J23" s="37"/>
    </row>
    <row r="24" spans="1:12" ht="13.5" thickBot="1" x14ac:dyDescent="0.25">
      <c r="A24" s="19"/>
      <c r="B24" s="19" t="s">
        <v>6</v>
      </c>
      <c r="C24" s="30">
        <f>IF(ISNUMBER(C21),SUM(C8:C22),"")</f>
        <v>5310161201</v>
      </c>
      <c r="D24" s="30">
        <f>IF(ISNUMBER(D21),SUM(D8:D22),"")</f>
        <v>5550203</v>
      </c>
      <c r="E24" s="34">
        <f>IF(ISNUMBER(C24),C24/D24,"")</f>
        <v>956.75080731281355</v>
      </c>
      <c r="F24" s="21">
        <f>IF(ISNUMBER(E24),E24/E$24,"")</f>
        <v>1</v>
      </c>
      <c r="G24" s="34"/>
      <c r="H24" s="34">
        <f>IF(ISNUMBER(H21),SUM(H8:H22),"")</f>
        <v>-3.6368146538734436E-7</v>
      </c>
      <c r="I24" s="20">
        <f>jan!H24</f>
        <v>-9.4529241323471069E-8</v>
      </c>
      <c r="J24" s="20">
        <f t="shared" ref="J24" si="5">IF(ISNUMBER(C24),H24-I24,"")</f>
        <v>-2.6915222406387329E-7</v>
      </c>
    </row>
    <row r="25" spans="1:12" ht="13.5" thickTop="1" x14ac:dyDescent="0.2"/>
    <row r="26" spans="1:12" x14ac:dyDescent="0.2">
      <c r="F26" s="22"/>
    </row>
  </sheetData>
  <mergeCells count="4">
    <mergeCell ref="A2:A5"/>
    <mergeCell ref="B2:B5"/>
    <mergeCell ref="E2:F2"/>
    <mergeCell ref="C1:H1"/>
  </mergeCells>
  <pageMargins left="0.70866141732283472" right="0.70866141732283472" top="0.78740157480314965" bottom="0.78740157480314965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10</vt:i4>
      </vt:variant>
      <vt:variant>
        <vt:lpstr>Navngitte områder</vt:lpstr>
      </vt:variant>
      <vt:variant>
        <vt:i4>1</vt:i4>
      </vt:variant>
    </vt:vector>
  </HeadingPairs>
  <TitlesOfParts>
    <vt:vector size="11" baseType="lpstr">
      <vt:lpstr>jan-des</vt:lpstr>
      <vt:lpstr>jan-nov</vt:lpstr>
      <vt:lpstr>jan-sep</vt:lpstr>
      <vt:lpstr>jan-aug</vt:lpstr>
      <vt:lpstr>jan-jul</vt:lpstr>
      <vt:lpstr>jan-mai</vt:lpstr>
      <vt:lpstr>jan-apr</vt:lpstr>
      <vt:lpstr>jan-mar</vt:lpstr>
      <vt:lpstr>jan-feb</vt:lpstr>
      <vt:lpstr>jan</vt:lpstr>
      <vt:lpstr>'jan-feb'!Utskriftstitler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Naeem Rashid</cp:lastModifiedBy>
  <cp:lastPrinted>2013-09-25T10:13:34Z</cp:lastPrinted>
  <dcterms:created xsi:type="dcterms:W3CDTF">2012-02-27T18:26:41Z</dcterms:created>
  <dcterms:modified xsi:type="dcterms:W3CDTF">2024-08-20T09:46:04Z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etDate">
    <vt:lpwstr>2021-06-21T17:43:51Z</vt:lpwstr>
  </property>
  <property fmtid="{D5CDD505-2E9C-101B-9397-08002B2CF9AE}" pid="4" name="MSIP_Label_da73a663-4204-480c-9ce8-a1a166c234ab_Method">
    <vt:lpwstr>Standard</vt:lpwstr>
  </property>
  <property fmtid="{D5CDD505-2E9C-101B-9397-08002B2CF9AE}" pid="5" name="MSIP_Label_da73a663-4204-480c-9ce8-a1a166c234ab_Name">
    <vt:lpwstr>Intern (KMD)</vt:lpwstr>
  </property>
  <property fmtid="{D5CDD505-2E9C-101B-9397-08002B2CF9AE}" pid="6" name="MSIP_Label_da73a663-4204-480c-9ce8-a1a166c234ab_SiteId">
    <vt:lpwstr>f696e186-1c3b-44cd-bf76-5ace0e7007bd</vt:lpwstr>
  </property>
  <property fmtid="{D5CDD505-2E9C-101B-9397-08002B2CF9AE}" pid="7" name="MSIP_Label_da73a663-4204-480c-9ce8-a1a166c234ab_ActionId">
    <vt:lpwstr>4818f5e8-8ae8-4ab9-899b-3417e5edc662</vt:lpwstr>
  </property>
  <property fmtid="{D5CDD505-2E9C-101B-9397-08002B2CF9AE}" pid="8" name="MSIP_Label_da73a663-4204-480c-9ce8-a1a166c234ab_ContentBits">
    <vt:lpwstr>0</vt:lpwstr>
  </property>
</Properties>
</file>