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3\Utbet\Løpende inntuj\"/>
    </mc:Choice>
  </mc:AlternateContent>
  <xr:revisionPtr revIDLastSave="0" documentId="13_ncr:1_{92D4C7C7-084F-47CA-A143-AB383DF8279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an-des" sheetId="10" r:id="rId1"/>
    <sheet name="jan-nov" sheetId="9" r:id="rId2"/>
    <sheet name="jan-sep" sheetId="8" r:id="rId3"/>
    <sheet name="jan-aug" sheetId="7" r:id="rId4"/>
    <sheet name="jan-juli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9">jan!$2:$7</definedName>
    <definedName name="_xlnm.Print_Titles" localSheetId="6">'jan-apr'!$2:$6</definedName>
    <definedName name="_xlnm.Print_Titles" localSheetId="8">'jan-feb'!$1:$6</definedName>
    <definedName name="_xlnm.Print_Titles" localSheetId="5">'jan-mai'!$2:$7</definedName>
    <definedName name="_xlnm.Print_Titles" localSheetId="7">'jan-mar'!$2:$6</definedName>
    <definedName name="_xlnm.Print_Titles" localSheetId="2">'jan-sep'!$2:$6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10" l="1"/>
  <c r="R11" i="10"/>
  <c r="R27" i="10"/>
  <c r="R43" i="10"/>
  <c r="R59" i="10"/>
  <c r="R75" i="10"/>
  <c r="R91" i="10"/>
  <c r="R107" i="10"/>
  <c r="R123" i="10"/>
  <c r="R139" i="10"/>
  <c r="R155" i="10"/>
  <c r="R171" i="10"/>
  <c r="R187" i="10"/>
  <c r="R203" i="10"/>
  <c r="R219" i="10"/>
  <c r="R235" i="10"/>
  <c r="R251" i="10"/>
  <c r="R267" i="10"/>
  <c r="R283" i="10"/>
  <c r="R299" i="10"/>
  <c r="R312" i="10"/>
  <c r="R323" i="10"/>
  <c r="R331" i="10"/>
  <c r="R338" i="10"/>
  <c r="R344" i="10"/>
  <c r="R351" i="10"/>
  <c r="R356" i="10"/>
  <c r="R361" i="10"/>
  <c r="Q365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169" i="10"/>
  <c r="Q170" i="10"/>
  <c r="Q171" i="10"/>
  <c r="Q172" i="10"/>
  <c r="Q173" i="10"/>
  <c r="Q174" i="10"/>
  <c r="Q175" i="10"/>
  <c r="Q176" i="10"/>
  <c r="Q177" i="10"/>
  <c r="Q178" i="10"/>
  <c r="Q179" i="10"/>
  <c r="Q180" i="10"/>
  <c r="Q181" i="10"/>
  <c r="Q182" i="10"/>
  <c r="Q183" i="10"/>
  <c r="Q184" i="10"/>
  <c r="Q185" i="10"/>
  <c r="Q186" i="10"/>
  <c r="Q187" i="10"/>
  <c r="Q188" i="10"/>
  <c r="Q189" i="10"/>
  <c r="Q190" i="10"/>
  <c r="Q191" i="10"/>
  <c r="Q192" i="10"/>
  <c r="Q193" i="10"/>
  <c r="Q194" i="10"/>
  <c r="Q195" i="10"/>
  <c r="Q196" i="10"/>
  <c r="Q197" i="10"/>
  <c r="Q198" i="10"/>
  <c r="Q199" i="10"/>
  <c r="Q200" i="10"/>
  <c r="Q201" i="10"/>
  <c r="Q202" i="10"/>
  <c r="Q203" i="10"/>
  <c r="Q204" i="10"/>
  <c r="Q205" i="10"/>
  <c r="Q206" i="10"/>
  <c r="Q207" i="10"/>
  <c r="Q208" i="10"/>
  <c r="Q209" i="10"/>
  <c r="Q210" i="10"/>
  <c r="Q211" i="10"/>
  <c r="Q212" i="10"/>
  <c r="Q213" i="10"/>
  <c r="Q214" i="10"/>
  <c r="Q215" i="10"/>
  <c r="Q216" i="10"/>
  <c r="Q217" i="10"/>
  <c r="Q218" i="10"/>
  <c r="Q219" i="10"/>
  <c r="Q220" i="10"/>
  <c r="Q221" i="10"/>
  <c r="Q222" i="10"/>
  <c r="Q223" i="10"/>
  <c r="Q224" i="10"/>
  <c r="Q225" i="10"/>
  <c r="Q226" i="10"/>
  <c r="Q227" i="10"/>
  <c r="Q228" i="10"/>
  <c r="Q229" i="10"/>
  <c r="Q230" i="10"/>
  <c r="Q231" i="10"/>
  <c r="Q232" i="10"/>
  <c r="Q233" i="10"/>
  <c r="Q234" i="10"/>
  <c r="Q235" i="10"/>
  <c r="Q236" i="10"/>
  <c r="Q237" i="10"/>
  <c r="Q238" i="10"/>
  <c r="Q239" i="10"/>
  <c r="Q240" i="10"/>
  <c r="Q241" i="10"/>
  <c r="Q242" i="10"/>
  <c r="Q243" i="10"/>
  <c r="Q244" i="10"/>
  <c r="Q245" i="10"/>
  <c r="Q246" i="10"/>
  <c r="Q247" i="10"/>
  <c r="Q248" i="10"/>
  <c r="Q249" i="10"/>
  <c r="Q250" i="10"/>
  <c r="Q251" i="10"/>
  <c r="Q252" i="10"/>
  <c r="Q253" i="10"/>
  <c r="Q254" i="10"/>
  <c r="Q255" i="10"/>
  <c r="Q256" i="10"/>
  <c r="Q257" i="10"/>
  <c r="Q258" i="10"/>
  <c r="Q259" i="10"/>
  <c r="Q260" i="10"/>
  <c r="Q261" i="10"/>
  <c r="Q262" i="10"/>
  <c r="Q263" i="10"/>
  <c r="Q264" i="10"/>
  <c r="Q265" i="10"/>
  <c r="Q266" i="10"/>
  <c r="Q267" i="10"/>
  <c r="Q268" i="10"/>
  <c r="Q269" i="10"/>
  <c r="Q270" i="10"/>
  <c r="Q271" i="10"/>
  <c r="Q272" i="10"/>
  <c r="Q273" i="10"/>
  <c r="Q274" i="10"/>
  <c r="Q275" i="10"/>
  <c r="Q276" i="10"/>
  <c r="Q277" i="10"/>
  <c r="Q278" i="10"/>
  <c r="Q279" i="10"/>
  <c r="Q280" i="10"/>
  <c r="Q281" i="10"/>
  <c r="Q282" i="10"/>
  <c r="Q283" i="10"/>
  <c r="Q284" i="10"/>
  <c r="Q285" i="10"/>
  <c r="Q286" i="10"/>
  <c r="Q287" i="10"/>
  <c r="Q288" i="10"/>
  <c r="Q289" i="10"/>
  <c r="Q290" i="10"/>
  <c r="Q291" i="10"/>
  <c r="Q292" i="10"/>
  <c r="Q293" i="10"/>
  <c r="Q294" i="10"/>
  <c r="Q295" i="10"/>
  <c r="Q296" i="10"/>
  <c r="Q297" i="10"/>
  <c r="Q298" i="10"/>
  <c r="Q299" i="10"/>
  <c r="Q300" i="10"/>
  <c r="Q301" i="10"/>
  <c r="Q302" i="10"/>
  <c r="Q303" i="10"/>
  <c r="Q304" i="10"/>
  <c r="Q305" i="10"/>
  <c r="Q306" i="10"/>
  <c r="Q307" i="10"/>
  <c r="Q308" i="10"/>
  <c r="Q309" i="10"/>
  <c r="Q310" i="10"/>
  <c r="Q311" i="10"/>
  <c r="Q312" i="10"/>
  <c r="Q313" i="10"/>
  <c r="Q314" i="10"/>
  <c r="Q315" i="10"/>
  <c r="Q316" i="10"/>
  <c r="Q317" i="10"/>
  <c r="Q318" i="10"/>
  <c r="Q319" i="10"/>
  <c r="Q320" i="10"/>
  <c r="Q321" i="10"/>
  <c r="Q322" i="10"/>
  <c r="Q323" i="10"/>
  <c r="Q324" i="10"/>
  <c r="Q325" i="10"/>
  <c r="Q326" i="10"/>
  <c r="Q327" i="10"/>
  <c r="Q328" i="10"/>
  <c r="Q329" i="10"/>
  <c r="Q330" i="10"/>
  <c r="Q331" i="10"/>
  <c r="Q332" i="10"/>
  <c r="Q333" i="10"/>
  <c r="Q334" i="10"/>
  <c r="Q335" i="10"/>
  <c r="Q336" i="10"/>
  <c r="Q337" i="10"/>
  <c r="Q338" i="10"/>
  <c r="Q339" i="10"/>
  <c r="Q340" i="10"/>
  <c r="Q341" i="10"/>
  <c r="Q342" i="10"/>
  <c r="Q343" i="10"/>
  <c r="Q344" i="10"/>
  <c r="Q345" i="10"/>
  <c r="Q346" i="10"/>
  <c r="Q347" i="10"/>
  <c r="Q348" i="10"/>
  <c r="Q349" i="10"/>
  <c r="Q350" i="10"/>
  <c r="Q351" i="10"/>
  <c r="Q352" i="10"/>
  <c r="Q353" i="10"/>
  <c r="Q354" i="10"/>
  <c r="Q355" i="10"/>
  <c r="Q356" i="10"/>
  <c r="Q357" i="10"/>
  <c r="Q358" i="10"/>
  <c r="Q359" i="10"/>
  <c r="Q360" i="10"/>
  <c r="Q361" i="10"/>
  <c r="Q362" i="10"/>
  <c r="Q363" i="10"/>
  <c r="P365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6" i="10"/>
  <c r="P107" i="10"/>
  <c r="P108" i="10"/>
  <c r="P109" i="10"/>
  <c r="P110" i="10"/>
  <c r="P111" i="10"/>
  <c r="P112" i="10"/>
  <c r="P113" i="10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P130" i="10"/>
  <c r="P131" i="10"/>
  <c r="P132" i="10"/>
  <c r="P133" i="10"/>
  <c r="P134" i="10"/>
  <c r="P135" i="10"/>
  <c r="P136" i="10"/>
  <c r="P137" i="10"/>
  <c r="P138" i="10"/>
  <c r="P139" i="10"/>
  <c r="P140" i="10"/>
  <c r="P141" i="10"/>
  <c r="P142" i="10"/>
  <c r="P143" i="10"/>
  <c r="P144" i="10"/>
  <c r="P145" i="10"/>
  <c r="P146" i="10"/>
  <c r="P147" i="10"/>
  <c r="P148" i="10"/>
  <c r="P149" i="10"/>
  <c r="P150" i="10"/>
  <c r="P151" i="10"/>
  <c r="P152" i="10"/>
  <c r="P153" i="10"/>
  <c r="P154" i="10"/>
  <c r="P155" i="10"/>
  <c r="P156" i="10"/>
  <c r="P157" i="10"/>
  <c r="P158" i="10"/>
  <c r="P159" i="10"/>
  <c r="P160" i="10"/>
  <c r="P161" i="10"/>
  <c r="P162" i="10"/>
  <c r="P163" i="10"/>
  <c r="P164" i="10"/>
  <c r="P165" i="10"/>
  <c r="P166" i="10"/>
  <c r="P167" i="10"/>
  <c r="P168" i="10"/>
  <c r="P169" i="10"/>
  <c r="P170" i="10"/>
  <c r="P171" i="10"/>
  <c r="P172" i="10"/>
  <c r="P173" i="10"/>
  <c r="P174" i="10"/>
  <c r="P175" i="10"/>
  <c r="P176" i="10"/>
  <c r="P177" i="10"/>
  <c r="P178" i="10"/>
  <c r="P179" i="10"/>
  <c r="P180" i="10"/>
  <c r="P181" i="10"/>
  <c r="P182" i="10"/>
  <c r="P183" i="10"/>
  <c r="P184" i="10"/>
  <c r="P185" i="10"/>
  <c r="P186" i="10"/>
  <c r="P187" i="10"/>
  <c r="P188" i="10"/>
  <c r="P189" i="10"/>
  <c r="P190" i="10"/>
  <c r="P191" i="10"/>
  <c r="P192" i="10"/>
  <c r="P193" i="10"/>
  <c r="P194" i="10"/>
  <c r="P195" i="10"/>
  <c r="P196" i="10"/>
  <c r="P197" i="10"/>
  <c r="P198" i="10"/>
  <c r="P199" i="10"/>
  <c r="P200" i="10"/>
  <c r="P201" i="10"/>
  <c r="P202" i="10"/>
  <c r="P203" i="10"/>
  <c r="P204" i="10"/>
  <c r="P205" i="10"/>
  <c r="P206" i="10"/>
  <c r="P207" i="10"/>
  <c r="P208" i="10"/>
  <c r="P209" i="10"/>
  <c r="P210" i="10"/>
  <c r="P211" i="10"/>
  <c r="P212" i="10"/>
  <c r="P213" i="10"/>
  <c r="P214" i="10"/>
  <c r="P215" i="10"/>
  <c r="P216" i="10"/>
  <c r="P217" i="10"/>
  <c r="P218" i="10"/>
  <c r="P219" i="10"/>
  <c r="P220" i="10"/>
  <c r="P221" i="10"/>
  <c r="P222" i="10"/>
  <c r="P223" i="10"/>
  <c r="P224" i="10"/>
  <c r="P225" i="10"/>
  <c r="P226" i="10"/>
  <c r="P227" i="10"/>
  <c r="P228" i="10"/>
  <c r="P229" i="10"/>
  <c r="P230" i="10"/>
  <c r="P231" i="10"/>
  <c r="P232" i="10"/>
  <c r="P233" i="10"/>
  <c r="P234" i="10"/>
  <c r="P235" i="10"/>
  <c r="P236" i="10"/>
  <c r="P237" i="10"/>
  <c r="P238" i="10"/>
  <c r="P239" i="10"/>
  <c r="P240" i="10"/>
  <c r="P241" i="10"/>
  <c r="P242" i="10"/>
  <c r="P243" i="10"/>
  <c r="P244" i="10"/>
  <c r="P245" i="10"/>
  <c r="P246" i="10"/>
  <c r="P247" i="10"/>
  <c r="P248" i="10"/>
  <c r="P249" i="10"/>
  <c r="P250" i="10"/>
  <c r="P251" i="10"/>
  <c r="P252" i="10"/>
  <c r="P253" i="10"/>
  <c r="P254" i="10"/>
  <c r="P255" i="10"/>
  <c r="P256" i="10"/>
  <c r="P257" i="10"/>
  <c r="P258" i="10"/>
  <c r="P259" i="10"/>
  <c r="P260" i="10"/>
  <c r="P261" i="10"/>
  <c r="P262" i="10"/>
  <c r="P263" i="10"/>
  <c r="P264" i="10"/>
  <c r="P265" i="10"/>
  <c r="P266" i="10"/>
  <c r="P267" i="10"/>
  <c r="P268" i="10"/>
  <c r="P269" i="10"/>
  <c r="P270" i="10"/>
  <c r="P271" i="10"/>
  <c r="P272" i="10"/>
  <c r="P273" i="10"/>
  <c r="P274" i="10"/>
  <c r="P275" i="10"/>
  <c r="P276" i="10"/>
  <c r="P277" i="10"/>
  <c r="P278" i="10"/>
  <c r="P279" i="10"/>
  <c r="P280" i="10"/>
  <c r="P281" i="10"/>
  <c r="P282" i="10"/>
  <c r="P283" i="10"/>
  <c r="P284" i="10"/>
  <c r="P285" i="10"/>
  <c r="P286" i="10"/>
  <c r="P287" i="10"/>
  <c r="P288" i="10"/>
  <c r="P289" i="10"/>
  <c r="P290" i="10"/>
  <c r="P291" i="10"/>
  <c r="P292" i="10"/>
  <c r="P293" i="10"/>
  <c r="P294" i="10"/>
  <c r="P295" i="10"/>
  <c r="P296" i="10"/>
  <c r="P297" i="10"/>
  <c r="P298" i="10"/>
  <c r="P299" i="10"/>
  <c r="P300" i="10"/>
  <c r="P301" i="10"/>
  <c r="P302" i="10"/>
  <c r="P303" i="10"/>
  <c r="P304" i="10"/>
  <c r="P305" i="10"/>
  <c r="P306" i="10"/>
  <c r="P307" i="10"/>
  <c r="P308" i="10"/>
  <c r="P309" i="10"/>
  <c r="P310" i="10"/>
  <c r="P311" i="10"/>
  <c r="P312" i="10"/>
  <c r="P313" i="10"/>
  <c r="P314" i="10"/>
  <c r="P315" i="10"/>
  <c r="P316" i="10"/>
  <c r="P317" i="10"/>
  <c r="P318" i="10"/>
  <c r="P319" i="10"/>
  <c r="P320" i="10"/>
  <c r="P321" i="10"/>
  <c r="P322" i="10"/>
  <c r="P323" i="10"/>
  <c r="P324" i="10"/>
  <c r="P325" i="10"/>
  <c r="P326" i="10"/>
  <c r="P327" i="10"/>
  <c r="P328" i="10"/>
  <c r="P329" i="10"/>
  <c r="P330" i="10"/>
  <c r="P331" i="10"/>
  <c r="P332" i="10"/>
  <c r="P333" i="10"/>
  <c r="P334" i="10"/>
  <c r="P335" i="10"/>
  <c r="P336" i="10"/>
  <c r="P337" i="10"/>
  <c r="P338" i="10"/>
  <c r="P339" i="10"/>
  <c r="P340" i="10"/>
  <c r="P341" i="10"/>
  <c r="P342" i="10"/>
  <c r="P343" i="10"/>
  <c r="P344" i="10"/>
  <c r="P345" i="10"/>
  <c r="P346" i="10"/>
  <c r="P347" i="10"/>
  <c r="P348" i="10"/>
  <c r="P349" i="10"/>
  <c r="P350" i="10"/>
  <c r="P351" i="10"/>
  <c r="P352" i="10"/>
  <c r="P353" i="10"/>
  <c r="P354" i="10"/>
  <c r="P355" i="10"/>
  <c r="P356" i="10"/>
  <c r="P357" i="10"/>
  <c r="P358" i="10"/>
  <c r="P359" i="10"/>
  <c r="P360" i="10"/>
  <c r="P361" i="10"/>
  <c r="P362" i="10"/>
  <c r="P363" i="10"/>
  <c r="P8" i="10"/>
  <c r="R9" i="10" l="1"/>
  <c r="R13" i="10"/>
  <c r="R17" i="10"/>
  <c r="R21" i="10"/>
  <c r="R25" i="10"/>
  <c r="R29" i="10"/>
  <c r="R33" i="10"/>
  <c r="R37" i="10"/>
  <c r="R41" i="10"/>
  <c r="R45" i="10"/>
  <c r="R49" i="10"/>
  <c r="R53" i="10"/>
  <c r="R57" i="10"/>
  <c r="R61" i="10"/>
  <c r="R65" i="10"/>
  <c r="R69" i="10"/>
  <c r="R73" i="10"/>
  <c r="R77" i="10"/>
  <c r="R81" i="10"/>
  <c r="R85" i="10"/>
  <c r="R89" i="10"/>
  <c r="R93" i="10"/>
  <c r="R97" i="10"/>
  <c r="R101" i="10"/>
  <c r="R105" i="10"/>
  <c r="R109" i="10"/>
  <c r="R113" i="10"/>
  <c r="R117" i="10"/>
  <c r="R121" i="10"/>
  <c r="R125" i="10"/>
  <c r="R129" i="10"/>
  <c r="R133" i="10"/>
  <c r="R137" i="10"/>
  <c r="R141" i="10"/>
  <c r="R145" i="10"/>
  <c r="R149" i="10"/>
  <c r="R153" i="10"/>
  <c r="R157" i="10"/>
  <c r="R161" i="10"/>
  <c r="R165" i="10"/>
  <c r="R169" i="10"/>
  <c r="R173" i="10"/>
  <c r="R177" i="10"/>
  <c r="R181" i="10"/>
  <c r="R185" i="10"/>
  <c r="R189" i="10"/>
  <c r="R193" i="10"/>
  <c r="R197" i="10"/>
  <c r="R201" i="10"/>
  <c r="R205" i="10"/>
  <c r="R209" i="10"/>
  <c r="R213" i="10"/>
  <c r="R217" i="10"/>
  <c r="R221" i="10"/>
  <c r="R225" i="10"/>
  <c r="R229" i="10"/>
  <c r="R233" i="10"/>
  <c r="R237" i="10"/>
  <c r="R241" i="10"/>
  <c r="R245" i="10"/>
  <c r="R249" i="10"/>
  <c r="R253" i="10"/>
  <c r="R257" i="10"/>
  <c r="R261" i="10"/>
  <c r="R265" i="10"/>
  <c r="R269" i="10"/>
  <c r="R273" i="10"/>
  <c r="R277" i="10"/>
  <c r="R281" i="10"/>
  <c r="R285" i="10"/>
  <c r="R289" i="10"/>
  <c r="R293" i="10"/>
  <c r="R297" i="10"/>
  <c r="R301" i="10"/>
  <c r="R305" i="10"/>
  <c r="R309" i="10"/>
  <c r="R313" i="10"/>
  <c r="R317" i="10"/>
  <c r="R321" i="10"/>
  <c r="R325" i="10"/>
  <c r="R329" i="10"/>
  <c r="R333" i="10"/>
  <c r="R337" i="10"/>
  <c r="R341" i="10"/>
  <c r="R345" i="10"/>
  <c r="R10" i="10"/>
  <c r="R14" i="10"/>
  <c r="R18" i="10"/>
  <c r="R22" i="10"/>
  <c r="R26" i="10"/>
  <c r="R30" i="10"/>
  <c r="R34" i="10"/>
  <c r="R38" i="10"/>
  <c r="R42" i="10"/>
  <c r="R46" i="10"/>
  <c r="R50" i="10"/>
  <c r="R54" i="10"/>
  <c r="R58" i="10"/>
  <c r="R62" i="10"/>
  <c r="R66" i="10"/>
  <c r="R70" i="10"/>
  <c r="R74" i="10"/>
  <c r="R78" i="10"/>
  <c r="R82" i="10"/>
  <c r="R86" i="10"/>
  <c r="R90" i="10"/>
  <c r="R94" i="10"/>
  <c r="R98" i="10"/>
  <c r="R102" i="10"/>
  <c r="R106" i="10"/>
  <c r="R110" i="10"/>
  <c r="R114" i="10"/>
  <c r="R118" i="10"/>
  <c r="R122" i="10"/>
  <c r="R126" i="10"/>
  <c r="R130" i="10"/>
  <c r="R134" i="10"/>
  <c r="R138" i="10"/>
  <c r="R142" i="10"/>
  <c r="R146" i="10"/>
  <c r="R150" i="10"/>
  <c r="R154" i="10"/>
  <c r="R158" i="10"/>
  <c r="R162" i="10"/>
  <c r="R166" i="10"/>
  <c r="R170" i="10"/>
  <c r="R174" i="10"/>
  <c r="R178" i="10"/>
  <c r="R182" i="10"/>
  <c r="R186" i="10"/>
  <c r="R190" i="10"/>
  <c r="R194" i="10"/>
  <c r="R198" i="10"/>
  <c r="R202" i="10"/>
  <c r="R206" i="10"/>
  <c r="R210" i="10"/>
  <c r="R214" i="10"/>
  <c r="R218" i="10"/>
  <c r="R222" i="10"/>
  <c r="R226" i="10"/>
  <c r="R230" i="10"/>
  <c r="R234" i="10"/>
  <c r="R238" i="10"/>
  <c r="R242" i="10"/>
  <c r="R246" i="10"/>
  <c r="R250" i="10"/>
  <c r="R254" i="10"/>
  <c r="R258" i="10"/>
  <c r="R262" i="10"/>
  <c r="R266" i="10"/>
  <c r="R270" i="10"/>
  <c r="R274" i="10"/>
  <c r="R278" i="10"/>
  <c r="R282" i="10"/>
  <c r="R286" i="10"/>
  <c r="R290" i="10"/>
  <c r="R294" i="10"/>
  <c r="R298" i="10"/>
  <c r="R302" i="10"/>
  <c r="R306" i="10"/>
  <c r="R310" i="10"/>
  <c r="R314" i="10"/>
  <c r="R318" i="10"/>
  <c r="R322" i="10"/>
  <c r="R12" i="10"/>
  <c r="R20" i="10"/>
  <c r="R28" i="10"/>
  <c r="R36" i="10"/>
  <c r="R44" i="10"/>
  <c r="R52" i="10"/>
  <c r="R60" i="10"/>
  <c r="R68" i="10"/>
  <c r="R76" i="10"/>
  <c r="R84" i="10"/>
  <c r="R92" i="10"/>
  <c r="R100" i="10"/>
  <c r="R108" i="10"/>
  <c r="R116" i="10"/>
  <c r="R124" i="10"/>
  <c r="R132" i="10"/>
  <c r="R140" i="10"/>
  <c r="R148" i="10"/>
  <c r="R156" i="10"/>
  <c r="R164" i="10"/>
  <c r="R172" i="10"/>
  <c r="R180" i="10"/>
  <c r="R188" i="10"/>
  <c r="R196" i="10"/>
  <c r="R204" i="10"/>
  <c r="R212" i="10"/>
  <c r="R220" i="10"/>
  <c r="R228" i="10"/>
  <c r="R236" i="10"/>
  <c r="R244" i="10"/>
  <c r="R252" i="10"/>
  <c r="R260" i="10"/>
  <c r="R268" i="10"/>
  <c r="R276" i="10"/>
  <c r="R284" i="10"/>
  <c r="R292" i="10"/>
  <c r="R300" i="10"/>
  <c r="R308" i="10"/>
  <c r="R316" i="10"/>
  <c r="R324" i="10"/>
  <c r="R330" i="10"/>
  <c r="R335" i="10"/>
  <c r="R340" i="10"/>
  <c r="R346" i="10"/>
  <c r="R350" i="10"/>
  <c r="R354" i="10"/>
  <c r="R358" i="10"/>
  <c r="R362" i="10"/>
  <c r="R15" i="10"/>
  <c r="R23" i="10"/>
  <c r="R31" i="10"/>
  <c r="R39" i="10"/>
  <c r="R47" i="10"/>
  <c r="R55" i="10"/>
  <c r="R63" i="10"/>
  <c r="R71" i="10"/>
  <c r="R79" i="10"/>
  <c r="R87" i="10"/>
  <c r="R95" i="10"/>
  <c r="R103" i="10"/>
  <c r="R111" i="10"/>
  <c r="R119" i="10"/>
  <c r="R127" i="10"/>
  <c r="R135" i="10"/>
  <c r="R143" i="10"/>
  <c r="R151" i="10"/>
  <c r="R159" i="10"/>
  <c r="R167" i="10"/>
  <c r="R175" i="10"/>
  <c r="R183" i="10"/>
  <c r="R191" i="10"/>
  <c r="R199" i="10"/>
  <c r="R207" i="10"/>
  <c r="R215" i="10"/>
  <c r="R223" i="10"/>
  <c r="R231" i="10"/>
  <c r="R239" i="10"/>
  <c r="R247" i="10"/>
  <c r="R255" i="10"/>
  <c r="R263" i="10"/>
  <c r="R271" i="10"/>
  <c r="R279" i="10"/>
  <c r="R287" i="10"/>
  <c r="R295" i="10"/>
  <c r="R303" i="10"/>
  <c r="R360" i="10"/>
  <c r="R355" i="10"/>
  <c r="R349" i="10"/>
  <c r="R343" i="10"/>
  <c r="R336" i="10"/>
  <c r="R328" i="10"/>
  <c r="R320" i="10"/>
  <c r="R311" i="10"/>
  <c r="R296" i="10"/>
  <c r="R280" i="10"/>
  <c r="R264" i="10"/>
  <c r="R248" i="10"/>
  <c r="R232" i="10"/>
  <c r="R216" i="10"/>
  <c r="R200" i="10"/>
  <c r="R184" i="10"/>
  <c r="R168" i="10"/>
  <c r="R152" i="10"/>
  <c r="R136" i="10"/>
  <c r="R120" i="10"/>
  <c r="R104" i="10"/>
  <c r="R88" i="10"/>
  <c r="R72" i="10"/>
  <c r="R56" i="10"/>
  <c r="R40" i="10"/>
  <c r="R24" i="10"/>
  <c r="R365" i="10"/>
  <c r="R8" i="10"/>
  <c r="R359" i="10"/>
  <c r="R353" i="10"/>
  <c r="R348" i="10"/>
  <c r="R342" i="10"/>
  <c r="R334" i="10"/>
  <c r="R327" i="10"/>
  <c r="R319" i="10"/>
  <c r="R307" i="10"/>
  <c r="R291" i="10"/>
  <c r="R275" i="10"/>
  <c r="R259" i="10"/>
  <c r="R243" i="10"/>
  <c r="R227" i="10"/>
  <c r="R211" i="10"/>
  <c r="R195" i="10"/>
  <c r="R179" i="10"/>
  <c r="R163" i="10"/>
  <c r="R147" i="10"/>
  <c r="R131" i="10"/>
  <c r="R115" i="10"/>
  <c r="R99" i="10"/>
  <c r="R83" i="10"/>
  <c r="R67" i="10"/>
  <c r="R51" i="10"/>
  <c r="R35" i="10"/>
  <c r="R19" i="10"/>
  <c r="R363" i="10"/>
  <c r="R357" i="10"/>
  <c r="R352" i="10"/>
  <c r="R347" i="10"/>
  <c r="R339" i="10"/>
  <c r="R332" i="10"/>
  <c r="R326" i="10"/>
  <c r="R315" i="10"/>
  <c r="R304" i="10"/>
  <c r="R288" i="10"/>
  <c r="R272" i="10"/>
  <c r="R256" i="10"/>
  <c r="R240" i="10"/>
  <c r="R224" i="10"/>
  <c r="R208" i="10"/>
  <c r="R192" i="10"/>
  <c r="R176" i="10"/>
  <c r="R160" i="10"/>
  <c r="R144" i="10"/>
  <c r="R128" i="10"/>
  <c r="R112" i="10"/>
  <c r="R96" i="10"/>
  <c r="R80" i="10"/>
  <c r="R64" i="10"/>
  <c r="R48" i="10"/>
  <c r="R32" i="10"/>
  <c r="R16" i="10"/>
  <c r="O290" i="10" l="1"/>
  <c r="O8" i="9"/>
  <c r="N8" i="9"/>
  <c r="M8" i="9"/>
  <c r="N363" i="8"/>
  <c r="E8" i="8"/>
  <c r="L8" i="6"/>
  <c r="E9" i="5"/>
  <c r="E8" i="4"/>
  <c r="L365" i="3"/>
  <c r="N8" i="3"/>
  <c r="L8" i="3"/>
  <c r="I367" i="2"/>
  <c r="O8" i="2"/>
  <c r="M8" i="2"/>
  <c r="L8" i="2"/>
  <c r="K8" i="2"/>
  <c r="I8" i="2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8" i="10"/>
  <c r="E8" i="9"/>
  <c r="E8" i="7"/>
  <c r="E8" i="6"/>
  <c r="E8" i="5"/>
  <c r="E8" i="3" l="1"/>
  <c r="E9" i="3" l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5" i="2" l="1"/>
  <c r="O9" i="2"/>
  <c r="N8" i="2"/>
  <c r="E8" i="2"/>
  <c r="M8" i="1"/>
  <c r="L8" i="1"/>
  <c r="E8" i="1"/>
  <c r="C365" i="1"/>
  <c r="D9" i="2" l="1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E88" i="2" s="1"/>
  <c r="D89" i="2"/>
  <c r="E89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E99" i="2" s="1"/>
  <c r="D100" i="2"/>
  <c r="E100" i="2" s="1"/>
  <c r="D101" i="2"/>
  <c r="E101" i="2" s="1"/>
  <c r="D102" i="2"/>
  <c r="E102" i="2" s="1"/>
  <c r="D103" i="2"/>
  <c r="E103" i="2" s="1"/>
  <c r="D104" i="2"/>
  <c r="E104" i="2" s="1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111" i="2"/>
  <c r="E111" i="2" s="1"/>
  <c r="D112" i="2"/>
  <c r="E112" i="2" s="1"/>
  <c r="D113" i="2"/>
  <c r="E113" i="2" s="1"/>
  <c r="D114" i="2"/>
  <c r="E114" i="2" s="1"/>
  <c r="D115" i="2"/>
  <c r="E115" i="2" s="1"/>
  <c r="D116" i="2"/>
  <c r="E116" i="2" s="1"/>
  <c r="D117" i="2"/>
  <c r="E117" i="2" s="1"/>
  <c r="D118" i="2"/>
  <c r="E118" i="2" s="1"/>
  <c r="D119" i="2"/>
  <c r="E119" i="2" s="1"/>
  <c r="D120" i="2"/>
  <c r="E120" i="2" s="1"/>
  <c r="D121" i="2"/>
  <c r="E121" i="2" s="1"/>
  <c r="D122" i="2"/>
  <c r="E122" i="2" s="1"/>
  <c r="D123" i="2"/>
  <c r="E123" i="2" s="1"/>
  <c r="D124" i="2"/>
  <c r="E124" i="2" s="1"/>
  <c r="D125" i="2"/>
  <c r="E125" i="2" s="1"/>
  <c r="D126" i="2"/>
  <c r="E126" i="2" s="1"/>
  <c r="D127" i="2"/>
  <c r="E127" i="2" s="1"/>
  <c r="D128" i="2"/>
  <c r="E128" i="2" s="1"/>
  <c r="D129" i="2"/>
  <c r="E129" i="2" s="1"/>
  <c r="D130" i="2"/>
  <c r="E130" i="2" s="1"/>
  <c r="D131" i="2"/>
  <c r="E131" i="2" s="1"/>
  <c r="D132" i="2"/>
  <c r="E132" i="2" s="1"/>
  <c r="D133" i="2"/>
  <c r="E133" i="2" s="1"/>
  <c r="D134" i="2"/>
  <c r="E134" i="2" s="1"/>
  <c r="D135" i="2"/>
  <c r="E135" i="2" s="1"/>
  <c r="D136" i="2"/>
  <c r="E136" i="2" s="1"/>
  <c r="D137" i="2"/>
  <c r="E137" i="2" s="1"/>
  <c r="D138" i="2"/>
  <c r="E138" i="2" s="1"/>
  <c r="D139" i="2"/>
  <c r="E139" i="2" s="1"/>
  <c r="D140" i="2"/>
  <c r="E140" i="2" s="1"/>
  <c r="D141" i="2"/>
  <c r="E141" i="2" s="1"/>
  <c r="D142" i="2"/>
  <c r="E142" i="2" s="1"/>
  <c r="D143" i="2"/>
  <c r="E143" i="2" s="1"/>
  <c r="D144" i="2"/>
  <c r="E144" i="2" s="1"/>
  <c r="D145" i="2"/>
  <c r="E145" i="2" s="1"/>
  <c r="D146" i="2"/>
  <c r="E146" i="2" s="1"/>
  <c r="D147" i="2"/>
  <c r="E147" i="2" s="1"/>
  <c r="D148" i="2"/>
  <c r="E148" i="2" s="1"/>
  <c r="D149" i="2"/>
  <c r="E149" i="2" s="1"/>
  <c r="D150" i="2"/>
  <c r="E150" i="2" s="1"/>
  <c r="D151" i="2"/>
  <c r="E151" i="2" s="1"/>
  <c r="D152" i="2"/>
  <c r="E152" i="2" s="1"/>
  <c r="D153" i="2"/>
  <c r="E153" i="2" s="1"/>
  <c r="D154" i="2"/>
  <c r="E154" i="2" s="1"/>
  <c r="D155" i="2"/>
  <c r="E155" i="2" s="1"/>
  <c r="D156" i="2"/>
  <c r="E156" i="2" s="1"/>
  <c r="D157" i="2"/>
  <c r="E157" i="2" s="1"/>
  <c r="D158" i="2"/>
  <c r="E158" i="2" s="1"/>
  <c r="D159" i="2"/>
  <c r="E159" i="2" s="1"/>
  <c r="D160" i="2"/>
  <c r="E160" i="2" s="1"/>
  <c r="D161" i="2"/>
  <c r="E161" i="2" s="1"/>
  <c r="D162" i="2"/>
  <c r="E162" i="2" s="1"/>
  <c r="D163" i="2"/>
  <c r="E163" i="2" s="1"/>
  <c r="D164" i="2"/>
  <c r="E164" i="2" s="1"/>
  <c r="D165" i="2"/>
  <c r="E165" i="2" s="1"/>
  <c r="D166" i="2"/>
  <c r="E166" i="2" s="1"/>
  <c r="D167" i="2"/>
  <c r="E167" i="2" s="1"/>
  <c r="D168" i="2"/>
  <c r="E168" i="2" s="1"/>
  <c r="D169" i="2"/>
  <c r="E169" i="2" s="1"/>
  <c r="D170" i="2"/>
  <c r="E170" i="2" s="1"/>
  <c r="D171" i="2"/>
  <c r="E171" i="2" s="1"/>
  <c r="D172" i="2"/>
  <c r="E172" i="2" s="1"/>
  <c r="D173" i="2"/>
  <c r="E173" i="2" s="1"/>
  <c r="D174" i="2"/>
  <c r="E174" i="2" s="1"/>
  <c r="D175" i="2"/>
  <c r="E175" i="2" s="1"/>
  <c r="D176" i="2"/>
  <c r="E176" i="2" s="1"/>
  <c r="D177" i="2"/>
  <c r="E177" i="2" s="1"/>
  <c r="D178" i="2"/>
  <c r="E178" i="2" s="1"/>
  <c r="D179" i="2"/>
  <c r="E179" i="2" s="1"/>
  <c r="D180" i="2"/>
  <c r="E180" i="2" s="1"/>
  <c r="D181" i="2"/>
  <c r="E181" i="2" s="1"/>
  <c r="D182" i="2"/>
  <c r="E182" i="2" s="1"/>
  <c r="D183" i="2"/>
  <c r="E183" i="2" s="1"/>
  <c r="D184" i="2"/>
  <c r="E184" i="2" s="1"/>
  <c r="D185" i="2"/>
  <c r="E185" i="2" s="1"/>
  <c r="D186" i="2"/>
  <c r="E186" i="2" s="1"/>
  <c r="D187" i="2"/>
  <c r="E187" i="2" s="1"/>
  <c r="D188" i="2"/>
  <c r="E188" i="2" s="1"/>
  <c r="D189" i="2"/>
  <c r="E189" i="2" s="1"/>
  <c r="D190" i="2"/>
  <c r="E190" i="2" s="1"/>
  <c r="D191" i="2"/>
  <c r="E191" i="2" s="1"/>
  <c r="D192" i="2"/>
  <c r="E192" i="2" s="1"/>
  <c r="D193" i="2"/>
  <c r="E193" i="2" s="1"/>
  <c r="D194" i="2"/>
  <c r="E194" i="2" s="1"/>
  <c r="D195" i="2"/>
  <c r="E195" i="2" s="1"/>
  <c r="D196" i="2"/>
  <c r="E196" i="2" s="1"/>
  <c r="D197" i="2"/>
  <c r="E197" i="2" s="1"/>
  <c r="D198" i="2"/>
  <c r="E198" i="2" s="1"/>
  <c r="D199" i="2"/>
  <c r="E199" i="2" s="1"/>
  <c r="D200" i="2"/>
  <c r="E200" i="2" s="1"/>
  <c r="D201" i="2"/>
  <c r="E201" i="2" s="1"/>
  <c r="D202" i="2"/>
  <c r="E202" i="2" s="1"/>
  <c r="D203" i="2"/>
  <c r="E203" i="2" s="1"/>
  <c r="D204" i="2"/>
  <c r="E204" i="2" s="1"/>
  <c r="D205" i="2"/>
  <c r="E205" i="2" s="1"/>
  <c r="D206" i="2"/>
  <c r="E206" i="2" s="1"/>
  <c r="D207" i="2"/>
  <c r="E207" i="2" s="1"/>
  <c r="D208" i="2"/>
  <c r="E208" i="2" s="1"/>
  <c r="D209" i="2"/>
  <c r="E209" i="2" s="1"/>
  <c r="D210" i="2"/>
  <c r="E210" i="2" s="1"/>
  <c r="D211" i="2"/>
  <c r="E211" i="2" s="1"/>
  <c r="D212" i="2"/>
  <c r="E212" i="2" s="1"/>
  <c r="D213" i="2"/>
  <c r="E213" i="2" s="1"/>
  <c r="D214" i="2"/>
  <c r="E214" i="2" s="1"/>
  <c r="D215" i="2"/>
  <c r="E215" i="2" s="1"/>
  <c r="D216" i="2"/>
  <c r="E216" i="2" s="1"/>
  <c r="D217" i="2"/>
  <c r="E217" i="2" s="1"/>
  <c r="D218" i="2"/>
  <c r="E218" i="2" s="1"/>
  <c r="D219" i="2"/>
  <c r="E219" i="2" s="1"/>
  <c r="D220" i="2"/>
  <c r="E220" i="2" s="1"/>
  <c r="D221" i="2"/>
  <c r="E221" i="2" s="1"/>
  <c r="D222" i="2"/>
  <c r="E222" i="2" s="1"/>
  <c r="D223" i="2"/>
  <c r="E223" i="2" s="1"/>
  <c r="D224" i="2"/>
  <c r="E224" i="2" s="1"/>
  <c r="D225" i="2"/>
  <c r="E225" i="2" s="1"/>
  <c r="D226" i="2"/>
  <c r="E226" i="2" s="1"/>
  <c r="D227" i="2"/>
  <c r="E227" i="2" s="1"/>
  <c r="D228" i="2"/>
  <c r="E228" i="2" s="1"/>
  <c r="D229" i="2"/>
  <c r="E229" i="2" s="1"/>
  <c r="D230" i="2"/>
  <c r="E230" i="2" s="1"/>
  <c r="D231" i="2"/>
  <c r="E231" i="2" s="1"/>
  <c r="D232" i="2"/>
  <c r="E232" i="2" s="1"/>
  <c r="D233" i="2"/>
  <c r="E233" i="2" s="1"/>
  <c r="D234" i="2"/>
  <c r="E234" i="2" s="1"/>
  <c r="D235" i="2"/>
  <c r="E235" i="2" s="1"/>
  <c r="D236" i="2"/>
  <c r="E236" i="2" s="1"/>
  <c r="D237" i="2"/>
  <c r="E237" i="2" s="1"/>
  <c r="D238" i="2"/>
  <c r="E238" i="2" s="1"/>
  <c r="D239" i="2"/>
  <c r="E239" i="2" s="1"/>
  <c r="D240" i="2"/>
  <c r="E240" i="2" s="1"/>
  <c r="D241" i="2"/>
  <c r="E241" i="2" s="1"/>
  <c r="D242" i="2"/>
  <c r="E242" i="2" s="1"/>
  <c r="D243" i="2"/>
  <c r="E243" i="2" s="1"/>
  <c r="D244" i="2"/>
  <c r="E244" i="2" s="1"/>
  <c r="D245" i="2"/>
  <c r="E245" i="2" s="1"/>
  <c r="D246" i="2"/>
  <c r="E246" i="2" s="1"/>
  <c r="D247" i="2"/>
  <c r="E247" i="2" s="1"/>
  <c r="D248" i="2"/>
  <c r="E248" i="2" s="1"/>
  <c r="D249" i="2"/>
  <c r="E249" i="2" s="1"/>
  <c r="D250" i="2"/>
  <c r="E250" i="2" s="1"/>
  <c r="D251" i="2"/>
  <c r="E251" i="2" s="1"/>
  <c r="D252" i="2"/>
  <c r="E252" i="2" s="1"/>
  <c r="D253" i="2"/>
  <c r="E253" i="2" s="1"/>
  <c r="D254" i="2"/>
  <c r="E254" i="2" s="1"/>
  <c r="D255" i="2"/>
  <c r="E255" i="2" s="1"/>
  <c r="D256" i="2"/>
  <c r="E256" i="2" s="1"/>
  <c r="D257" i="2"/>
  <c r="E257" i="2" s="1"/>
  <c r="D258" i="2"/>
  <c r="E258" i="2" s="1"/>
  <c r="D259" i="2"/>
  <c r="E259" i="2" s="1"/>
  <c r="D260" i="2"/>
  <c r="E260" i="2" s="1"/>
  <c r="D261" i="2"/>
  <c r="E261" i="2" s="1"/>
  <c r="D262" i="2"/>
  <c r="E262" i="2" s="1"/>
  <c r="D263" i="2"/>
  <c r="E263" i="2" s="1"/>
  <c r="D264" i="2"/>
  <c r="E264" i="2" s="1"/>
  <c r="D265" i="2"/>
  <c r="E265" i="2" s="1"/>
  <c r="D266" i="2"/>
  <c r="E266" i="2" s="1"/>
  <c r="D267" i="2"/>
  <c r="E267" i="2" s="1"/>
  <c r="D268" i="2"/>
  <c r="E268" i="2" s="1"/>
  <c r="D269" i="2"/>
  <c r="E269" i="2" s="1"/>
  <c r="D270" i="2"/>
  <c r="E270" i="2" s="1"/>
  <c r="D271" i="2"/>
  <c r="E271" i="2" s="1"/>
  <c r="D272" i="2"/>
  <c r="E272" i="2" s="1"/>
  <c r="D273" i="2"/>
  <c r="E273" i="2" s="1"/>
  <c r="D274" i="2"/>
  <c r="E274" i="2" s="1"/>
  <c r="D275" i="2"/>
  <c r="E275" i="2" s="1"/>
  <c r="D276" i="2"/>
  <c r="E276" i="2" s="1"/>
  <c r="D277" i="2"/>
  <c r="E277" i="2" s="1"/>
  <c r="D278" i="2"/>
  <c r="E278" i="2" s="1"/>
  <c r="D279" i="2"/>
  <c r="E279" i="2" s="1"/>
  <c r="D280" i="2"/>
  <c r="E280" i="2" s="1"/>
  <c r="D281" i="2"/>
  <c r="E281" i="2" s="1"/>
  <c r="D282" i="2"/>
  <c r="E282" i="2" s="1"/>
  <c r="D283" i="2"/>
  <c r="E283" i="2" s="1"/>
  <c r="D284" i="2"/>
  <c r="E284" i="2" s="1"/>
  <c r="D285" i="2"/>
  <c r="E285" i="2" s="1"/>
  <c r="D286" i="2"/>
  <c r="E286" i="2" s="1"/>
  <c r="D287" i="2"/>
  <c r="E287" i="2" s="1"/>
  <c r="D288" i="2"/>
  <c r="E288" i="2" s="1"/>
  <c r="D289" i="2"/>
  <c r="E289" i="2" s="1"/>
  <c r="D290" i="2"/>
  <c r="E290" i="2" s="1"/>
  <c r="D291" i="2"/>
  <c r="E291" i="2" s="1"/>
  <c r="D292" i="2"/>
  <c r="E292" i="2" s="1"/>
  <c r="D293" i="2"/>
  <c r="E293" i="2" s="1"/>
  <c r="D294" i="2"/>
  <c r="E294" i="2" s="1"/>
  <c r="D295" i="2"/>
  <c r="E295" i="2" s="1"/>
  <c r="D296" i="2"/>
  <c r="E296" i="2" s="1"/>
  <c r="D297" i="2"/>
  <c r="E297" i="2" s="1"/>
  <c r="D298" i="2"/>
  <c r="E298" i="2" s="1"/>
  <c r="D299" i="2"/>
  <c r="E299" i="2" s="1"/>
  <c r="D300" i="2"/>
  <c r="E300" i="2" s="1"/>
  <c r="D301" i="2"/>
  <c r="E301" i="2" s="1"/>
  <c r="D302" i="2"/>
  <c r="E302" i="2" s="1"/>
  <c r="D303" i="2"/>
  <c r="E303" i="2" s="1"/>
  <c r="D304" i="2"/>
  <c r="E304" i="2" s="1"/>
  <c r="D305" i="2"/>
  <c r="E305" i="2" s="1"/>
  <c r="D306" i="2"/>
  <c r="E306" i="2" s="1"/>
  <c r="D307" i="2"/>
  <c r="E307" i="2" s="1"/>
  <c r="D308" i="2"/>
  <c r="E308" i="2" s="1"/>
  <c r="D309" i="2"/>
  <c r="E309" i="2" s="1"/>
  <c r="D310" i="2"/>
  <c r="E310" i="2" s="1"/>
  <c r="D311" i="2"/>
  <c r="E311" i="2" s="1"/>
  <c r="D312" i="2"/>
  <c r="E312" i="2" s="1"/>
  <c r="D313" i="2"/>
  <c r="E313" i="2" s="1"/>
  <c r="D314" i="2"/>
  <c r="E314" i="2" s="1"/>
  <c r="D315" i="2"/>
  <c r="E315" i="2" s="1"/>
  <c r="D316" i="2"/>
  <c r="E316" i="2" s="1"/>
  <c r="D317" i="2"/>
  <c r="E317" i="2" s="1"/>
  <c r="D318" i="2"/>
  <c r="E318" i="2" s="1"/>
  <c r="D319" i="2"/>
  <c r="E319" i="2" s="1"/>
  <c r="D320" i="2"/>
  <c r="E320" i="2" s="1"/>
  <c r="D321" i="2"/>
  <c r="E321" i="2" s="1"/>
  <c r="D322" i="2"/>
  <c r="E322" i="2" s="1"/>
  <c r="D323" i="2"/>
  <c r="E323" i="2" s="1"/>
  <c r="D324" i="2"/>
  <c r="E324" i="2" s="1"/>
  <c r="D325" i="2"/>
  <c r="E325" i="2" s="1"/>
  <c r="D326" i="2"/>
  <c r="E326" i="2" s="1"/>
  <c r="D327" i="2"/>
  <c r="E327" i="2" s="1"/>
  <c r="D328" i="2"/>
  <c r="E328" i="2" s="1"/>
  <c r="D329" i="2"/>
  <c r="E329" i="2" s="1"/>
  <c r="D330" i="2"/>
  <c r="E330" i="2" s="1"/>
  <c r="D331" i="2"/>
  <c r="E331" i="2" s="1"/>
  <c r="D332" i="2"/>
  <c r="E332" i="2" s="1"/>
  <c r="D333" i="2"/>
  <c r="E333" i="2" s="1"/>
  <c r="D334" i="2"/>
  <c r="E334" i="2" s="1"/>
  <c r="D335" i="2"/>
  <c r="E335" i="2" s="1"/>
  <c r="D336" i="2"/>
  <c r="E336" i="2" s="1"/>
  <c r="D337" i="2"/>
  <c r="E337" i="2" s="1"/>
  <c r="D338" i="2"/>
  <c r="E338" i="2" s="1"/>
  <c r="D339" i="2"/>
  <c r="E339" i="2" s="1"/>
  <c r="D340" i="2"/>
  <c r="E340" i="2" s="1"/>
  <c r="D341" i="2"/>
  <c r="E341" i="2" s="1"/>
  <c r="D342" i="2"/>
  <c r="E342" i="2" s="1"/>
  <c r="D343" i="2"/>
  <c r="E343" i="2" s="1"/>
  <c r="D344" i="2"/>
  <c r="E344" i="2" s="1"/>
  <c r="D345" i="2"/>
  <c r="E345" i="2" s="1"/>
  <c r="D346" i="2"/>
  <c r="E346" i="2" s="1"/>
  <c r="D347" i="2"/>
  <c r="E347" i="2" s="1"/>
  <c r="D348" i="2"/>
  <c r="E348" i="2" s="1"/>
  <c r="D349" i="2"/>
  <c r="E349" i="2" s="1"/>
  <c r="D350" i="2"/>
  <c r="E350" i="2" s="1"/>
  <c r="D351" i="2"/>
  <c r="E351" i="2" s="1"/>
  <c r="D352" i="2"/>
  <c r="E352" i="2" s="1"/>
  <c r="D353" i="2"/>
  <c r="E353" i="2" s="1"/>
  <c r="D354" i="2"/>
  <c r="E354" i="2" s="1"/>
  <c r="D355" i="2"/>
  <c r="E355" i="2" s="1"/>
  <c r="D356" i="2"/>
  <c r="E356" i="2" s="1"/>
  <c r="D357" i="2"/>
  <c r="E357" i="2" s="1"/>
  <c r="D358" i="2"/>
  <c r="E358" i="2" s="1"/>
  <c r="D359" i="2"/>
  <c r="E359" i="2" s="1"/>
  <c r="D360" i="2"/>
  <c r="E360" i="2" s="1"/>
  <c r="D361" i="2"/>
  <c r="E361" i="2" s="1"/>
  <c r="D362" i="2"/>
  <c r="E362" i="2" s="1"/>
  <c r="D363" i="2"/>
  <c r="E363" i="2" s="1"/>
  <c r="D8" i="2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365" i="6" l="1"/>
  <c r="C365" i="8" l="1"/>
  <c r="D365" i="8"/>
  <c r="E365" i="8" l="1"/>
  <c r="C365" i="3"/>
  <c r="D365" i="3"/>
  <c r="F367" i="3" s="1"/>
  <c r="D365" i="10"/>
  <c r="F367" i="10" s="1"/>
  <c r="C365" i="10"/>
  <c r="D365" i="1"/>
  <c r="F367" i="1" s="1"/>
  <c r="H6" i="10"/>
  <c r="I6" i="10" s="1"/>
  <c r="J6" i="10" s="1"/>
  <c r="K6" i="10" s="1"/>
  <c r="L6" i="10" s="1"/>
  <c r="M6" i="10" s="1"/>
  <c r="H6" i="9"/>
  <c r="I6" i="9" s="1"/>
  <c r="J6" i="9" s="1"/>
  <c r="K6" i="9" s="1"/>
  <c r="L6" i="9" s="1"/>
  <c r="M6" i="9" s="1"/>
  <c r="H6" i="8"/>
  <c r="I6" i="8" s="1"/>
  <c r="J6" i="8" s="1"/>
  <c r="K6" i="8" s="1"/>
  <c r="L6" i="8" s="1"/>
  <c r="M6" i="8" s="1"/>
  <c r="H6" i="7"/>
  <c r="I6" i="7" s="1"/>
  <c r="J6" i="7" s="1"/>
  <c r="K6" i="7" s="1"/>
  <c r="L6" i="7" s="1"/>
  <c r="M6" i="7" s="1"/>
  <c r="H6" i="6"/>
  <c r="I6" i="6"/>
  <c r="J6" i="6" s="1"/>
  <c r="K6" i="6" s="1"/>
  <c r="L6" i="6" s="1"/>
  <c r="M6" i="6" s="1"/>
  <c r="H6" i="5"/>
  <c r="I6" i="5" s="1"/>
  <c r="J6" i="5" s="1"/>
  <c r="K6" i="5" s="1"/>
  <c r="L6" i="5" s="1"/>
  <c r="M6" i="5" s="1"/>
  <c r="H6" i="4"/>
  <c r="I6" i="4" s="1"/>
  <c r="J6" i="4" s="1"/>
  <c r="K6" i="4" s="1"/>
  <c r="L6" i="4" s="1"/>
  <c r="M6" i="4" s="1"/>
  <c r="H6" i="3"/>
  <c r="I6" i="3" s="1"/>
  <c r="J6" i="3" s="1"/>
  <c r="K6" i="3" s="1"/>
  <c r="L6" i="3" s="1"/>
  <c r="M6" i="3" s="1"/>
  <c r="H6" i="2"/>
  <c r="I6" i="2"/>
  <c r="J6" i="2"/>
  <c r="K6" i="2" s="1"/>
  <c r="L6" i="2" s="1"/>
  <c r="M6" i="2" s="1"/>
  <c r="C365" i="6"/>
  <c r="E365" i="6" s="1"/>
  <c r="F367" i="6"/>
  <c r="C365" i="5"/>
  <c r="D365" i="5"/>
  <c r="F367" i="5" s="1"/>
  <c r="D365" i="2"/>
  <c r="F367" i="2" s="1"/>
  <c r="D365" i="9"/>
  <c r="F367" i="9" s="1"/>
  <c r="C365" i="9"/>
  <c r="D365" i="7"/>
  <c r="F367" i="7" s="1"/>
  <c r="C365" i="7"/>
  <c r="D365" i="4"/>
  <c r="F367" i="4" s="1"/>
  <c r="C365" i="4"/>
  <c r="C365" i="2"/>
  <c r="H6" i="1"/>
  <c r="I6" i="1" s="1"/>
  <c r="J6" i="1" s="1"/>
  <c r="K6" i="1" s="1"/>
  <c r="L6" i="1" s="1"/>
  <c r="M6" i="1"/>
  <c r="F367" i="8"/>
  <c r="G10" i="8" l="1"/>
  <c r="H13" i="8"/>
  <c r="G12" i="8"/>
  <c r="G8" i="8"/>
  <c r="F8" i="8"/>
  <c r="F12" i="8"/>
  <c r="F9" i="8"/>
  <c r="F13" i="8"/>
  <c r="F17" i="8"/>
  <c r="F22" i="8"/>
  <c r="F26" i="8"/>
  <c r="F27" i="8"/>
  <c r="F28" i="8"/>
  <c r="F32" i="8"/>
  <c r="F36" i="8"/>
  <c r="F40" i="8"/>
  <c r="F44" i="8"/>
  <c r="F15" i="8"/>
  <c r="F20" i="8"/>
  <c r="F30" i="8"/>
  <c r="F38" i="8"/>
  <c r="F46" i="8"/>
  <c r="F53" i="8"/>
  <c r="F55" i="8"/>
  <c r="F67" i="8"/>
  <c r="F69" i="8"/>
  <c r="F71" i="8"/>
  <c r="F73" i="8"/>
  <c r="F75" i="8"/>
  <c r="F77" i="8"/>
  <c r="F99" i="8"/>
  <c r="F101" i="8"/>
  <c r="F103" i="8"/>
  <c r="F105" i="8"/>
  <c r="F108" i="8"/>
  <c r="F110" i="8"/>
  <c r="F112" i="8"/>
  <c r="F114" i="8"/>
  <c r="F128" i="8"/>
  <c r="F130" i="8"/>
  <c r="F132" i="8"/>
  <c r="F134" i="8"/>
  <c r="F145" i="8"/>
  <c r="F147" i="8"/>
  <c r="F149" i="8"/>
  <c r="F151" i="8"/>
  <c r="F153" i="8"/>
  <c r="F155" i="8"/>
  <c r="F24" i="8"/>
  <c r="F49" i="8"/>
  <c r="F59" i="8"/>
  <c r="F91" i="8"/>
  <c r="F119" i="8"/>
  <c r="F142" i="8"/>
  <c r="F158" i="8"/>
  <c r="F172" i="8"/>
  <c r="F181" i="8"/>
  <c r="F51" i="8"/>
  <c r="F58" i="8"/>
  <c r="F62" i="8"/>
  <c r="F64" i="8"/>
  <c r="F66" i="8"/>
  <c r="F89" i="8"/>
  <c r="F95" i="8"/>
  <c r="F106" i="8"/>
  <c r="F125" i="8"/>
  <c r="F137" i="8"/>
  <c r="F139" i="8"/>
  <c r="F171" i="8"/>
  <c r="F183" i="8"/>
  <c r="F185" i="8"/>
  <c r="F190" i="8"/>
  <c r="F200" i="8"/>
  <c r="F241" i="8"/>
  <c r="F78" i="8"/>
  <c r="F82" i="8"/>
  <c r="F88" i="8"/>
  <c r="F177" i="8"/>
  <c r="F205" i="8"/>
  <c r="F213" i="8"/>
  <c r="F230" i="8"/>
  <c r="F237" i="8"/>
  <c r="F266" i="8"/>
  <c r="F270" i="8"/>
  <c r="F279" i="8"/>
  <c r="F284" i="8"/>
  <c r="F293" i="8"/>
  <c r="F19" i="8"/>
  <c r="F42" i="8"/>
  <c r="F93" i="8"/>
  <c r="F117" i="8"/>
  <c r="F123" i="8"/>
  <c r="F160" i="8"/>
  <c r="F166" i="8"/>
  <c r="F168" i="8"/>
  <c r="F180" i="8"/>
  <c r="F214" i="8"/>
  <c r="F215" i="8"/>
  <c r="F216" i="8"/>
  <c r="F228" i="8"/>
  <c r="F80" i="8"/>
  <c r="F84" i="8"/>
  <c r="F86" i="8"/>
  <c r="F121" i="8"/>
  <c r="F170" i="8"/>
  <c r="F184" i="8"/>
  <c r="F196" i="8"/>
  <c r="F204" i="8"/>
  <c r="F218" i="8"/>
  <c r="F227" i="8"/>
  <c r="F245" i="8"/>
  <c r="F248" i="8"/>
  <c r="F252" i="8"/>
  <c r="F257" i="8"/>
  <c r="F274" i="8"/>
  <c r="F52" i="8"/>
  <c r="F261" i="8"/>
  <c r="F278" i="8"/>
  <c r="F289" i="8"/>
  <c r="F34" i="8"/>
  <c r="F174" i="8"/>
  <c r="F179" i="8"/>
  <c r="F195" i="8"/>
  <c r="F203" i="8"/>
  <c r="F221" i="8"/>
  <c r="F224" i="8"/>
  <c r="F251" i="8"/>
  <c r="F265" i="8"/>
  <c r="F273" i="8"/>
  <c r="F283" i="8"/>
  <c r="F297" i="8"/>
  <c r="F329" i="8"/>
  <c r="F333" i="8"/>
  <c r="F348" i="8"/>
  <c r="F167" i="8"/>
  <c r="F188" i="8"/>
  <c r="F210" i="8"/>
  <c r="F308" i="8"/>
  <c r="F98" i="8"/>
  <c r="F163" i="8"/>
  <c r="F198" i="8"/>
  <c r="F233" i="8"/>
  <c r="F236" i="8"/>
  <c r="F244" i="8"/>
  <c r="F260" i="8"/>
  <c r="F292" i="8"/>
  <c r="F299" i="8"/>
  <c r="F301" i="8"/>
  <c r="F305" i="8"/>
  <c r="F309" i="8"/>
  <c r="F362" i="8"/>
  <c r="F176" i="8"/>
  <c r="F304" i="8"/>
  <c r="F361" i="8"/>
  <c r="F96" i="8"/>
  <c r="F161" i="8"/>
  <c r="F239" i="8"/>
  <c r="F247" i="8"/>
  <c r="F250" i="8"/>
  <c r="F269" i="8"/>
  <c r="F277" i="8"/>
  <c r="F282" i="8"/>
  <c r="F298" i="8"/>
  <c r="F312" i="8"/>
  <c r="F316" i="8"/>
  <c r="F320" i="8"/>
  <c r="F324" i="8"/>
  <c r="F343" i="8"/>
  <c r="F353" i="8"/>
  <c r="F357" i="8"/>
  <c r="F11" i="8"/>
  <c r="F207" i="8"/>
  <c r="F256" i="8"/>
  <c r="F288" i="8"/>
  <c r="F300" i="8"/>
  <c r="F311" i="8"/>
  <c r="F338" i="8"/>
  <c r="F342" i="8"/>
  <c r="F332" i="8"/>
  <c r="F315" i="8"/>
  <c r="F328" i="8"/>
  <c r="F306" i="8"/>
  <c r="F159" i="8"/>
  <c r="F345" i="8"/>
  <c r="F322" i="8"/>
  <c r="F290" i="8"/>
  <c r="F234" i="8"/>
  <c r="F202" i="8"/>
  <c r="F116" i="8"/>
  <c r="F259" i="8"/>
  <c r="F339" i="8"/>
  <c r="F295" i="8"/>
  <c r="F255" i="8"/>
  <c r="F209" i="8"/>
  <c r="F92" i="8"/>
  <c r="F340" i="8"/>
  <c r="F253" i="8"/>
  <c r="F354" i="8"/>
  <c r="F327" i="8"/>
  <c r="F313" i="8"/>
  <c r="F276" i="8"/>
  <c r="F249" i="8"/>
  <c r="F201" i="8"/>
  <c r="F113" i="8"/>
  <c r="F225" i="8"/>
  <c r="F189" i="8"/>
  <c r="F146" i="8"/>
  <c r="F115" i="8"/>
  <c r="F70" i="8"/>
  <c r="F165" i="8"/>
  <c r="F246" i="8"/>
  <c r="F206" i="8"/>
  <c r="F154" i="8"/>
  <c r="F97" i="8"/>
  <c r="F39" i="8"/>
  <c r="F178" i="8"/>
  <c r="F148" i="8"/>
  <c r="F122" i="8"/>
  <c r="F72" i="8"/>
  <c r="F47" i="8"/>
  <c r="F16" i="8"/>
  <c r="F85" i="8"/>
  <c r="F60" i="8"/>
  <c r="F23" i="8"/>
  <c r="F319" i="8"/>
  <c r="F303" i="8"/>
  <c r="F131" i="8"/>
  <c r="F358" i="8"/>
  <c r="F281" i="8"/>
  <c r="F127" i="8"/>
  <c r="F152" i="8"/>
  <c r="F193" i="8"/>
  <c r="F164" i="8"/>
  <c r="F111" i="8"/>
  <c r="F156" i="8"/>
  <c r="F61" i="8"/>
  <c r="F87" i="8"/>
  <c r="F33" i="8"/>
  <c r="F347" i="8"/>
  <c r="F352" i="8"/>
  <c r="F341" i="8"/>
  <c r="F275" i="8"/>
  <c r="F355" i="8"/>
  <c r="F334" i="8"/>
  <c r="F318" i="8"/>
  <c r="F272" i="8"/>
  <c r="F229" i="8"/>
  <c r="F199" i="8"/>
  <c r="F336" i="8"/>
  <c r="F235" i="8"/>
  <c r="F335" i="8"/>
  <c r="F287" i="8"/>
  <c r="F222" i="8"/>
  <c r="F187" i="8"/>
  <c r="F25" i="8"/>
  <c r="F302" i="8"/>
  <c r="F240" i="8"/>
  <c r="F350" i="8"/>
  <c r="F325" i="8"/>
  <c r="F294" i="8"/>
  <c r="F268" i="8"/>
  <c r="F208" i="8"/>
  <c r="F144" i="8"/>
  <c r="F68" i="8"/>
  <c r="F219" i="8"/>
  <c r="F182" i="8"/>
  <c r="F143" i="8"/>
  <c r="F102" i="8"/>
  <c r="F54" i="8"/>
  <c r="F124" i="8"/>
  <c r="F238" i="8"/>
  <c r="F197" i="8"/>
  <c r="F129" i="8"/>
  <c r="F56" i="8"/>
  <c r="F35" i="8"/>
  <c r="F169" i="8"/>
  <c r="F140" i="8"/>
  <c r="F109" i="8"/>
  <c r="F65" i="8"/>
  <c r="F43" i="8"/>
  <c r="F83" i="8"/>
  <c r="F57" i="8"/>
  <c r="F18" i="8"/>
  <c r="F356" i="8"/>
  <c r="F285" i="8"/>
  <c r="F212" i="8"/>
  <c r="F280" i="8"/>
  <c r="F317" i="8"/>
  <c r="F104" i="8"/>
  <c r="F191" i="8"/>
  <c r="F76" i="8"/>
  <c r="F220" i="8"/>
  <c r="F186" i="8"/>
  <c r="F133" i="8"/>
  <c r="F31" i="8"/>
  <c r="F323" i="8"/>
  <c r="F346" i="8"/>
  <c r="F337" i="8"/>
  <c r="F267" i="8"/>
  <c r="F351" i="8"/>
  <c r="F330" i="8"/>
  <c r="F314" i="8"/>
  <c r="F264" i="8"/>
  <c r="F226" i="8"/>
  <c r="F194" i="8"/>
  <c r="F310" i="8"/>
  <c r="F192" i="8"/>
  <c r="F307" i="8"/>
  <c r="F271" i="8"/>
  <c r="F217" i="8"/>
  <c r="F175" i="8"/>
  <c r="F21" i="8"/>
  <c r="F291" i="8"/>
  <c r="F74" i="8"/>
  <c r="F344" i="8"/>
  <c r="F321" i="8"/>
  <c r="F286" i="8"/>
  <c r="F262" i="8"/>
  <c r="F141" i="8"/>
  <c r="F136" i="8"/>
  <c r="F50" i="8"/>
  <c r="F211" i="8"/>
  <c r="F157" i="8"/>
  <c r="F135" i="8"/>
  <c r="F90" i="8"/>
  <c r="F242" i="8"/>
  <c r="F118" i="8"/>
  <c r="F232" i="8"/>
  <c r="F173" i="8"/>
  <c r="F120" i="8"/>
  <c r="F48" i="8"/>
  <c r="F29" i="8"/>
  <c r="F162" i="8"/>
  <c r="F138" i="8"/>
  <c r="F100" i="8"/>
  <c r="F63" i="8"/>
  <c r="F37" i="8"/>
  <c r="F107" i="8"/>
  <c r="F81" i="8"/>
  <c r="F41" i="8"/>
  <c r="F10" i="8"/>
  <c r="F363" i="8"/>
  <c r="F243" i="8"/>
  <c r="F349" i="8"/>
  <c r="F326" i="8"/>
  <c r="F296" i="8"/>
  <c r="F258" i="8"/>
  <c r="F223" i="8"/>
  <c r="F150" i="8"/>
  <c r="F360" i="8"/>
  <c r="F263" i="8"/>
  <c r="F359" i="8"/>
  <c r="F331" i="8"/>
  <c r="F254" i="8"/>
  <c r="F231" i="8"/>
  <c r="F126" i="8"/>
  <c r="F14" i="8"/>
  <c r="F45" i="8"/>
  <c r="F94" i="8"/>
  <c r="F79" i="8"/>
  <c r="G14" i="8"/>
  <c r="G16" i="8"/>
  <c r="G18" i="8"/>
  <c r="G24" i="8"/>
  <c r="G26" i="8"/>
  <c r="G29" i="8"/>
  <c r="G31" i="8"/>
  <c r="G33" i="8"/>
  <c r="G36" i="8"/>
  <c r="G38" i="8"/>
  <c r="G40" i="8"/>
  <c r="G42" i="8"/>
  <c r="G44" i="8"/>
  <c r="G46" i="8"/>
  <c r="H49" i="8"/>
  <c r="G54" i="8"/>
  <c r="G68" i="8"/>
  <c r="G70" i="8"/>
  <c r="G72" i="8"/>
  <c r="G74" i="8"/>
  <c r="G76" i="8"/>
  <c r="H79" i="8"/>
  <c r="G83" i="8"/>
  <c r="G85" i="8"/>
  <c r="G87" i="8"/>
  <c r="G90" i="8"/>
  <c r="G92" i="8"/>
  <c r="G94" i="8"/>
  <c r="H95" i="8"/>
  <c r="G97" i="8"/>
  <c r="G100" i="8"/>
  <c r="H10" i="8"/>
  <c r="H12" i="8"/>
  <c r="H14" i="8"/>
  <c r="H16" i="8"/>
  <c r="H18" i="8"/>
  <c r="G21" i="8"/>
  <c r="G23" i="8"/>
  <c r="H24" i="8"/>
  <c r="H26" i="8"/>
  <c r="H29" i="8"/>
  <c r="H31" i="8"/>
  <c r="H33" i="8"/>
  <c r="G35" i="8"/>
  <c r="H36" i="8"/>
  <c r="H38" i="8"/>
  <c r="H40" i="8"/>
  <c r="H42" i="8"/>
  <c r="G48" i="8"/>
  <c r="G50" i="8"/>
  <c r="G57" i="8"/>
  <c r="G61" i="8"/>
  <c r="G63" i="8"/>
  <c r="G65" i="8"/>
  <c r="G78" i="8"/>
  <c r="G80" i="8"/>
  <c r="G82" i="8"/>
  <c r="G99" i="8"/>
  <c r="G9" i="8"/>
  <c r="G11" i="8"/>
  <c r="G13" i="8"/>
  <c r="G15" i="8"/>
  <c r="G17" i="8"/>
  <c r="G19" i="8"/>
  <c r="G20" i="8"/>
  <c r="G25" i="8"/>
  <c r="G28" i="8"/>
  <c r="G30" i="8"/>
  <c r="G32" i="8"/>
  <c r="G34" i="8"/>
  <c r="G37" i="8"/>
  <c r="G39" i="8"/>
  <c r="G41" i="8"/>
  <c r="G43" i="8"/>
  <c r="G45" i="8"/>
  <c r="G47" i="8"/>
  <c r="G53" i="8"/>
  <c r="G55" i="8"/>
  <c r="G56" i="8"/>
  <c r="G59" i="8"/>
  <c r="G60" i="8"/>
  <c r="G67" i="8"/>
  <c r="G69" i="8"/>
  <c r="G71" i="8"/>
  <c r="G73" i="8"/>
  <c r="G75" i="8"/>
  <c r="G77" i="8"/>
  <c r="G84" i="8"/>
  <c r="G86" i="8"/>
  <c r="G89" i="8"/>
  <c r="H9" i="8"/>
  <c r="H11" i="8"/>
  <c r="H15" i="8"/>
  <c r="H17" i="8"/>
  <c r="H19" i="8"/>
  <c r="G22" i="8"/>
  <c r="G27" i="8"/>
  <c r="H37" i="8"/>
  <c r="H39" i="8"/>
  <c r="H41" i="8"/>
  <c r="H43" i="8"/>
  <c r="H45" i="8"/>
  <c r="H47" i="8"/>
  <c r="G49" i="8"/>
  <c r="G52" i="8"/>
  <c r="H59" i="8"/>
  <c r="G66" i="8"/>
  <c r="G81" i="8"/>
  <c r="H89" i="8"/>
  <c r="G91" i="8"/>
  <c r="G96" i="8"/>
  <c r="H101" i="8"/>
  <c r="G102" i="8"/>
  <c r="G109" i="8"/>
  <c r="G127" i="8"/>
  <c r="G128" i="8"/>
  <c r="G130" i="8"/>
  <c r="G137" i="8"/>
  <c r="G51" i="8"/>
  <c r="G64" i="8"/>
  <c r="H98" i="8"/>
  <c r="G101" i="8"/>
  <c r="G103" i="8"/>
  <c r="G107" i="8"/>
  <c r="G112" i="8"/>
  <c r="G118" i="8"/>
  <c r="G122" i="8"/>
  <c r="G126" i="8"/>
  <c r="H128" i="8"/>
  <c r="G131" i="8"/>
  <c r="G135" i="8"/>
  <c r="H137" i="8"/>
  <c r="G141" i="8"/>
  <c r="G147" i="8"/>
  <c r="G151" i="8"/>
  <c r="G158" i="8"/>
  <c r="G160" i="8"/>
  <c r="G165" i="8"/>
  <c r="G167" i="8"/>
  <c r="G174" i="8"/>
  <c r="G176" i="8"/>
  <c r="G181" i="8"/>
  <c r="G183" i="8"/>
  <c r="G190" i="8"/>
  <c r="G192" i="8"/>
  <c r="H20" i="8"/>
  <c r="H25" i="8"/>
  <c r="H28" i="8"/>
  <c r="H30" i="8"/>
  <c r="H32" i="8"/>
  <c r="H34" i="8"/>
  <c r="H53" i="8"/>
  <c r="H55" i="8"/>
  <c r="H60" i="8"/>
  <c r="G62" i="8"/>
  <c r="G88" i="8"/>
  <c r="H91" i="8"/>
  <c r="G93" i="8"/>
  <c r="H103" i="8"/>
  <c r="G104" i="8"/>
  <c r="G106" i="8"/>
  <c r="H107" i="8"/>
  <c r="G113" i="8"/>
  <c r="H118" i="8"/>
  <c r="G119" i="8"/>
  <c r="H122" i="8"/>
  <c r="G123" i="8"/>
  <c r="H126" i="8"/>
  <c r="G129" i="8"/>
  <c r="G132" i="8"/>
  <c r="G138" i="8"/>
  <c r="G139" i="8"/>
  <c r="G140" i="8"/>
  <c r="H141" i="8"/>
  <c r="G142" i="8"/>
  <c r="G144" i="8"/>
  <c r="G148" i="8"/>
  <c r="G152" i="8"/>
  <c r="H86" i="8"/>
  <c r="H93" i="8"/>
  <c r="G95" i="8"/>
  <c r="I95" i="8" s="1"/>
  <c r="G105" i="8"/>
  <c r="G110" i="8"/>
  <c r="G114" i="8"/>
  <c r="G116" i="8"/>
  <c r="G120" i="8"/>
  <c r="G124" i="8"/>
  <c r="H129" i="8"/>
  <c r="G133" i="8"/>
  <c r="G136" i="8"/>
  <c r="H138" i="8"/>
  <c r="H139" i="8"/>
  <c r="H140" i="8"/>
  <c r="G143" i="8"/>
  <c r="G145" i="8"/>
  <c r="G149" i="8"/>
  <c r="G153" i="8"/>
  <c r="G157" i="8"/>
  <c r="G159" i="8"/>
  <c r="G166" i="8"/>
  <c r="G168" i="8"/>
  <c r="G173" i="8"/>
  <c r="G175" i="8"/>
  <c r="G182" i="8"/>
  <c r="G184" i="8"/>
  <c r="G189" i="8"/>
  <c r="G191" i="8"/>
  <c r="G198" i="8"/>
  <c r="G200" i="8"/>
  <c r="G205" i="8"/>
  <c r="G207" i="8"/>
  <c r="G217" i="8"/>
  <c r="G223" i="8"/>
  <c r="G225" i="8"/>
  <c r="G227" i="8"/>
  <c r="G229" i="8"/>
  <c r="G236" i="8"/>
  <c r="G238" i="8"/>
  <c r="G248" i="8"/>
  <c r="G250" i="8"/>
  <c r="G251" i="8"/>
  <c r="G256" i="8"/>
  <c r="G258" i="8"/>
  <c r="G260" i="8"/>
  <c r="H71" i="8"/>
  <c r="G98" i="8"/>
  <c r="H105" i="8"/>
  <c r="G111" i="8"/>
  <c r="H124" i="8"/>
  <c r="G125" i="8"/>
  <c r="H157" i="8"/>
  <c r="H167" i="8"/>
  <c r="H174" i="8"/>
  <c r="G177" i="8"/>
  <c r="G178" i="8"/>
  <c r="G179" i="8"/>
  <c r="G180" i="8"/>
  <c r="H184" i="8"/>
  <c r="H191" i="8"/>
  <c r="G199" i="8"/>
  <c r="G202" i="8"/>
  <c r="H205" i="8"/>
  <c r="G208" i="8"/>
  <c r="G210" i="8"/>
  <c r="G214" i="8"/>
  <c r="G216" i="8"/>
  <c r="H218" i="8"/>
  <c r="H219" i="8"/>
  <c r="G222" i="8"/>
  <c r="H224" i="8"/>
  <c r="H227" i="8"/>
  <c r="G230" i="8"/>
  <c r="G231" i="8"/>
  <c r="G233" i="8"/>
  <c r="G235" i="8"/>
  <c r="H237" i="8"/>
  <c r="G241" i="8"/>
  <c r="G245" i="8"/>
  <c r="G247" i="8"/>
  <c r="H249" i="8"/>
  <c r="G252" i="8"/>
  <c r="G255" i="8"/>
  <c r="H56" i="8"/>
  <c r="G58" i="8"/>
  <c r="H69" i="8"/>
  <c r="H77" i="8"/>
  <c r="G79" i="8"/>
  <c r="H84" i="8"/>
  <c r="H96" i="8"/>
  <c r="G108" i="8"/>
  <c r="G115" i="8"/>
  <c r="H120" i="8"/>
  <c r="G121" i="8"/>
  <c r="H130" i="8"/>
  <c r="G146" i="8"/>
  <c r="H158" i="8"/>
  <c r="G161" i="8"/>
  <c r="G162" i="8"/>
  <c r="G163" i="8"/>
  <c r="G164" i="8"/>
  <c r="H168" i="8"/>
  <c r="H175" i="8"/>
  <c r="H181" i="8"/>
  <c r="G185" i="8"/>
  <c r="G186" i="8"/>
  <c r="G187" i="8"/>
  <c r="G188" i="8"/>
  <c r="H192" i="8"/>
  <c r="G197" i="8"/>
  <c r="H199" i="8"/>
  <c r="H202" i="8"/>
  <c r="G203" i="8"/>
  <c r="G206" i="8"/>
  <c r="H208" i="8"/>
  <c r="G211" i="8"/>
  <c r="H67" i="8"/>
  <c r="H75" i="8"/>
  <c r="H116" i="8"/>
  <c r="G117" i="8"/>
  <c r="G134" i="8"/>
  <c r="H136" i="8"/>
  <c r="H143" i="8"/>
  <c r="G150" i="8"/>
  <c r="H159" i="8"/>
  <c r="H165" i="8"/>
  <c r="G169" i="8"/>
  <c r="G170" i="8"/>
  <c r="G171" i="8"/>
  <c r="G172" i="8"/>
  <c r="H176" i="8"/>
  <c r="H182" i="8"/>
  <c r="H189" i="8"/>
  <c r="H197" i="8"/>
  <c r="G204" i="8"/>
  <c r="H206" i="8"/>
  <c r="G212" i="8"/>
  <c r="G215" i="8"/>
  <c r="G220" i="8"/>
  <c r="G226" i="8"/>
  <c r="H228" i="8"/>
  <c r="G239" i="8"/>
  <c r="G243" i="8"/>
  <c r="G254" i="8"/>
  <c r="G259" i="8"/>
  <c r="H261" i="8"/>
  <c r="G264" i="8"/>
  <c r="G266" i="8"/>
  <c r="G267" i="8"/>
  <c r="G272" i="8"/>
  <c r="G274" i="8"/>
  <c r="G276" i="8"/>
  <c r="G278" i="8"/>
  <c r="G279" i="8"/>
  <c r="G285" i="8"/>
  <c r="G297" i="8"/>
  <c r="G303" i="8"/>
  <c r="G305" i="8"/>
  <c r="G307" i="8"/>
  <c r="G309" i="8"/>
  <c r="G316" i="8"/>
  <c r="G318" i="8"/>
  <c r="G328" i="8"/>
  <c r="G330" i="8"/>
  <c r="G331" i="8"/>
  <c r="G336" i="8"/>
  <c r="G338" i="8"/>
  <c r="G340" i="8"/>
  <c r="G342" i="8"/>
  <c r="G343" i="8"/>
  <c r="G349" i="8"/>
  <c r="H73" i="8"/>
  <c r="H160" i="8"/>
  <c r="H173" i="8"/>
  <c r="H198" i="8"/>
  <c r="H226" i="8"/>
  <c r="G228" i="8"/>
  <c r="I228" i="8" s="1"/>
  <c r="H229" i="8"/>
  <c r="H231" i="8"/>
  <c r="G244" i="8"/>
  <c r="H247" i="8"/>
  <c r="G249" i="8"/>
  <c r="H250" i="8"/>
  <c r="H259" i="8"/>
  <c r="G265" i="8"/>
  <c r="H267" i="8"/>
  <c r="G273" i="8"/>
  <c r="H275" i="8"/>
  <c r="H278" i="8"/>
  <c r="G281" i="8"/>
  <c r="G286" i="8"/>
  <c r="H287" i="8"/>
  <c r="G288" i="8"/>
  <c r="H291" i="8"/>
  <c r="G292" i="8"/>
  <c r="G295" i="8"/>
  <c r="H297" i="8"/>
  <c r="G300" i="8"/>
  <c r="H303" i="8"/>
  <c r="G306" i="8"/>
  <c r="H308" i="8"/>
  <c r="H314" i="8"/>
  <c r="H316" i="8"/>
  <c r="G319" i="8"/>
  <c r="H322" i="8"/>
  <c r="G323" i="8"/>
  <c r="H326" i="8"/>
  <c r="H328" i="8"/>
  <c r="H333" i="8"/>
  <c r="G334" i="8"/>
  <c r="H336" i="8"/>
  <c r="G339" i="8"/>
  <c r="H341" i="8"/>
  <c r="G344" i="8"/>
  <c r="G347" i="8"/>
  <c r="H349" i="8"/>
  <c r="G351" i="8"/>
  <c r="G154" i="8"/>
  <c r="G155" i="8"/>
  <c r="G156" i="8"/>
  <c r="H166" i="8"/>
  <c r="H190" i="8"/>
  <c r="G193" i="8"/>
  <c r="G194" i="8"/>
  <c r="G195" i="8"/>
  <c r="G196" i="8"/>
  <c r="H207" i="8"/>
  <c r="G219" i="8"/>
  <c r="H230" i="8"/>
  <c r="G234" i="8"/>
  <c r="G242" i="8"/>
  <c r="H260" i="8"/>
  <c r="G261" i="8"/>
  <c r="G263" i="8"/>
  <c r="H265" i="8"/>
  <c r="G268" i="8"/>
  <c r="G271" i="8"/>
  <c r="H273" i="8"/>
  <c r="H281" i="8"/>
  <c r="G282" i="8"/>
  <c r="G284" i="8"/>
  <c r="H286" i="8"/>
  <c r="G289" i="8"/>
  <c r="G293" i="8"/>
  <c r="G298" i="8"/>
  <c r="G299" i="8"/>
  <c r="H300" i="8"/>
  <c r="G301" i="8"/>
  <c r="G304" i="8"/>
  <c r="H306" i="8"/>
  <c r="H309" i="8"/>
  <c r="G312" i="8"/>
  <c r="G317" i="8"/>
  <c r="G320" i="8"/>
  <c r="G324" i="8"/>
  <c r="G329" i="8"/>
  <c r="H331" i="8"/>
  <c r="G337" i="8"/>
  <c r="H339" i="8"/>
  <c r="H342" i="8"/>
  <c r="G345" i="8"/>
  <c r="G350" i="8"/>
  <c r="H351" i="8"/>
  <c r="G352" i="8"/>
  <c r="H355" i="8"/>
  <c r="G356" i="8"/>
  <c r="H183" i="8"/>
  <c r="H204" i="8"/>
  <c r="G209" i="8"/>
  <c r="H220" i="8"/>
  <c r="G221" i="8"/>
  <c r="G232" i="8"/>
  <c r="H235" i="8"/>
  <c r="G237" i="8"/>
  <c r="G240" i="8"/>
  <c r="G253" i="8"/>
  <c r="H255" i="8"/>
  <c r="G257" i="8"/>
  <c r="G262" i="8"/>
  <c r="G269" i="8"/>
  <c r="H271" i="8"/>
  <c r="G277" i="8"/>
  <c r="H284" i="8"/>
  <c r="G290" i="8"/>
  <c r="G294" i="8"/>
  <c r="G296" i="8"/>
  <c r="H298" i="8"/>
  <c r="H299" i="8"/>
  <c r="G302" i="8"/>
  <c r="H304" i="8"/>
  <c r="G310" i="8"/>
  <c r="G311" i="8"/>
  <c r="G313" i="8"/>
  <c r="G315" i="8"/>
  <c r="H317" i="8"/>
  <c r="G321" i="8"/>
  <c r="G325" i="8"/>
  <c r="G327" i="8"/>
  <c r="H329" i="8"/>
  <c r="G332" i="8"/>
  <c r="G335" i="8"/>
  <c r="H337" i="8"/>
  <c r="G346" i="8"/>
  <c r="G348" i="8"/>
  <c r="H350" i="8"/>
  <c r="G353" i="8"/>
  <c r="G357" i="8"/>
  <c r="G360" i="8"/>
  <c r="G362" i="8"/>
  <c r="G363" i="8"/>
  <c r="G201" i="8"/>
  <c r="G213" i="8"/>
  <c r="H216" i="8"/>
  <c r="G218" i="8"/>
  <c r="H222" i="8"/>
  <c r="G224" i="8"/>
  <c r="G246" i="8"/>
  <c r="H257" i="8"/>
  <c r="H258" i="8"/>
  <c r="H264" i="8"/>
  <c r="G270" i="8"/>
  <c r="H272" i="8"/>
  <c r="G275" i="8"/>
  <c r="H277" i="8"/>
  <c r="G280" i="8"/>
  <c r="G283" i="8"/>
  <c r="H285" i="8"/>
  <c r="G287" i="8"/>
  <c r="I287" i="8" s="1"/>
  <c r="G291" i="8"/>
  <c r="H296" i="8"/>
  <c r="G308" i="8"/>
  <c r="H310" i="8"/>
  <c r="H311" i="8"/>
  <c r="G314" i="8"/>
  <c r="I314" i="8" s="1"/>
  <c r="G322" i="8"/>
  <c r="G326" i="8"/>
  <c r="G333" i="8"/>
  <c r="I333" i="8" s="1"/>
  <c r="H335" i="8"/>
  <c r="G341" i="8"/>
  <c r="H348" i="8"/>
  <c r="G354" i="8"/>
  <c r="G358" i="8"/>
  <c r="G359" i="8"/>
  <c r="G355" i="8"/>
  <c r="G361" i="8"/>
  <c r="H361" i="8"/>
  <c r="H363" i="8"/>
  <c r="H8" i="8"/>
  <c r="H359" i="8"/>
  <c r="H338" i="8"/>
  <c r="H302" i="8"/>
  <c r="H340" i="8"/>
  <c r="H276" i="8"/>
  <c r="H360" i="8"/>
  <c r="H251" i="8"/>
  <c r="H289" i="8"/>
  <c r="H238" i="8"/>
  <c r="H242" i="8"/>
  <c r="H161" i="8"/>
  <c r="H347" i="8"/>
  <c r="H295" i="8"/>
  <c r="H217" i="8"/>
  <c r="H109" i="8"/>
  <c r="H270" i="8"/>
  <c r="H256" i="8"/>
  <c r="H213" i="8"/>
  <c r="H163" i="8"/>
  <c r="H54" i="8"/>
  <c r="H332" i="8"/>
  <c r="H253" i="8"/>
  <c r="H209" i="8"/>
  <c r="H188" i="8"/>
  <c r="H252" i="8"/>
  <c r="H178" i="8"/>
  <c r="H127" i="8"/>
  <c r="H100" i="8"/>
  <c r="H196" i="8"/>
  <c r="H156" i="8"/>
  <c r="H113" i="8"/>
  <c r="H82" i="8"/>
  <c r="H215" i="8"/>
  <c r="H170" i="8"/>
  <c r="H134" i="8"/>
  <c r="H52" i="8"/>
  <c r="H147" i="8"/>
  <c r="H64" i="8"/>
  <c r="H22" i="8"/>
  <c r="H97" i="8"/>
  <c r="H74" i="8"/>
  <c r="H66" i="8"/>
  <c r="H149" i="8"/>
  <c r="H81" i="8"/>
  <c r="H94" i="8"/>
  <c r="H63" i="8"/>
  <c r="H358" i="8"/>
  <c r="H324" i="8"/>
  <c r="H262" i="8"/>
  <c r="H327" i="8"/>
  <c r="H263" i="8"/>
  <c r="H357" i="8"/>
  <c r="H312" i="8"/>
  <c r="H279" i="8"/>
  <c r="H225" i="8"/>
  <c r="H234" i="8"/>
  <c r="H146" i="8"/>
  <c r="H344" i="8"/>
  <c r="H292" i="8"/>
  <c r="H200" i="8"/>
  <c r="H354" i="8"/>
  <c r="H187" i="8"/>
  <c r="H152" i="8"/>
  <c r="H346" i="8"/>
  <c r="H325" i="8"/>
  <c r="H313" i="8"/>
  <c r="H240" i="8"/>
  <c r="H203" i="8"/>
  <c r="H164" i="8"/>
  <c r="H245" i="8"/>
  <c r="H233" i="8"/>
  <c r="H177" i="8"/>
  <c r="H123" i="8"/>
  <c r="H35" i="8"/>
  <c r="H195" i="8"/>
  <c r="H155" i="8"/>
  <c r="H50" i="8"/>
  <c r="H212" i="8"/>
  <c r="H169" i="8"/>
  <c r="H135" i="8"/>
  <c r="H57" i="8"/>
  <c r="H125" i="8"/>
  <c r="H85" i="8"/>
  <c r="H72" i="8"/>
  <c r="H58" i="8"/>
  <c r="H145" i="8"/>
  <c r="H114" i="8"/>
  <c r="H61" i="8"/>
  <c r="H62" i="8"/>
  <c r="H353" i="8"/>
  <c r="H320" i="8"/>
  <c r="H362" i="8"/>
  <c r="H318" i="8"/>
  <c r="H315" i="8"/>
  <c r="H305" i="8"/>
  <c r="H274" i="8"/>
  <c r="H356" i="8"/>
  <c r="H301" i="8"/>
  <c r="H268" i="8"/>
  <c r="H211" i="8"/>
  <c r="H108" i="8"/>
  <c r="H334" i="8"/>
  <c r="H323" i="8"/>
  <c r="H288" i="8"/>
  <c r="H244" i="8"/>
  <c r="H186" i="8"/>
  <c r="H283" i="8"/>
  <c r="H246" i="8"/>
  <c r="H119" i="8"/>
  <c r="H321" i="8"/>
  <c r="H294" i="8"/>
  <c r="H232" i="8"/>
  <c r="H115" i="8"/>
  <c r="H241" i="8"/>
  <c r="H214" i="8"/>
  <c r="H180" i="8"/>
  <c r="H148" i="8"/>
  <c r="H111" i="8"/>
  <c r="H21" i="8"/>
  <c r="H194" i="8"/>
  <c r="H154" i="8"/>
  <c r="H27" i="8"/>
  <c r="H243" i="8"/>
  <c r="H172" i="8"/>
  <c r="H150" i="8"/>
  <c r="H131" i="8"/>
  <c r="H83" i="8"/>
  <c r="H51" i="8"/>
  <c r="H121" i="8"/>
  <c r="H80" i="8"/>
  <c r="H70" i="8"/>
  <c r="H48" i="8"/>
  <c r="H23" i="8"/>
  <c r="H133" i="8"/>
  <c r="H110" i="8"/>
  <c r="H343" i="8"/>
  <c r="H330" i="8"/>
  <c r="H345" i="8"/>
  <c r="H307" i="8"/>
  <c r="H269" i="8"/>
  <c r="H293" i="8"/>
  <c r="H266" i="8"/>
  <c r="H352" i="8"/>
  <c r="H282" i="8"/>
  <c r="H248" i="8"/>
  <c r="H185" i="8"/>
  <c r="H106" i="8"/>
  <c r="H319" i="8"/>
  <c r="H223" i="8"/>
  <c r="H162" i="8"/>
  <c r="H280" i="8"/>
  <c r="H236" i="8"/>
  <c r="H99" i="8"/>
  <c r="H290" i="8"/>
  <c r="H221" i="8"/>
  <c r="H90" i="8"/>
  <c r="H210" i="8"/>
  <c r="H179" i="8"/>
  <c r="H132" i="8"/>
  <c r="H104" i="8"/>
  <c r="H201" i="8"/>
  <c r="H193" i="8"/>
  <c r="H144" i="8"/>
  <c r="H92" i="8"/>
  <c r="H254" i="8"/>
  <c r="H239" i="8"/>
  <c r="H171" i="8"/>
  <c r="H142" i="8"/>
  <c r="H88" i="8"/>
  <c r="H151" i="8"/>
  <c r="H112" i="8"/>
  <c r="H102" i="8"/>
  <c r="H65" i="8"/>
  <c r="H44" i="8"/>
  <c r="H117" i="8"/>
  <c r="H76" i="8"/>
  <c r="H68" i="8"/>
  <c r="H46" i="8"/>
  <c r="H153" i="8"/>
  <c r="H87" i="8"/>
  <c r="H78" i="8"/>
  <c r="G9" i="6"/>
  <c r="G10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I60" i="6" s="1"/>
  <c r="G61" i="6"/>
  <c r="G62" i="6"/>
  <c r="G63" i="6"/>
  <c r="G64" i="6"/>
  <c r="I64" i="6" s="1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I88" i="6" s="1"/>
  <c r="G89" i="6"/>
  <c r="G90" i="6"/>
  <c r="G91" i="6"/>
  <c r="G92" i="6"/>
  <c r="I92" i="6" s="1"/>
  <c r="G93" i="6"/>
  <c r="G94" i="6"/>
  <c r="G95" i="6"/>
  <c r="G96" i="6"/>
  <c r="G97" i="6"/>
  <c r="G98" i="6"/>
  <c r="G11" i="6"/>
  <c r="G12" i="6"/>
  <c r="I12" i="6" s="1"/>
  <c r="G13" i="6"/>
  <c r="G14" i="6"/>
  <c r="G15" i="6"/>
  <c r="G16" i="6"/>
  <c r="I16" i="6" s="1"/>
  <c r="G17" i="6"/>
  <c r="G18" i="6"/>
  <c r="G19" i="6"/>
  <c r="G20" i="6"/>
  <c r="I20" i="6" s="1"/>
  <c r="G21" i="6"/>
  <c r="H14" i="6"/>
  <c r="H18" i="6"/>
  <c r="G22" i="6"/>
  <c r="H23" i="6"/>
  <c r="G26" i="6"/>
  <c r="H27" i="6"/>
  <c r="G30" i="6"/>
  <c r="I30" i="6" s="1"/>
  <c r="H31" i="6"/>
  <c r="G33" i="6"/>
  <c r="G35" i="6"/>
  <c r="G37" i="6"/>
  <c r="I37" i="6" s="1"/>
  <c r="G39" i="6"/>
  <c r="G41" i="6"/>
  <c r="G109" i="6"/>
  <c r="G156" i="6"/>
  <c r="G157" i="6"/>
  <c r="G158" i="6"/>
  <c r="G159" i="6"/>
  <c r="G160" i="6"/>
  <c r="I160" i="6" s="1"/>
  <c r="G161" i="6"/>
  <c r="G162" i="6"/>
  <c r="G163" i="6"/>
  <c r="G164" i="6"/>
  <c r="G165" i="6"/>
  <c r="G189" i="6"/>
  <c r="H12" i="6"/>
  <c r="H15" i="6"/>
  <c r="H20" i="6"/>
  <c r="G23" i="6"/>
  <c r="I23" i="6" s="1"/>
  <c r="H26" i="6"/>
  <c r="G28" i="6"/>
  <c r="I28" i="6" s="1"/>
  <c r="H29" i="6"/>
  <c r="G31" i="6"/>
  <c r="I31" i="6" s="1"/>
  <c r="G36" i="6"/>
  <c r="G111" i="6"/>
  <c r="I111" i="6" s="1"/>
  <c r="H112" i="6"/>
  <c r="H113" i="6"/>
  <c r="H114" i="6"/>
  <c r="H115" i="6"/>
  <c r="H116" i="6"/>
  <c r="H117" i="6"/>
  <c r="H118" i="6"/>
  <c r="H119" i="6"/>
  <c r="I119" i="6" s="1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G142" i="6"/>
  <c r="I142" i="6" s="1"/>
  <c r="G146" i="6"/>
  <c r="G151" i="6"/>
  <c r="G155" i="6"/>
  <c r="G42" i="6"/>
  <c r="I42" i="6" s="1"/>
  <c r="H70" i="6"/>
  <c r="H74" i="6"/>
  <c r="H78" i="6"/>
  <c r="H82" i="6"/>
  <c r="H86" i="6"/>
  <c r="H90" i="6"/>
  <c r="I90" i="6" s="1"/>
  <c r="H94" i="6"/>
  <c r="H98" i="6"/>
  <c r="G99" i="6"/>
  <c r="G100" i="6"/>
  <c r="G101" i="6"/>
  <c r="G102" i="6"/>
  <c r="I102" i="6" s="1"/>
  <c r="G103" i="6"/>
  <c r="G104" i="6"/>
  <c r="G105" i="6"/>
  <c r="G106" i="6"/>
  <c r="G107" i="6"/>
  <c r="G108" i="6"/>
  <c r="G110" i="6"/>
  <c r="G112" i="6"/>
  <c r="I112" i="6" s="1"/>
  <c r="G116" i="6"/>
  <c r="I116" i="6" s="1"/>
  <c r="G120" i="6"/>
  <c r="I120" i="6" s="1"/>
  <c r="G124" i="6"/>
  <c r="G128" i="6"/>
  <c r="I128" i="6" s="1"/>
  <c r="G132" i="6"/>
  <c r="I132" i="6" s="1"/>
  <c r="G136" i="6"/>
  <c r="G145" i="6"/>
  <c r="G148" i="6"/>
  <c r="I148" i="6" s="1"/>
  <c r="G153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G185" i="6"/>
  <c r="G190" i="6"/>
  <c r="G191" i="6"/>
  <c r="G192" i="6"/>
  <c r="G212" i="6"/>
  <c r="G213" i="6"/>
  <c r="G214" i="6"/>
  <c r="G215" i="6"/>
  <c r="G216" i="6"/>
  <c r="G21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89" i="6"/>
  <c r="G290" i="6"/>
  <c r="G291" i="6"/>
  <c r="G292" i="6"/>
  <c r="G293" i="6"/>
  <c r="G294" i="6"/>
  <c r="G295" i="6"/>
  <c r="G296" i="6"/>
  <c r="G297" i="6"/>
  <c r="G298" i="6"/>
  <c r="I298" i="6" s="1"/>
  <c r="H11" i="6"/>
  <c r="H17" i="6"/>
  <c r="H19" i="6"/>
  <c r="H21" i="6"/>
  <c r="G25" i="6"/>
  <c r="G27" i="6"/>
  <c r="I27" i="6" s="1"/>
  <c r="G29" i="6"/>
  <c r="G34" i="6"/>
  <c r="G40" i="6"/>
  <c r="G122" i="6"/>
  <c r="I122" i="6" s="1"/>
  <c r="G125" i="6"/>
  <c r="G130" i="6"/>
  <c r="I130" i="6" s="1"/>
  <c r="G133" i="6"/>
  <c r="G150" i="6"/>
  <c r="G154" i="6"/>
  <c r="H159" i="6"/>
  <c r="G183" i="6"/>
  <c r="G186" i="6"/>
  <c r="G211" i="6"/>
  <c r="H216" i="6"/>
  <c r="I216" i="6" s="1"/>
  <c r="H218" i="6"/>
  <c r="H220" i="6"/>
  <c r="H222" i="6"/>
  <c r="H224" i="6"/>
  <c r="I224" i="6" s="1"/>
  <c r="H227" i="6"/>
  <c r="H229" i="6"/>
  <c r="H231" i="6"/>
  <c r="H233" i="6"/>
  <c r="I233" i="6" s="1"/>
  <c r="G238" i="6"/>
  <c r="G246" i="6"/>
  <c r="H260" i="6"/>
  <c r="H268" i="6"/>
  <c r="H271" i="6"/>
  <c r="G276" i="6"/>
  <c r="G284" i="6"/>
  <c r="H290" i="6"/>
  <c r="G303" i="6"/>
  <c r="H16" i="6"/>
  <c r="G24" i="6"/>
  <c r="H25" i="6"/>
  <c r="G32" i="6"/>
  <c r="G38" i="6"/>
  <c r="H97" i="6"/>
  <c r="H101" i="6"/>
  <c r="H105" i="6"/>
  <c r="G119" i="6"/>
  <c r="G127" i="6"/>
  <c r="G135" i="6"/>
  <c r="I135" i="6" s="1"/>
  <c r="G140" i="6"/>
  <c r="H145" i="6"/>
  <c r="G147" i="6"/>
  <c r="G149" i="6"/>
  <c r="H158" i="6"/>
  <c r="H161" i="6"/>
  <c r="I161" i="6" s="1"/>
  <c r="G167" i="6"/>
  <c r="G171" i="6"/>
  <c r="I171" i="6" s="1"/>
  <c r="G175" i="6"/>
  <c r="I175" i="6" s="1"/>
  <c r="G179" i="6"/>
  <c r="I179" i="6" s="1"/>
  <c r="G182" i="6"/>
  <c r="G188" i="6"/>
  <c r="H189" i="6"/>
  <c r="G197" i="6"/>
  <c r="H198" i="6"/>
  <c r="G201" i="6"/>
  <c r="I201" i="6" s="1"/>
  <c r="G202" i="6"/>
  <c r="G206" i="6"/>
  <c r="G210" i="6"/>
  <c r="H22" i="6"/>
  <c r="H24" i="6"/>
  <c r="H28" i="6"/>
  <c r="H30" i="6"/>
  <c r="H73" i="6"/>
  <c r="H100" i="6"/>
  <c r="H104" i="6"/>
  <c r="I104" i="6" s="1"/>
  <c r="H108" i="6"/>
  <c r="G113" i="6"/>
  <c r="I113" i="6" s="1"/>
  <c r="G118" i="6"/>
  <c r="I118" i="6" s="1"/>
  <c r="G121" i="6"/>
  <c r="I121" i="6" s="1"/>
  <c r="G126" i="6"/>
  <c r="I126" i="6" s="1"/>
  <c r="G129" i="6"/>
  <c r="G134" i="6"/>
  <c r="I134" i="6" s="1"/>
  <c r="G137" i="6"/>
  <c r="I137" i="6" s="1"/>
  <c r="H142" i="6"/>
  <c r="G144" i="6"/>
  <c r="H163" i="6"/>
  <c r="G166" i="6"/>
  <c r="I166" i="6" s="1"/>
  <c r="G170" i="6"/>
  <c r="G174" i="6"/>
  <c r="I174" i="6" s="1"/>
  <c r="G178" i="6"/>
  <c r="H182" i="6"/>
  <c r="G187" i="6"/>
  <c r="G193" i="6"/>
  <c r="I193" i="6" s="1"/>
  <c r="G194" i="6"/>
  <c r="G195" i="6"/>
  <c r="G196" i="6"/>
  <c r="H197" i="6"/>
  <c r="G200" i="6"/>
  <c r="H201" i="6"/>
  <c r="G205" i="6"/>
  <c r="G209" i="6"/>
  <c r="G236" i="6"/>
  <c r="H237" i="6"/>
  <c r="G240" i="6"/>
  <c r="H241" i="6"/>
  <c r="I241" i="6" s="1"/>
  <c r="G244" i="6"/>
  <c r="H245" i="6"/>
  <c r="G248" i="6"/>
  <c r="H249" i="6"/>
  <c r="G252" i="6"/>
  <c r="H253" i="6"/>
  <c r="G257" i="6"/>
  <c r="G274" i="6"/>
  <c r="I274" i="6" s="1"/>
  <c r="H275" i="6"/>
  <c r="G278" i="6"/>
  <c r="H279" i="6"/>
  <c r="G282" i="6"/>
  <c r="I282" i="6" s="1"/>
  <c r="H283" i="6"/>
  <c r="G286" i="6"/>
  <c r="G287" i="6"/>
  <c r="H305" i="6"/>
  <c r="I305" i="6" s="1"/>
  <c r="H306" i="6"/>
  <c r="H81" i="6"/>
  <c r="I81" i="6" s="1"/>
  <c r="H99" i="6"/>
  <c r="H103" i="6"/>
  <c r="H107" i="6"/>
  <c r="G115" i="6"/>
  <c r="G123" i="6"/>
  <c r="G131" i="6"/>
  <c r="I131" i="6" s="1"/>
  <c r="G139" i="6"/>
  <c r="G141" i="6"/>
  <c r="H144" i="6"/>
  <c r="G169" i="6"/>
  <c r="I169" i="6" s="1"/>
  <c r="G173" i="6"/>
  <c r="G177" i="6"/>
  <c r="G181" i="6"/>
  <c r="G184" i="6"/>
  <c r="H193" i="6"/>
  <c r="H194" i="6"/>
  <c r="H195" i="6"/>
  <c r="G199" i="6"/>
  <c r="G204" i="6"/>
  <c r="G208" i="6"/>
  <c r="G218" i="6"/>
  <c r="G219" i="6"/>
  <c r="G220" i="6"/>
  <c r="G221" i="6"/>
  <c r="G222" i="6"/>
  <c r="I222" i="6" s="1"/>
  <c r="G223" i="6"/>
  <c r="I223" i="6" s="1"/>
  <c r="G224" i="6"/>
  <c r="G225" i="6"/>
  <c r="G226" i="6"/>
  <c r="G227" i="6"/>
  <c r="I227" i="6" s="1"/>
  <c r="G228" i="6"/>
  <c r="G229" i="6"/>
  <c r="G230" i="6"/>
  <c r="G231" i="6"/>
  <c r="I231" i="6" s="1"/>
  <c r="G232" i="6"/>
  <c r="G233" i="6"/>
  <c r="G234" i="6"/>
  <c r="G235" i="6"/>
  <c r="I235" i="6" s="1"/>
  <c r="G239" i="6"/>
  <c r="G243" i="6"/>
  <c r="G247" i="6"/>
  <c r="G251" i="6"/>
  <c r="G256" i="6"/>
  <c r="G270" i="6"/>
  <c r="G271" i="6"/>
  <c r="G272" i="6"/>
  <c r="I272" i="6" s="1"/>
  <c r="G273" i="6"/>
  <c r="G277" i="6"/>
  <c r="G281" i="6"/>
  <c r="G285" i="6"/>
  <c r="G299" i="6"/>
  <c r="G300" i="6"/>
  <c r="G301" i="6"/>
  <c r="G302" i="6"/>
  <c r="I302" i="6" s="1"/>
  <c r="G328" i="6"/>
  <c r="G329" i="6"/>
  <c r="G330" i="6"/>
  <c r="G331" i="6"/>
  <c r="G332" i="6"/>
  <c r="G333" i="6"/>
  <c r="G334" i="6"/>
  <c r="G335" i="6"/>
  <c r="I335" i="6" s="1"/>
  <c r="G336" i="6"/>
  <c r="G337" i="6"/>
  <c r="G338" i="6"/>
  <c r="G339" i="6"/>
  <c r="G360" i="6"/>
  <c r="G361" i="6"/>
  <c r="G362" i="6"/>
  <c r="G363" i="6"/>
  <c r="H13" i="6"/>
  <c r="H89" i="6"/>
  <c r="H102" i="6"/>
  <c r="H106" i="6"/>
  <c r="G114" i="6"/>
  <c r="I114" i="6" s="1"/>
  <c r="G117" i="6"/>
  <c r="I117" i="6" s="1"/>
  <c r="G138" i="6"/>
  <c r="I138" i="6" s="1"/>
  <c r="H141" i="6"/>
  <c r="I141" i="6" s="1"/>
  <c r="G143" i="6"/>
  <c r="G152" i="6"/>
  <c r="G168" i="6"/>
  <c r="G172" i="6"/>
  <c r="I172" i="6" s="1"/>
  <c r="G176" i="6"/>
  <c r="G180" i="6"/>
  <c r="H190" i="6"/>
  <c r="G198" i="6"/>
  <c r="I198" i="6" s="1"/>
  <c r="G203" i="6"/>
  <c r="G207" i="6"/>
  <c r="H212" i="6"/>
  <c r="H219" i="6"/>
  <c r="H221" i="6"/>
  <c r="H223" i="6"/>
  <c r="H225" i="6"/>
  <c r="H226" i="6"/>
  <c r="H228" i="6"/>
  <c r="I228" i="6" s="1"/>
  <c r="H230" i="6"/>
  <c r="H232" i="6"/>
  <c r="H234" i="6"/>
  <c r="G242" i="6"/>
  <c r="G250" i="6"/>
  <c r="I250" i="6" s="1"/>
  <c r="G255" i="6"/>
  <c r="H264" i="6"/>
  <c r="I264" i="6" s="1"/>
  <c r="H270" i="6"/>
  <c r="H272" i="6"/>
  <c r="G280" i="6"/>
  <c r="H294" i="6"/>
  <c r="H298" i="6"/>
  <c r="G304" i="6"/>
  <c r="H263" i="6"/>
  <c r="G275" i="6"/>
  <c r="I275" i="6" s="1"/>
  <c r="H280" i="6"/>
  <c r="G283" i="6"/>
  <c r="I283" i="6" s="1"/>
  <c r="G308" i="6"/>
  <c r="H309" i="6"/>
  <c r="I309" i="6" s="1"/>
  <c r="G312" i="6"/>
  <c r="H313" i="6"/>
  <c r="G316" i="6"/>
  <c r="H317" i="6"/>
  <c r="G320" i="6"/>
  <c r="G322" i="6"/>
  <c r="G324" i="6"/>
  <c r="G326" i="6"/>
  <c r="G345" i="6"/>
  <c r="G349" i="6"/>
  <c r="G353" i="6"/>
  <c r="G358" i="6"/>
  <c r="I358" i="6" s="1"/>
  <c r="H311" i="6"/>
  <c r="G321" i="6"/>
  <c r="G327" i="6"/>
  <c r="H338" i="6"/>
  <c r="H341" i="6"/>
  <c r="H344" i="6"/>
  <c r="H348" i="6"/>
  <c r="H352" i="6"/>
  <c r="G356" i="6"/>
  <c r="G237" i="6"/>
  <c r="I237" i="6" s="1"/>
  <c r="H242" i="6"/>
  <c r="G245" i="6"/>
  <c r="I245" i="6" s="1"/>
  <c r="H250" i="6"/>
  <c r="G253" i="6"/>
  <c r="I253" i="6" s="1"/>
  <c r="H289" i="6"/>
  <c r="I289" i="6" s="1"/>
  <c r="H297" i="6"/>
  <c r="H303" i="6"/>
  <c r="I303" i="6" s="1"/>
  <c r="G305" i="6"/>
  <c r="G307" i="6"/>
  <c r="H308" i="6"/>
  <c r="G311" i="6"/>
  <c r="I311" i="6" s="1"/>
  <c r="H312" i="6"/>
  <c r="G315" i="6"/>
  <c r="H316" i="6"/>
  <c r="G319" i="6"/>
  <c r="G340" i="6"/>
  <c r="G341" i="6"/>
  <c r="G342" i="6"/>
  <c r="I342" i="6" s="1"/>
  <c r="G343" i="6"/>
  <c r="G344" i="6"/>
  <c r="I344" i="6" s="1"/>
  <c r="G348" i="6"/>
  <c r="I348" i="6" s="1"/>
  <c r="G352" i="6"/>
  <c r="I352" i="6" s="1"/>
  <c r="G357" i="6"/>
  <c r="H267" i="6"/>
  <c r="H284" i="6"/>
  <c r="G314" i="6"/>
  <c r="I314" i="6" s="1"/>
  <c r="G318" i="6"/>
  <c r="G325" i="6"/>
  <c r="H340" i="6"/>
  <c r="H343" i="6"/>
  <c r="G347" i="6"/>
  <c r="G351" i="6"/>
  <c r="G355" i="6"/>
  <c r="H215" i="6"/>
  <c r="I215" i="6" s="1"/>
  <c r="H238" i="6"/>
  <c r="G241" i="6"/>
  <c r="H246" i="6"/>
  <c r="G249" i="6"/>
  <c r="I249" i="6" s="1"/>
  <c r="G254" i="6"/>
  <c r="G288" i="6"/>
  <c r="H293" i="6"/>
  <c r="I293" i="6" s="1"/>
  <c r="H304" i="6"/>
  <c r="G306" i="6"/>
  <c r="I306" i="6" s="1"/>
  <c r="G309" i="6"/>
  <c r="H310" i="6"/>
  <c r="G313" i="6"/>
  <c r="I313" i="6" s="1"/>
  <c r="H314" i="6"/>
  <c r="G317" i="6"/>
  <c r="H318" i="6"/>
  <c r="G346" i="6"/>
  <c r="I346" i="6" s="1"/>
  <c r="H347" i="6"/>
  <c r="G350" i="6"/>
  <c r="H351" i="6"/>
  <c r="G354" i="6"/>
  <c r="I354" i="6" s="1"/>
  <c r="H355" i="6"/>
  <c r="G359" i="6"/>
  <c r="H259" i="6"/>
  <c r="H276" i="6"/>
  <c r="G279" i="6"/>
  <c r="I279" i="6" s="1"/>
  <c r="H307" i="6"/>
  <c r="G310" i="6"/>
  <c r="I310" i="6" s="1"/>
  <c r="H315" i="6"/>
  <c r="H319" i="6"/>
  <c r="G323" i="6"/>
  <c r="H342" i="6"/>
  <c r="H361" i="6"/>
  <c r="H336" i="6"/>
  <c r="H362" i="6"/>
  <c r="H353" i="6"/>
  <c r="H329" i="6"/>
  <c r="H358" i="6"/>
  <c r="H322" i="6"/>
  <c r="H277" i="6"/>
  <c r="H244" i="6"/>
  <c r="H192" i="6"/>
  <c r="H274" i="6"/>
  <c r="H327" i="6"/>
  <c r="H363" i="6"/>
  <c r="H354" i="6"/>
  <c r="H349" i="6"/>
  <c r="H295" i="6"/>
  <c r="H337" i="6"/>
  <c r="H320" i="6"/>
  <c r="H265" i="6"/>
  <c r="H236" i="6"/>
  <c r="H359" i="6"/>
  <c r="H251" i="6"/>
  <c r="H325" i="6"/>
  <c r="H287" i="6"/>
  <c r="I287" i="6" s="1"/>
  <c r="H261" i="6"/>
  <c r="H162" i="6"/>
  <c r="H282" i="6"/>
  <c r="H111" i="6"/>
  <c r="H330" i="6"/>
  <c r="H291" i="6"/>
  <c r="H258" i="6"/>
  <c r="H165" i="6"/>
  <c r="H164" i="6"/>
  <c r="H72" i="6"/>
  <c r="H207" i="6"/>
  <c r="H152" i="6"/>
  <c r="H96" i="6"/>
  <c r="I96" i="6" s="1"/>
  <c r="H69" i="6"/>
  <c r="I69" i="6" s="1"/>
  <c r="H208" i="6"/>
  <c r="H151" i="6"/>
  <c r="H71" i="6"/>
  <c r="H36" i="6"/>
  <c r="H187" i="6"/>
  <c r="H95" i="6"/>
  <c r="H62" i="6"/>
  <c r="H35" i="6"/>
  <c r="H140" i="6"/>
  <c r="I140" i="6" s="1"/>
  <c r="H64" i="6"/>
  <c r="H9" i="6"/>
  <c r="H147" i="6"/>
  <c r="H50" i="6"/>
  <c r="H150" i="6"/>
  <c r="H67" i="6"/>
  <c r="I67" i="6" s="1"/>
  <c r="H59" i="6"/>
  <c r="I59" i="6" s="1"/>
  <c r="H51" i="6"/>
  <c r="H43" i="6"/>
  <c r="H339" i="6"/>
  <c r="H350" i="6"/>
  <c r="H345" i="6"/>
  <c r="H243" i="6"/>
  <c r="H326" i="6"/>
  <c r="H296" i="6"/>
  <c r="H257" i="6"/>
  <c r="H200" i="6"/>
  <c r="I200" i="6" s="1"/>
  <c r="H331" i="6"/>
  <c r="H199" i="6"/>
  <c r="H323" i="6"/>
  <c r="I323" i="6" s="1"/>
  <c r="H281" i="6"/>
  <c r="H248" i="6"/>
  <c r="I248" i="6" s="1"/>
  <c r="H146" i="6"/>
  <c r="H262" i="6"/>
  <c r="H357" i="6"/>
  <c r="H328" i="6"/>
  <c r="H286" i="6"/>
  <c r="H247" i="6"/>
  <c r="I247" i="6" s="1"/>
  <c r="H157" i="6"/>
  <c r="H149" i="6"/>
  <c r="H8" i="6"/>
  <c r="H203" i="6"/>
  <c r="H148" i="6"/>
  <c r="H83" i="6"/>
  <c r="H60" i="6"/>
  <c r="H204" i="6"/>
  <c r="H93" i="6"/>
  <c r="H68" i="6"/>
  <c r="H33" i="6"/>
  <c r="H185" i="6"/>
  <c r="H92" i="6"/>
  <c r="H56" i="6"/>
  <c r="H254" i="6"/>
  <c r="H91" i="6"/>
  <c r="H52" i="6"/>
  <c r="H188" i="6"/>
  <c r="H139" i="6"/>
  <c r="H40" i="6"/>
  <c r="H42" i="6"/>
  <c r="H65" i="6"/>
  <c r="I65" i="6" s="1"/>
  <c r="H57" i="6"/>
  <c r="H49" i="6"/>
  <c r="H10" i="6"/>
  <c r="H360" i="6"/>
  <c r="H324" i="6"/>
  <c r="H302" i="6"/>
  <c r="H273" i="6"/>
  <c r="I273" i="6" s="1"/>
  <c r="H333" i="6"/>
  <c r="H334" i="6"/>
  <c r="H278" i="6"/>
  <c r="H288" i="6"/>
  <c r="H255" i="6"/>
  <c r="I255" i="6" s="1"/>
  <c r="H143" i="6"/>
  <c r="H46" i="6"/>
  <c r="H88" i="6"/>
  <c r="H209" i="6"/>
  <c r="H85" i="6"/>
  <c r="H206" i="6"/>
  <c r="H38" i="6"/>
  <c r="H66" i="6"/>
  <c r="H39" i="6"/>
  <c r="I39" i="6" s="1"/>
  <c r="H55" i="6"/>
  <c r="I55" i="6" s="1"/>
  <c r="H346" i="6"/>
  <c r="H285" i="6"/>
  <c r="H356" i="6"/>
  <c r="H269" i="6"/>
  <c r="H300" i="6"/>
  <c r="H332" i="6"/>
  <c r="H266" i="6"/>
  <c r="H210" i="6"/>
  <c r="H211" i="6"/>
  <c r="H109" i="6"/>
  <c r="I109" i="6" s="1"/>
  <c r="H256" i="6"/>
  <c r="I256" i="6" s="1"/>
  <c r="H75" i="6"/>
  <c r="H205" i="6"/>
  <c r="I205" i="6" s="1"/>
  <c r="H80" i="6"/>
  <c r="I80" i="6" s="1"/>
  <c r="H202" i="6"/>
  <c r="H32" i="6"/>
  <c r="H58" i="6"/>
  <c r="I58" i="6" s="1"/>
  <c r="H34" i="6"/>
  <c r="H53" i="6"/>
  <c r="H196" i="6"/>
  <c r="H335" i="6"/>
  <c r="H252" i="6"/>
  <c r="H321" i="6"/>
  <c r="H240" i="6"/>
  <c r="H235" i="6"/>
  <c r="H301" i="6"/>
  <c r="H239" i="6"/>
  <c r="H110" i="6"/>
  <c r="I110" i="6" s="1"/>
  <c r="H186" i="6"/>
  <c r="H79" i="6"/>
  <c r="H181" i="6"/>
  <c r="H54" i="6"/>
  <c r="I54" i="6" s="1"/>
  <c r="H155" i="6"/>
  <c r="H44" i="6"/>
  <c r="H87" i="6"/>
  <c r="H184" i="6"/>
  <c r="H37" i="6"/>
  <c r="H63" i="6"/>
  <c r="H47" i="6"/>
  <c r="H191" i="6"/>
  <c r="H292" i="6"/>
  <c r="H214" i="6"/>
  <c r="H217" i="6"/>
  <c r="H299" i="6"/>
  <c r="H213" i="6"/>
  <c r="H84" i="6"/>
  <c r="H183" i="6"/>
  <c r="I183" i="6" s="1"/>
  <c r="H76" i="6"/>
  <c r="H160" i="6"/>
  <c r="H48" i="6"/>
  <c r="I48" i="6" s="1"/>
  <c r="H153" i="6"/>
  <c r="I153" i="6" s="1"/>
  <c r="H41" i="6"/>
  <c r="H77" i="6"/>
  <c r="H156" i="6"/>
  <c r="H154" i="6"/>
  <c r="H61" i="6"/>
  <c r="H45" i="6"/>
  <c r="I45" i="6" s="1"/>
  <c r="G8" i="6"/>
  <c r="I8" i="6" s="1"/>
  <c r="F12" i="6"/>
  <c r="F20" i="6"/>
  <c r="F28" i="6"/>
  <c r="F36" i="6"/>
  <c r="F47" i="6"/>
  <c r="F50" i="6"/>
  <c r="F53" i="6"/>
  <c r="F56" i="6"/>
  <c r="F68" i="6"/>
  <c r="F71" i="6"/>
  <c r="F74" i="6"/>
  <c r="F83" i="6"/>
  <c r="F45" i="6"/>
  <c r="F48" i="6"/>
  <c r="F16" i="6"/>
  <c r="F24" i="6"/>
  <c r="F32" i="6"/>
  <c r="F40" i="6"/>
  <c r="F46" i="6"/>
  <c r="F51" i="6"/>
  <c r="F64" i="6"/>
  <c r="F70" i="6"/>
  <c r="F75" i="6"/>
  <c r="F82" i="6"/>
  <c r="F85" i="6"/>
  <c r="F88" i="6"/>
  <c r="F54" i="6"/>
  <c r="F66" i="6"/>
  <c r="F72" i="6"/>
  <c r="F86" i="6"/>
  <c r="F97" i="6"/>
  <c r="F58" i="6"/>
  <c r="F80" i="6"/>
  <c r="F90" i="6"/>
  <c r="F93" i="6"/>
  <c r="F95" i="6"/>
  <c r="F113" i="6"/>
  <c r="F124" i="6"/>
  <c r="F159" i="6"/>
  <c r="F55" i="6"/>
  <c r="F67" i="6"/>
  <c r="F87" i="6"/>
  <c r="F109" i="6"/>
  <c r="F111" i="6"/>
  <c r="F118" i="6"/>
  <c r="F123" i="6"/>
  <c r="F127" i="6"/>
  <c r="F129" i="6"/>
  <c r="F133" i="6"/>
  <c r="F140" i="6"/>
  <c r="F148" i="6"/>
  <c r="F154" i="6"/>
  <c r="F158" i="6"/>
  <c r="F163" i="6"/>
  <c r="F169" i="6"/>
  <c r="F174" i="6"/>
  <c r="F176" i="6"/>
  <c r="F181" i="6"/>
  <c r="F190" i="6"/>
  <c r="F192" i="6"/>
  <c r="F197" i="6"/>
  <c r="F206" i="6"/>
  <c r="F208" i="6"/>
  <c r="F213" i="6"/>
  <c r="F222" i="6"/>
  <c r="F224" i="6"/>
  <c r="F229" i="6"/>
  <c r="F238" i="6"/>
  <c r="F240" i="6"/>
  <c r="F84" i="6"/>
  <c r="F105" i="6"/>
  <c r="F125" i="6"/>
  <c r="F131" i="6"/>
  <c r="F145" i="6"/>
  <c r="F59" i="6"/>
  <c r="F94" i="6"/>
  <c r="F110" i="6"/>
  <c r="F122" i="6"/>
  <c r="F137" i="6"/>
  <c r="F143" i="6"/>
  <c r="F153" i="6"/>
  <c r="F156" i="6"/>
  <c r="F162" i="6"/>
  <c r="F178" i="6"/>
  <c r="F184" i="6"/>
  <c r="F194" i="6"/>
  <c r="F200" i="6"/>
  <c r="F210" i="6"/>
  <c r="F216" i="6"/>
  <c r="F226" i="6"/>
  <c r="F232" i="6"/>
  <c r="F242" i="6"/>
  <c r="F245" i="6"/>
  <c r="F248" i="6"/>
  <c r="F250" i="6"/>
  <c r="F253" i="6"/>
  <c r="F256" i="6"/>
  <c r="F258" i="6"/>
  <c r="F261" i="6"/>
  <c r="F264" i="6"/>
  <c r="F266" i="6"/>
  <c r="F269" i="6"/>
  <c r="F273" i="6"/>
  <c r="F282" i="6"/>
  <c r="F284" i="6"/>
  <c r="F289" i="6"/>
  <c r="F298" i="6"/>
  <c r="F300" i="6"/>
  <c r="F305" i="6"/>
  <c r="F314" i="6"/>
  <c r="F316" i="6"/>
  <c r="F317" i="6"/>
  <c r="F320" i="6"/>
  <c r="F321" i="6"/>
  <c r="F324" i="6"/>
  <c r="F325" i="6"/>
  <c r="F328" i="6"/>
  <c r="F329" i="6"/>
  <c r="F332" i="6"/>
  <c r="F333" i="6"/>
  <c r="F336" i="6"/>
  <c r="F337" i="6"/>
  <c r="F340" i="6"/>
  <c r="F341" i="6"/>
  <c r="F344" i="6"/>
  <c r="F345" i="6"/>
  <c r="F348" i="6"/>
  <c r="F349" i="6"/>
  <c r="F352" i="6"/>
  <c r="F353" i="6"/>
  <c r="F356" i="6"/>
  <c r="F360" i="6"/>
  <c r="F361" i="6"/>
  <c r="F52" i="6"/>
  <c r="F69" i="6"/>
  <c r="F126" i="6"/>
  <c r="F272" i="6"/>
  <c r="F277" i="6"/>
  <c r="F286" i="6"/>
  <c r="F288" i="6"/>
  <c r="F293" i="6"/>
  <c r="F302" i="6"/>
  <c r="F304" i="6"/>
  <c r="F309" i="6"/>
  <c r="F319" i="6"/>
  <c r="F323" i="6"/>
  <c r="F8" i="6"/>
  <c r="F108" i="6"/>
  <c r="F116" i="6"/>
  <c r="F136" i="6"/>
  <c r="F142" i="6"/>
  <c r="F157" i="6"/>
  <c r="F168" i="6"/>
  <c r="F180" i="6"/>
  <c r="F185" i="6"/>
  <c r="F196" i="6"/>
  <c r="F201" i="6"/>
  <c r="F212" i="6"/>
  <c r="F217" i="6"/>
  <c r="F228" i="6"/>
  <c r="F233" i="6"/>
  <c r="F246" i="6"/>
  <c r="F254" i="6"/>
  <c r="F262" i="6"/>
  <c r="F270" i="6"/>
  <c r="F357" i="6"/>
  <c r="F339" i="6"/>
  <c r="F350" i="6"/>
  <c r="F221" i="6"/>
  <c r="F347" i="6"/>
  <c r="F274" i="6"/>
  <c r="F260" i="6"/>
  <c r="F173" i="6"/>
  <c r="F326" i="6"/>
  <c r="F310" i="6"/>
  <c r="F280" i="6"/>
  <c r="F249" i="6"/>
  <c r="F247" i="6"/>
  <c r="F193" i="6"/>
  <c r="F161" i="6"/>
  <c r="F147" i="6"/>
  <c r="F121" i="6"/>
  <c r="F39" i="6"/>
  <c r="F315" i="6"/>
  <c r="F220" i="6"/>
  <c r="F188" i="6"/>
  <c r="F165" i="6"/>
  <c r="F138" i="6"/>
  <c r="F239" i="6"/>
  <c r="F223" i="6"/>
  <c r="F207" i="6"/>
  <c r="F191" i="6"/>
  <c r="F175" i="6"/>
  <c r="F61" i="6"/>
  <c r="F132" i="6"/>
  <c r="F135" i="6"/>
  <c r="F26" i="6"/>
  <c r="F199" i="6"/>
  <c r="F152" i="6"/>
  <c r="F115" i="6"/>
  <c r="F34" i="6"/>
  <c r="F89" i="6"/>
  <c r="F44" i="6"/>
  <c r="F338" i="6"/>
  <c r="F205" i="6"/>
  <c r="F358" i="6"/>
  <c r="F335" i="6"/>
  <c r="F198" i="6"/>
  <c r="F312" i="6"/>
  <c r="F346" i="6"/>
  <c r="F290" i="6"/>
  <c r="F268" i="6"/>
  <c r="F342" i="6"/>
  <c r="F297" i="6"/>
  <c r="F278" i="6"/>
  <c r="F230" i="6"/>
  <c r="F271" i="6"/>
  <c r="F241" i="6"/>
  <c r="F177" i="6"/>
  <c r="F155" i="6"/>
  <c r="F139" i="6"/>
  <c r="F117" i="6"/>
  <c r="F18" i="6"/>
  <c r="F164" i="6"/>
  <c r="F104" i="6"/>
  <c r="F279" i="6"/>
  <c r="F259" i="6"/>
  <c r="F60" i="6"/>
  <c r="F275" i="6"/>
  <c r="F234" i="6"/>
  <c r="F219" i="6"/>
  <c r="F112" i="6"/>
  <c r="F99" i="6"/>
  <c r="F183" i="6"/>
  <c r="F146" i="6"/>
  <c r="F107" i="6"/>
  <c r="F91" i="6"/>
  <c r="F63" i="6"/>
  <c r="F78" i="6"/>
  <c r="F41" i="6"/>
  <c r="F9" i="6"/>
  <c r="F43" i="6"/>
  <c r="F30" i="6"/>
  <c r="F11" i="6"/>
  <c r="F29" i="6"/>
  <c r="F355" i="6"/>
  <c r="F322" i="6"/>
  <c r="F182" i="6"/>
  <c r="F296" i="6"/>
  <c r="F334" i="6"/>
  <c r="F308" i="6"/>
  <c r="F292" i="6"/>
  <c r="F276" i="6"/>
  <c r="F359" i="6"/>
  <c r="F327" i="6"/>
  <c r="F363" i="6"/>
  <c r="F331" i="6"/>
  <c r="F306" i="6"/>
  <c r="F244" i="6"/>
  <c r="F294" i="6"/>
  <c r="F265" i="6"/>
  <c r="F189" i="6"/>
  <c r="F130" i="6"/>
  <c r="F287" i="6"/>
  <c r="F263" i="6"/>
  <c r="F225" i="6"/>
  <c r="F283" i="6"/>
  <c r="F204" i="6"/>
  <c r="F172" i="6"/>
  <c r="F103" i="6"/>
  <c r="F295" i="6"/>
  <c r="F251" i="6"/>
  <c r="F134" i="6"/>
  <c r="F291" i="6"/>
  <c r="F218" i="6"/>
  <c r="F170" i="6"/>
  <c r="F150" i="6"/>
  <c r="F128" i="6"/>
  <c r="F106" i="6"/>
  <c r="F235" i="6"/>
  <c r="F171" i="6"/>
  <c r="F120" i="6"/>
  <c r="F92" i="6"/>
  <c r="F231" i="6"/>
  <c r="F167" i="6"/>
  <c r="F102" i="6"/>
  <c r="F81" i="6"/>
  <c r="F101" i="6"/>
  <c r="F73" i="6"/>
  <c r="F62" i="6"/>
  <c r="F31" i="6"/>
  <c r="F76" i="6"/>
  <c r="F33" i="6"/>
  <c r="F38" i="6"/>
  <c r="F19" i="6"/>
  <c r="F37" i="6"/>
  <c r="F354" i="6"/>
  <c r="F351" i="6"/>
  <c r="F318" i="6"/>
  <c r="F301" i="6"/>
  <c r="F285" i="6"/>
  <c r="F237" i="6"/>
  <c r="F343" i="6"/>
  <c r="F362" i="6"/>
  <c r="F330" i="6"/>
  <c r="F252" i="6"/>
  <c r="F214" i="6"/>
  <c r="F313" i="6"/>
  <c r="F281" i="6"/>
  <c r="F257" i="6"/>
  <c r="F151" i="6"/>
  <c r="F303" i="6"/>
  <c r="F255" i="6"/>
  <c r="F209" i="6"/>
  <c r="F299" i="6"/>
  <c r="F236" i="6"/>
  <c r="F144" i="6"/>
  <c r="F311" i="6"/>
  <c r="F243" i="6"/>
  <c r="F227" i="6"/>
  <c r="F211" i="6"/>
  <c r="F195" i="6"/>
  <c r="F179" i="6"/>
  <c r="F141" i="6"/>
  <c r="F119" i="6"/>
  <c r="F307" i="6"/>
  <c r="F202" i="6"/>
  <c r="F149" i="6"/>
  <c r="F100" i="6"/>
  <c r="F187" i="6"/>
  <c r="F166" i="6"/>
  <c r="F114" i="6"/>
  <c r="F15" i="6"/>
  <c r="F215" i="6"/>
  <c r="F96" i="6"/>
  <c r="F23" i="6"/>
  <c r="F98" i="6"/>
  <c r="F42" i="6"/>
  <c r="F10" i="6"/>
  <c r="F65" i="6"/>
  <c r="F25" i="6"/>
  <c r="F49" i="6"/>
  <c r="F27" i="6"/>
  <c r="F14" i="6"/>
  <c r="F79" i="6"/>
  <c r="F57" i="6"/>
  <c r="F13" i="6"/>
  <c r="F267" i="6"/>
  <c r="F186" i="6"/>
  <c r="F203" i="6"/>
  <c r="F160" i="6"/>
  <c r="F17" i="6"/>
  <c r="F35" i="6"/>
  <c r="F22" i="6"/>
  <c r="F77" i="6"/>
  <c r="F21" i="6"/>
  <c r="E365" i="10"/>
  <c r="E365" i="7"/>
  <c r="E365" i="4"/>
  <c r="G8" i="4" s="1"/>
  <c r="E365" i="5"/>
  <c r="E365" i="1"/>
  <c r="G8" i="1" s="1"/>
  <c r="F365" i="6"/>
  <c r="F365" i="4"/>
  <c r="E365" i="3"/>
  <c r="E365" i="9"/>
  <c r="F365" i="8"/>
  <c r="F9" i="10" l="1"/>
  <c r="F18" i="10"/>
  <c r="F26" i="10"/>
  <c r="F34" i="10"/>
  <c r="F78" i="10"/>
  <c r="F86" i="10"/>
  <c r="F107" i="10"/>
  <c r="F121" i="10"/>
  <c r="F129" i="10"/>
  <c r="F130" i="10"/>
  <c r="F138" i="10"/>
  <c r="F164" i="10"/>
  <c r="F17" i="10"/>
  <c r="F33" i="10"/>
  <c r="F11" i="10"/>
  <c r="F13" i="10"/>
  <c r="F25" i="10"/>
  <c r="F80" i="10"/>
  <c r="F82" i="10"/>
  <c r="F90" i="10"/>
  <c r="F94" i="10"/>
  <c r="F98" i="10"/>
  <c r="F102" i="10"/>
  <c r="F109" i="10"/>
  <c r="F120" i="10"/>
  <c r="F132" i="10"/>
  <c r="F134" i="10"/>
  <c r="F143" i="10"/>
  <c r="F147" i="10"/>
  <c r="F152" i="10"/>
  <c r="F170" i="10"/>
  <c r="F47" i="10"/>
  <c r="F63" i="10"/>
  <c r="F69" i="10"/>
  <c r="F71" i="10"/>
  <c r="F73" i="10"/>
  <c r="F77" i="10"/>
  <c r="F89" i="10"/>
  <c r="F116" i="10"/>
  <c r="F124" i="10"/>
  <c r="F190" i="10"/>
  <c r="F216" i="10"/>
  <c r="F239" i="10"/>
  <c r="F240" i="10"/>
  <c r="F255" i="10"/>
  <c r="F256" i="10"/>
  <c r="F281" i="10"/>
  <c r="F289" i="10"/>
  <c r="F297" i="10"/>
  <c r="F311" i="10"/>
  <c r="F319" i="10"/>
  <c r="F39" i="10"/>
  <c r="F55" i="10"/>
  <c r="F106" i="10"/>
  <c r="F123" i="10"/>
  <c r="F125" i="10"/>
  <c r="F151" i="10"/>
  <c r="F155" i="10"/>
  <c r="F166" i="10"/>
  <c r="F175" i="10"/>
  <c r="F179" i="10"/>
  <c r="F186" i="10"/>
  <c r="F194" i="10"/>
  <c r="F212" i="10"/>
  <c r="F220" i="10"/>
  <c r="F260" i="10"/>
  <c r="F14" i="10"/>
  <c r="F21" i="10"/>
  <c r="F28" i="10"/>
  <c r="F30" i="10"/>
  <c r="F41" i="10"/>
  <c r="F43" i="10"/>
  <c r="F49" i="10"/>
  <c r="F51" i="10"/>
  <c r="F57" i="10"/>
  <c r="F59" i="10"/>
  <c r="F65" i="10"/>
  <c r="F133" i="10"/>
  <c r="F137" i="10"/>
  <c r="F168" i="10"/>
  <c r="F174" i="10"/>
  <c r="F182" i="10"/>
  <c r="F189" i="10"/>
  <c r="F193" i="10"/>
  <c r="F197" i="10"/>
  <c r="F199" i="10"/>
  <c r="F211" i="10"/>
  <c r="F215" i="10"/>
  <c r="F219" i="10"/>
  <c r="F229" i="10"/>
  <c r="F250" i="10"/>
  <c r="F259" i="10"/>
  <c r="F263" i="10"/>
  <c r="F265" i="10"/>
  <c r="F269" i="10"/>
  <c r="F271" i="10"/>
  <c r="F279" i="10"/>
  <c r="F288" i="10"/>
  <c r="F68" i="10"/>
  <c r="F81" i="10"/>
  <c r="F85" i="10"/>
  <c r="F128" i="10"/>
  <c r="F162" i="10"/>
  <c r="F234" i="10"/>
  <c r="F283" i="10"/>
  <c r="F285" i="10"/>
  <c r="F299" i="10"/>
  <c r="F321" i="10"/>
  <c r="F323" i="10"/>
  <c r="F84" i="10"/>
  <c r="F97" i="10"/>
  <c r="F110" i="10"/>
  <c r="F112" i="10"/>
  <c r="F142" i="10"/>
  <c r="F157" i="10"/>
  <c r="F159" i="10"/>
  <c r="F163" i="10"/>
  <c r="F209" i="10"/>
  <c r="F230" i="10"/>
  <c r="F238" i="10"/>
  <c r="F245" i="10"/>
  <c r="F272" i="10"/>
  <c r="F274" i="10"/>
  <c r="F291" i="10"/>
  <c r="F293" i="10"/>
  <c r="F313" i="10"/>
  <c r="F315" i="10"/>
  <c r="F327" i="10"/>
  <c r="F335" i="10"/>
  <c r="F336" i="10"/>
  <c r="F337" i="10"/>
  <c r="F338" i="10"/>
  <c r="F344" i="10"/>
  <c r="F352" i="10"/>
  <c r="F360" i="10"/>
  <c r="F29" i="10"/>
  <c r="F183" i="10"/>
  <c r="F203" i="10"/>
  <c r="F210" i="10"/>
  <c r="F218" i="10"/>
  <c r="F246" i="10"/>
  <c r="F258" i="10"/>
  <c r="F277" i="10"/>
  <c r="F302" i="10"/>
  <c r="F317" i="10"/>
  <c r="F325" i="10"/>
  <c r="F329" i="10"/>
  <c r="F331" i="10"/>
  <c r="F342" i="10"/>
  <c r="F351" i="10"/>
  <c r="F358" i="10"/>
  <c r="F192" i="10"/>
  <c r="F225" i="10"/>
  <c r="F280" i="10"/>
  <c r="F295" i="10"/>
  <c r="F333" i="10"/>
  <c r="F346" i="10"/>
  <c r="F348" i="10"/>
  <c r="F355" i="10"/>
  <c r="F362" i="10"/>
  <c r="F22" i="10"/>
  <c r="F66" i="10"/>
  <c r="F136" i="10"/>
  <c r="F214" i="10"/>
  <c r="F254" i="10"/>
  <c r="F287" i="10"/>
  <c r="F310" i="10"/>
  <c r="F318" i="10"/>
  <c r="F326" i="10"/>
  <c r="F330" i="10"/>
  <c r="F20" i="10"/>
  <c r="F169" i="10"/>
  <c r="F188" i="10"/>
  <c r="F196" i="10"/>
  <c r="F296" i="10"/>
  <c r="F304" i="10"/>
  <c r="F306" i="10"/>
  <c r="F334" i="10"/>
  <c r="F340" i="10"/>
  <c r="F354" i="10"/>
  <c r="F356" i="10"/>
  <c r="F343" i="10"/>
  <c r="F350" i="10"/>
  <c r="F359" i="10"/>
  <c r="F322" i="10"/>
  <c r="F282" i="10"/>
  <c r="F173" i="10"/>
  <c r="F32" i="10"/>
  <c r="F233" i="10"/>
  <c r="F301" i="10"/>
  <c r="F268" i="10"/>
  <c r="F40" i="10"/>
  <c r="F320" i="10"/>
  <c r="F76" i="10"/>
  <c r="F332" i="10"/>
  <c r="F267" i="10"/>
  <c r="F236" i="10"/>
  <c r="F204" i="10"/>
  <c r="F154" i="10"/>
  <c r="F101" i="10"/>
  <c r="F305" i="10"/>
  <c r="F251" i="10"/>
  <c r="F222" i="10"/>
  <c r="F172" i="10"/>
  <c r="F131" i="10"/>
  <c r="F248" i="10"/>
  <c r="F227" i="10"/>
  <c r="F177" i="10"/>
  <c r="F105" i="10"/>
  <c r="F62" i="10"/>
  <c r="F24" i="10"/>
  <c r="F217" i="10"/>
  <c r="F145" i="10"/>
  <c r="F100" i="10"/>
  <c r="F53" i="10"/>
  <c r="F278" i="10"/>
  <c r="F213" i="10"/>
  <c r="F161" i="10"/>
  <c r="F61" i="10"/>
  <c r="F160" i="10"/>
  <c r="F115" i="10"/>
  <c r="F60" i="10"/>
  <c r="F44" i="10"/>
  <c r="F45" i="10"/>
  <c r="F149" i="10"/>
  <c r="F104" i="10"/>
  <c r="F15" i="10"/>
  <c r="F363" i="10"/>
  <c r="F242" i="10"/>
  <c r="F48" i="10"/>
  <c r="F223" i="10"/>
  <c r="F290" i="10"/>
  <c r="F56" i="10"/>
  <c r="F312" i="10"/>
  <c r="F357" i="10"/>
  <c r="F300" i="10"/>
  <c r="F226" i="10"/>
  <c r="F184" i="10"/>
  <c r="F119" i="10"/>
  <c r="F275" i="10"/>
  <c r="F232" i="10"/>
  <c r="F178" i="10"/>
  <c r="F114" i="10"/>
  <c r="F237" i="10"/>
  <c r="F185" i="10"/>
  <c r="F95" i="10"/>
  <c r="F46" i="10"/>
  <c r="F241" i="10"/>
  <c r="F113" i="10"/>
  <c r="F88" i="10"/>
  <c r="F286" i="10"/>
  <c r="F195" i="10"/>
  <c r="F139" i="10"/>
  <c r="F167" i="10"/>
  <c r="F87" i="10"/>
  <c r="F52" i="10"/>
  <c r="F27" i="10"/>
  <c r="F135" i="10"/>
  <c r="F31" i="10"/>
  <c r="F8" i="10"/>
  <c r="F309" i="10"/>
  <c r="F206" i="10"/>
  <c r="F345" i="10"/>
  <c r="F341" i="10"/>
  <c r="F284" i="10"/>
  <c r="F16" i="10"/>
  <c r="F270" i="10"/>
  <c r="F349" i="10"/>
  <c r="F253" i="10"/>
  <c r="F224" i="10"/>
  <c r="F180" i="10"/>
  <c r="F10" i="10"/>
  <c r="F266" i="10"/>
  <c r="F228" i="10"/>
  <c r="F156" i="10"/>
  <c r="F99" i="10"/>
  <c r="F231" i="10"/>
  <c r="F171" i="10"/>
  <c r="F92" i="10"/>
  <c r="F38" i="10"/>
  <c r="F191" i="10"/>
  <c r="F111" i="10"/>
  <c r="F70" i="10"/>
  <c r="F273" i="10"/>
  <c r="F176" i="10"/>
  <c r="F91" i="10"/>
  <c r="F158" i="10"/>
  <c r="F75" i="10"/>
  <c r="F50" i="10"/>
  <c r="F37" i="10"/>
  <c r="F126" i="10"/>
  <c r="F23" i="10"/>
  <c r="F347" i="10"/>
  <c r="F292" i="10"/>
  <c r="F79" i="10"/>
  <c r="F314" i="10"/>
  <c r="F303" i="10"/>
  <c r="F262" i="10"/>
  <c r="F353" i="10"/>
  <c r="F235" i="10"/>
  <c r="F324" i="10"/>
  <c r="F247" i="10"/>
  <c r="F207" i="10"/>
  <c r="F146" i="10"/>
  <c r="F328" i="10"/>
  <c r="F264" i="10"/>
  <c r="F200" i="10"/>
  <c r="F144" i="10"/>
  <c r="F96" i="10"/>
  <c r="F208" i="10"/>
  <c r="F140" i="10"/>
  <c r="F74" i="10"/>
  <c r="F12" i="10"/>
  <c r="F153" i="10"/>
  <c r="F103" i="10"/>
  <c r="F316" i="10"/>
  <c r="F261" i="10"/>
  <c r="F165" i="10"/>
  <c r="F187" i="10"/>
  <c r="F122" i="10"/>
  <c r="F67" i="10"/>
  <c r="F42" i="10"/>
  <c r="F35" i="10"/>
  <c r="F118" i="10"/>
  <c r="F276" i="10"/>
  <c r="F72" i="10"/>
  <c r="F127" i="10"/>
  <c r="F141" i="10"/>
  <c r="F54" i="10"/>
  <c r="F294" i="10"/>
  <c r="F117" i="10"/>
  <c r="F83" i="10"/>
  <c r="F361" i="10"/>
  <c r="F298" i="10"/>
  <c r="F308" i="10"/>
  <c r="F307" i="10"/>
  <c r="F244" i="10"/>
  <c r="F257" i="10"/>
  <c r="F221" i="10"/>
  <c r="F58" i="10"/>
  <c r="F252" i="10"/>
  <c r="F201" i="10"/>
  <c r="F243" i="10"/>
  <c r="F249" i="10"/>
  <c r="F205" i="10"/>
  <c r="F148" i="10"/>
  <c r="F150" i="10"/>
  <c r="F36" i="10"/>
  <c r="F64" i="10"/>
  <c r="F339" i="10"/>
  <c r="F202" i="10"/>
  <c r="F198" i="10"/>
  <c r="F108" i="10"/>
  <c r="F93" i="10"/>
  <c r="F181" i="10"/>
  <c r="F19" i="10"/>
  <c r="G10" i="10"/>
  <c r="G12" i="10"/>
  <c r="G15" i="10"/>
  <c r="G17" i="10"/>
  <c r="G19" i="10"/>
  <c r="G21" i="10"/>
  <c r="G23" i="10"/>
  <c r="G25" i="10"/>
  <c r="G27" i="10"/>
  <c r="G29" i="10"/>
  <c r="G31" i="10"/>
  <c r="G33" i="10"/>
  <c r="G35" i="10"/>
  <c r="H36" i="10"/>
  <c r="H38" i="10"/>
  <c r="G58" i="10"/>
  <c r="G60" i="10"/>
  <c r="G63" i="10"/>
  <c r="G65" i="10"/>
  <c r="H66" i="10"/>
  <c r="G75" i="10"/>
  <c r="G82" i="10"/>
  <c r="G84" i="10"/>
  <c r="G86" i="10"/>
  <c r="G87" i="10"/>
  <c r="G88" i="10"/>
  <c r="G90" i="10"/>
  <c r="G92" i="10"/>
  <c r="G94" i="10"/>
  <c r="G96" i="10"/>
  <c r="H99" i="10"/>
  <c r="H101" i="10"/>
  <c r="H10" i="10"/>
  <c r="H12" i="10"/>
  <c r="G14" i="10"/>
  <c r="H15" i="10"/>
  <c r="H17" i="10"/>
  <c r="H19" i="10"/>
  <c r="H21" i="10"/>
  <c r="H23" i="10"/>
  <c r="H25" i="10"/>
  <c r="H27" i="10"/>
  <c r="H29" i="10"/>
  <c r="H31" i="10"/>
  <c r="H33" i="10"/>
  <c r="H35" i="10"/>
  <c r="G37" i="10"/>
  <c r="G39" i="10"/>
  <c r="G41" i="10"/>
  <c r="G43" i="10"/>
  <c r="G45" i="10"/>
  <c r="G47" i="10"/>
  <c r="G49" i="10"/>
  <c r="G51" i="10"/>
  <c r="G53" i="10"/>
  <c r="G55" i="10"/>
  <c r="G57" i="10"/>
  <c r="H58" i="10"/>
  <c r="H60" i="10"/>
  <c r="G62" i="10"/>
  <c r="H63" i="10"/>
  <c r="H65" i="10"/>
  <c r="G68" i="10"/>
  <c r="G70" i="10"/>
  <c r="G72" i="10"/>
  <c r="G74" i="10"/>
  <c r="H75" i="10"/>
  <c r="G77" i="10"/>
  <c r="G79" i="10"/>
  <c r="G81" i="10"/>
  <c r="H82" i="10"/>
  <c r="H84" i="10"/>
  <c r="H86" i="10"/>
  <c r="H87" i="10"/>
  <c r="H88" i="10"/>
  <c r="H90" i="10"/>
  <c r="H92" i="10"/>
  <c r="H94" i="10"/>
  <c r="H96" i="10"/>
  <c r="G98" i="10"/>
  <c r="G100" i="10"/>
  <c r="G102" i="10"/>
  <c r="H103" i="10"/>
  <c r="G105" i="10"/>
  <c r="G107" i="10"/>
  <c r="H108" i="10"/>
  <c r="G9" i="10"/>
  <c r="G11" i="10"/>
  <c r="G13" i="10"/>
  <c r="G16" i="10"/>
  <c r="G18" i="10"/>
  <c r="I18" i="10" s="1"/>
  <c r="G20" i="10"/>
  <c r="G22" i="10"/>
  <c r="G24" i="10"/>
  <c r="G26" i="10"/>
  <c r="I26" i="10" s="1"/>
  <c r="G28" i="10"/>
  <c r="G30" i="10"/>
  <c r="G32" i="10"/>
  <c r="G34" i="10"/>
  <c r="I34" i="10" s="1"/>
  <c r="G59" i="10"/>
  <c r="G61" i="10"/>
  <c r="G64" i="10"/>
  <c r="G67" i="10"/>
  <c r="G83" i="10"/>
  <c r="G85" i="10"/>
  <c r="G89" i="10"/>
  <c r="G91" i="10"/>
  <c r="G93" i="10"/>
  <c r="G95" i="10"/>
  <c r="G97" i="10"/>
  <c r="G109" i="10"/>
  <c r="G112" i="10"/>
  <c r="G114" i="10"/>
  <c r="G116" i="10"/>
  <c r="G119" i="10"/>
  <c r="G121" i="10"/>
  <c r="G123" i="10"/>
  <c r="H11" i="10"/>
  <c r="H13" i="10"/>
  <c r="H16" i="10"/>
  <c r="H18" i="10"/>
  <c r="H20" i="10"/>
  <c r="H22" i="10"/>
  <c r="H24" i="10"/>
  <c r="H26" i="10"/>
  <c r="H28" i="10"/>
  <c r="H30" i="10"/>
  <c r="H32" i="10"/>
  <c r="H34" i="10"/>
  <c r="G38" i="10"/>
  <c r="I38" i="10" s="1"/>
  <c r="G46" i="10"/>
  <c r="G54" i="10"/>
  <c r="G73" i="10"/>
  <c r="G76" i="10"/>
  <c r="G99" i="10"/>
  <c r="I99" i="10" s="1"/>
  <c r="G111" i="10"/>
  <c r="H113" i="10"/>
  <c r="G118" i="10"/>
  <c r="H120" i="10"/>
  <c r="G126" i="10"/>
  <c r="G128" i="10"/>
  <c r="H131" i="10"/>
  <c r="G133" i="10"/>
  <c r="H134" i="10"/>
  <c r="G136" i="10"/>
  <c r="H137" i="10"/>
  <c r="H139" i="10"/>
  <c r="G141" i="10"/>
  <c r="G143" i="10"/>
  <c r="G145" i="10"/>
  <c r="H146" i="10"/>
  <c r="H148" i="10"/>
  <c r="H151" i="10"/>
  <c r="H154" i="10"/>
  <c r="G156" i="10"/>
  <c r="G158" i="10"/>
  <c r="G160" i="10"/>
  <c r="H163" i="10"/>
  <c r="G165" i="10"/>
  <c r="H166" i="10"/>
  <c r="G168" i="10"/>
  <c r="H169" i="10"/>
  <c r="H171" i="10"/>
  <c r="G36" i="10"/>
  <c r="G44" i="10"/>
  <c r="G52" i="10"/>
  <c r="H64" i="10"/>
  <c r="G71" i="10"/>
  <c r="H83" i="10"/>
  <c r="H85" i="10"/>
  <c r="H89" i="10"/>
  <c r="H91" i="10"/>
  <c r="H93" i="10"/>
  <c r="H95" i="10"/>
  <c r="H97" i="10"/>
  <c r="G104" i="10"/>
  <c r="G110" i="10"/>
  <c r="G117" i="10"/>
  <c r="G124" i="10"/>
  <c r="G130" i="10"/>
  <c r="G132" i="10"/>
  <c r="G135" i="10"/>
  <c r="G138" i="10"/>
  <c r="G147" i="10"/>
  <c r="G150" i="10"/>
  <c r="G153" i="10"/>
  <c r="G155" i="10"/>
  <c r="G162" i="10"/>
  <c r="G164" i="10"/>
  <c r="G167" i="10"/>
  <c r="G170" i="10"/>
  <c r="G179" i="10"/>
  <c r="G182" i="10"/>
  <c r="G185" i="10"/>
  <c r="G187" i="10"/>
  <c r="G194" i="10"/>
  <c r="G196" i="10"/>
  <c r="G199" i="10"/>
  <c r="G202" i="10"/>
  <c r="G204" i="10"/>
  <c r="G207" i="10"/>
  <c r="G213" i="10"/>
  <c r="G223" i="10"/>
  <c r="G231" i="10"/>
  <c r="G233" i="10"/>
  <c r="G235" i="10"/>
  <c r="G237" i="10"/>
  <c r="G238" i="10"/>
  <c r="G241" i="10"/>
  <c r="G242" i="10"/>
  <c r="G244" i="10"/>
  <c r="G48" i="10"/>
  <c r="G66" i="10"/>
  <c r="G69" i="10"/>
  <c r="G80" i="10"/>
  <c r="G101" i="10"/>
  <c r="I101" i="10" s="1"/>
  <c r="H104" i="10"/>
  <c r="G106" i="10"/>
  <c r="G108" i="10"/>
  <c r="I108" i="10" s="1"/>
  <c r="H110" i="10"/>
  <c r="H119" i="10"/>
  <c r="G120" i="10"/>
  <c r="H127" i="10"/>
  <c r="G129" i="10"/>
  <c r="H135" i="10"/>
  <c r="G137" i="10"/>
  <c r="I137" i="10" s="1"/>
  <c r="G42" i="10"/>
  <c r="H59" i="10"/>
  <c r="H61" i="10"/>
  <c r="H67" i="10"/>
  <c r="G78" i="10"/>
  <c r="H106" i="10"/>
  <c r="H112" i="10"/>
  <c r="G113" i="10"/>
  <c r="I113" i="10" s="1"/>
  <c r="G122" i="10"/>
  <c r="H129" i="10"/>
  <c r="G139" i="10"/>
  <c r="H142" i="10"/>
  <c r="G144" i="10"/>
  <c r="G149" i="10"/>
  <c r="G152" i="10"/>
  <c r="H157" i="10"/>
  <c r="G159" i="10"/>
  <c r="G166" i="10"/>
  <c r="I166" i="10" s="1"/>
  <c r="G172" i="10"/>
  <c r="G176" i="10"/>
  <c r="H178" i="10"/>
  <c r="G183" i="10"/>
  <c r="H184" i="10"/>
  <c r="G191" i="10"/>
  <c r="G197" i="10"/>
  <c r="H201" i="10"/>
  <c r="G208" i="10"/>
  <c r="H209" i="10"/>
  <c r="G212" i="10"/>
  <c r="G215" i="10"/>
  <c r="G219" i="10"/>
  <c r="G224" i="10"/>
  <c r="G226" i="10"/>
  <c r="G232" i="10"/>
  <c r="H234" i="10"/>
  <c r="G246" i="10"/>
  <c r="G250" i="10"/>
  <c r="H255" i="10"/>
  <c r="G257" i="10"/>
  <c r="G258" i="10"/>
  <c r="G260" i="10"/>
  <c r="H263" i="10"/>
  <c r="H265" i="10"/>
  <c r="H267" i="10"/>
  <c r="H269" i="10"/>
  <c r="H271" i="10"/>
  <c r="G40" i="10"/>
  <c r="G56" i="10"/>
  <c r="G115" i="10"/>
  <c r="H122" i="10"/>
  <c r="G125" i="10"/>
  <c r="G131" i="10"/>
  <c r="I131" i="10" s="1"/>
  <c r="H144" i="10"/>
  <c r="G146" i="10"/>
  <c r="H149" i="10"/>
  <c r="H152" i="10"/>
  <c r="H159" i="10"/>
  <c r="G161" i="10"/>
  <c r="G169" i="10"/>
  <c r="G173" i="10"/>
  <c r="G177" i="10"/>
  <c r="G181" i="10"/>
  <c r="H183" i="10"/>
  <c r="G188" i="10"/>
  <c r="G192" i="10"/>
  <c r="G195" i="10"/>
  <c r="G200" i="10"/>
  <c r="G205" i="10"/>
  <c r="G206" i="10"/>
  <c r="H208" i="10"/>
  <c r="G216" i="10"/>
  <c r="G220" i="10"/>
  <c r="G222" i="10"/>
  <c r="G225" i="10"/>
  <c r="G227" i="10"/>
  <c r="G230" i="10"/>
  <c r="H232" i="10"/>
  <c r="G240" i="10"/>
  <c r="G245" i="10"/>
  <c r="G247" i="10"/>
  <c r="G251" i="10"/>
  <c r="G254" i="10"/>
  <c r="G262" i="10"/>
  <c r="G264" i="10"/>
  <c r="G266" i="10"/>
  <c r="G268" i="10"/>
  <c r="G270" i="10"/>
  <c r="G301" i="10"/>
  <c r="G303" i="10"/>
  <c r="G50" i="10"/>
  <c r="G127" i="10"/>
  <c r="G134" i="10"/>
  <c r="H150" i="10"/>
  <c r="G151" i="10"/>
  <c r="G157" i="10"/>
  <c r="H170" i="10"/>
  <c r="G171" i="10"/>
  <c r="I171" i="10" s="1"/>
  <c r="G174" i="10"/>
  <c r="G178" i="10"/>
  <c r="G184" i="10"/>
  <c r="I184" i="10" s="1"/>
  <c r="G198" i="10"/>
  <c r="G210" i="10"/>
  <c r="G217" i="10"/>
  <c r="G221" i="10"/>
  <c r="G236" i="10"/>
  <c r="I236" i="10" s="1"/>
  <c r="G243" i="10"/>
  <c r="H261" i="10"/>
  <c r="G269" i="10"/>
  <c r="H272" i="10"/>
  <c r="G281" i="10"/>
  <c r="G285" i="10"/>
  <c r="G289" i="10"/>
  <c r="G293" i="10"/>
  <c r="G297" i="10"/>
  <c r="G300" i="10"/>
  <c r="H302" i="10"/>
  <c r="G305" i="10"/>
  <c r="G308" i="10"/>
  <c r="G310" i="10"/>
  <c r="H115" i="10"/>
  <c r="H140" i="10"/>
  <c r="H161" i="10"/>
  <c r="H180" i="10"/>
  <c r="H186" i="10"/>
  <c r="G189" i="10"/>
  <c r="I189" i="10" s="1"/>
  <c r="G193" i="10"/>
  <c r="G203" i="10"/>
  <c r="G209" i="10"/>
  <c r="I209" i="10" s="1"/>
  <c r="H222" i="10"/>
  <c r="H223" i="10"/>
  <c r="H225" i="10"/>
  <c r="H228" i="10"/>
  <c r="G229" i="10"/>
  <c r="H238" i="10"/>
  <c r="G239" i="10"/>
  <c r="H248" i="10"/>
  <c r="G249" i="10"/>
  <c r="H252" i="10"/>
  <c r="G253" i="10"/>
  <c r="H256" i="10"/>
  <c r="G259" i="10"/>
  <c r="H264" i="10"/>
  <c r="G265" i="10"/>
  <c r="I265" i="10" s="1"/>
  <c r="G273" i="10"/>
  <c r="H274" i="10"/>
  <c r="G275" i="10"/>
  <c r="G277" i="10"/>
  <c r="G279" i="10"/>
  <c r="G283" i="10"/>
  <c r="G287" i="10"/>
  <c r="G291" i="10"/>
  <c r="G295" i="10"/>
  <c r="G299" i="10"/>
  <c r="H301" i="10"/>
  <c r="G304" i="10"/>
  <c r="H125" i="10"/>
  <c r="G180" i="10"/>
  <c r="I180" i="10" s="1"/>
  <c r="G186" i="10"/>
  <c r="H189" i="10"/>
  <c r="G190" i="10"/>
  <c r="G201" i="10"/>
  <c r="H205" i="10"/>
  <c r="H221" i="10"/>
  <c r="G228" i="10"/>
  <c r="I228" i="10" s="1"/>
  <c r="H230" i="10"/>
  <c r="H231" i="10"/>
  <c r="H236" i="10"/>
  <c r="H243" i="10"/>
  <c r="G256" i="10"/>
  <c r="I256" i="10" s="1"/>
  <c r="H259" i="10"/>
  <c r="G263" i="10"/>
  <c r="G272" i="10"/>
  <c r="G274" i="10"/>
  <c r="I274" i="10" s="1"/>
  <c r="H277" i="10"/>
  <c r="G282" i="10"/>
  <c r="G290" i="10"/>
  <c r="G298" i="10"/>
  <c r="H300" i="10"/>
  <c r="G302" i="10"/>
  <c r="G311" i="10"/>
  <c r="G315" i="10"/>
  <c r="I315" i="10" s="1"/>
  <c r="G319" i="10"/>
  <c r="G321" i="10"/>
  <c r="G323" i="10"/>
  <c r="G325" i="10"/>
  <c r="G327" i="10"/>
  <c r="G329" i="10"/>
  <c r="G331" i="10"/>
  <c r="G336" i="10"/>
  <c r="G337" i="10"/>
  <c r="G338" i="10"/>
  <c r="G340" i="10"/>
  <c r="G341" i="10"/>
  <c r="G342" i="10"/>
  <c r="G344" i="10"/>
  <c r="G346" i="10"/>
  <c r="G348" i="10"/>
  <c r="G350" i="10"/>
  <c r="G352" i="10"/>
  <c r="G354" i="10"/>
  <c r="G356" i="10"/>
  <c r="G358" i="10"/>
  <c r="G360" i="10"/>
  <c r="G362" i="10"/>
  <c r="G142" i="10"/>
  <c r="I142" i="10" s="1"/>
  <c r="H147" i="10"/>
  <c r="G148" i="10"/>
  <c r="H153" i="10"/>
  <c r="G154" i="10"/>
  <c r="I154" i="10" s="1"/>
  <c r="H155" i="10"/>
  <c r="H162" i="10"/>
  <c r="G163" i="10"/>
  <c r="I163" i="10" s="1"/>
  <c r="H181" i="10"/>
  <c r="H182" i="10"/>
  <c r="H203" i="10"/>
  <c r="H217" i="10"/>
  <c r="G218" i="10"/>
  <c r="G280" i="10"/>
  <c r="G288" i="10"/>
  <c r="G296" i="10"/>
  <c r="H311" i="10"/>
  <c r="G312" i="10"/>
  <c r="H315" i="10"/>
  <c r="G316" i="10"/>
  <c r="H319" i="10"/>
  <c r="H321" i="10"/>
  <c r="H323" i="10"/>
  <c r="H325" i="10"/>
  <c r="H327" i="10"/>
  <c r="H329" i="10"/>
  <c r="H331" i="10"/>
  <c r="G333" i="10"/>
  <c r="G335" i="10"/>
  <c r="H336" i="10"/>
  <c r="H337" i="10"/>
  <c r="H338" i="10"/>
  <c r="H340" i="10"/>
  <c r="H341" i="10"/>
  <c r="H342" i="10"/>
  <c r="H344" i="10"/>
  <c r="H346" i="10"/>
  <c r="H348" i="10"/>
  <c r="H350" i="10"/>
  <c r="H352" i="10"/>
  <c r="H354" i="10"/>
  <c r="H356" i="10"/>
  <c r="H358" i="10"/>
  <c r="H360" i="10"/>
  <c r="H362" i="10"/>
  <c r="H117" i="10"/>
  <c r="G140" i="10"/>
  <c r="H195" i="10"/>
  <c r="H196" i="10"/>
  <c r="H198" i="10"/>
  <c r="H206" i="10"/>
  <c r="H207" i="10"/>
  <c r="H213" i="10"/>
  <c r="G214" i="10"/>
  <c r="G248" i="10"/>
  <c r="G255" i="10"/>
  <c r="H270" i="10"/>
  <c r="G271" i="10"/>
  <c r="I271" i="10" s="1"/>
  <c r="H273" i="10"/>
  <c r="G278" i="10"/>
  <c r="G286" i="10"/>
  <c r="G294" i="10"/>
  <c r="G306" i="10"/>
  <c r="G307" i="10"/>
  <c r="G313" i="10"/>
  <c r="G317" i="10"/>
  <c r="G320" i="10"/>
  <c r="G322" i="10"/>
  <c r="G324" i="10"/>
  <c r="G326" i="10"/>
  <c r="G328" i="10"/>
  <c r="G330" i="10"/>
  <c r="H333" i="10"/>
  <c r="H335" i="10"/>
  <c r="G339" i="10"/>
  <c r="G343" i="10"/>
  <c r="G345" i="10"/>
  <c r="G347" i="10"/>
  <c r="G349" i="10"/>
  <c r="G351" i="10"/>
  <c r="G353" i="10"/>
  <c r="G355" i="10"/>
  <c r="G357" i="10"/>
  <c r="G359" i="10"/>
  <c r="G361" i="10"/>
  <c r="G363" i="10"/>
  <c r="G103" i="10"/>
  <c r="I103" i="10" s="1"/>
  <c r="H132" i="10"/>
  <c r="H174" i="10"/>
  <c r="G175" i="10"/>
  <c r="H193" i="10"/>
  <c r="H210" i="10"/>
  <c r="G211" i="10"/>
  <c r="I211" i="10" s="1"/>
  <c r="H233" i="10"/>
  <c r="G234" i="10"/>
  <c r="I234" i="10" s="1"/>
  <c r="H240" i="10"/>
  <c r="H241" i="10"/>
  <c r="H245" i="10"/>
  <c r="G252" i="10"/>
  <c r="G261" i="10"/>
  <c r="I261" i="10" s="1"/>
  <c r="G267" i="10"/>
  <c r="I267" i="10" s="1"/>
  <c r="G276" i="10"/>
  <c r="G284" i="10"/>
  <c r="G292" i="10"/>
  <c r="G309" i="10"/>
  <c r="H313" i="10"/>
  <c r="G314" i="10"/>
  <c r="H317" i="10"/>
  <c r="G318" i="10"/>
  <c r="H320" i="10"/>
  <c r="H322" i="10"/>
  <c r="H324" i="10"/>
  <c r="H326" i="10"/>
  <c r="G332" i="10"/>
  <c r="G334" i="10"/>
  <c r="H351" i="10"/>
  <c r="H343" i="10"/>
  <c r="H353" i="10"/>
  <c r="H332" i="10"/>
  <c r="H262" i="10"/>
  <c r="H280" i="10"/>
  <c r="H179" i="10"/>
  <c r="H268" i="10"/>
  <c r="H237" i="10"/>
  <c r="H314" i="10"/>
  <c r="H254" i="10"/>
  <c r="H212" i="10"/>
  <c r="H176" i="10"/>
  <c r="H286" i="10"/>
  <c r="H215" i="10"/>
  <c r="H138" i="10"/>
  <c r="H293" i="10"/>
  <c r="H220" i="10"/>
  <c r="H177" i="10"/>
  <c r="H111" i="10"/>
  <c r="H309" i="10"/>
  <c r="H295" i="10"/>
  <c r="H279" i="10"/>
  <c r="H250" i="10"/>
  <c r="H202" i="10"/>
  <c r="H165" i="10"/>
  <c r="H249" i="10"/>
  <c r="H214" i="10"/>
  <c r="H175" i="10"/>
  <c r="H141" i="10"/>
  <c r="H116" i="10"/>
  <c r="H76" i="10"/>
  <c r="H55" i="10"/>
  <c r="H124" i="10"/>
  <c r="H72" i="10"/>
  <c r="H78" i="10"/>
  <c r="H49" i="10"/>
  <c r="H80" i="10"/>
  <c r="H69" i="10"/>
  <c r="H43" i="10"/>
  <c r="G8" i="10"/>
  <c r="H334" i="10"/>
  <c r="H330" i="10"/>
  <c r="H349" i="10"/>
  <c r="H328" i="10"/>
  <c r="H359" i="10"/>
  <c r="H305" i="10"/>
  <c r="H204" i="10"/>
  <c r="H164" i="10"/>
  <c r="H130" i="10"/>
  <c r="H298" i="10"/>
  <c r="H260" i="10"/>
  <c r="H191" i="10"/>
  <c r="H121" i="10"/>
  <c r="H292" i="10"/>
  <c r="H247" i="10"/>
  <c r="H145" i="10"/>
  <c r="H308" i="10"/>
  <c r="H278" i="10"/>
  <c r="H199" i="10"/>
  <c r="H289" i="10"/>
  <c r="H216" i="10"/>
  <c r="H173" i="10"/>
  <c r="H100" i="10"/>
  <c r="H306" i="10"/>
  <c r="H291" i="10"/>
  <c r="H275" i="10"/>
  <c r="H246" i="10"/>
  <c r="H192" i="10"/>
  <c r="H160" i="10"/>
  <c r="H239" i="10"/>
  <c r="H211" i="10"/>
  <c r="H190" i="10"/>
  <c r="H156" i="10"/>
  <c r="H136" i="10"/>
  <c r="H109" i="10"/>
  <c r="H54" i="10"/>
  <c r="H133" i="10"/>
  <c r="H71" i="10"/>
  <c r="H45" i="10"/>
  <c r="H123" i="10"/>
  <c r="H52" i="10"/>
  <c r="H107" i="10"/>
  <c r="H68" i="10"/>
  <c r="H48" i="10"/>
  <c r="H62" i="10"/>
  <c r="H42" i="10"/>
  <c r="H363" i="10"/>
  <c r="H361" i="10"/>
  <c r="H345" i="10"/>
  <c r="H303" i="10"/>
  <c r="H347" i="10"/>
  <c r="H296" i="10"/>
  <c r="H219" i="10"/>
  <c r="H200" i="10"/>
  <c r="H143" i="10"/>
  <c r="H37" i="10"/>
  <c r="H290" i="10"/>
  <c r="H251" i="10"/>
  <c r="H172" i="10"/>
  <c r="H8" i="10"/>
  <c r="H284" i="10"/>
  <c r="H47" i="10"/>
  <c r="H307" i="10"/>
  <c r="H197" i="10"/>
  <c r="H285" i="10"/>
  <c r="H242" i="10"/>
  <c r="H168" i="10"/>
  <c r="H73" i="10"/>
  <c r="H304" i="10"/>
  <c r="H287" i="10"/>
  <c r="H258" i="10"/>
  <c r="H226" i="10"/>
  <c r="H188" i="10"/>
  <c r="H53" i="10"/>
  <c r="H229" i="10"/>
  <c r="H128" i="10"/>
  <c r="H74" i="10"/>
  <c r="H44" i="10"/>
  <c r="H126" i="10"/>
  <c r="H39" i="10"/>
  <c r="H114" i="10"/>
  <c r="H46" i="10"/>
  <c r="H102" i="10"/>
  <c r="H57" i="10"/>
  <c r="H41" i="10"/>
  <c r="H105" i="10"/>
  <c r="H51" i="10"/>
  <c r="H9" i="10"/>
  <c r="H355" i="10"/>
  <c r="H357" i="10"/>
  <c r="H339" i="10"/>
  <c r="H266" i="10"/>
  <c r="H316" i="10"/>
  <c r="H288" i="10"/>
  <c r="H227" i="10"/>
  <c r="H185" i="10"/>
  <c r="H310" i="10"/>
  <c r="H282" i="10"/>
  <c r="H244" i="10"/>
  <c r="H318" i="10"/>
  <c r="H276" i="10"/>
  <c r="H194" i="10"/>
  <c r="H294" i="10"/>
  <c r="H167" i="10"/>
  <c r="H297" i="10"/>
  <c r="H281" i="10"/>
  <c r="H235" i="10"/>
  <c r="H158" i="10"/>
  <c r="H312" i="10"/>
  <c r="H299" i="10"/>
  <c r="H283" i="10"/>
  <c r="H257" i="10"/>
  <c r="H224" i="10"/>
  <c r="H187" i="10"/>
  <c r="H253" i="10"/>
  <c r="H218" i="10"/>
  <c r="H118" i="10"/>
  <c r="H98" i="10"/>
  <c r="H14" i="10"/>
  <c r="H77" i="10"/>
  <c r="H79" i="10"/>
  <c r="H56" i="10"/>
  <c r="H40" i="10"/>
  <c r="H81" i="10"/>
  <c r="H70" i="10"/>
  <c r="H50" i="10"/>
  <c r="G9" i="9"/>
  <c r="G10" i="9"/>
  <c r="G11" i="9"/>
  <c r="G12" i="9"/>
  <c r="G74" i="9"/>
  <c r="G75" i="9"/>
  <c r="G76" i="9"/>
  <c r="G77" i="9"/>
  <c r="G78" i="9"/>
  <c r="G79" i="9"/>
  <c r="G80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H13" i="9"/>
  <c r="H14" i="9"/>
  <c r="H15" i="9"/>
  <c r="H16" i="9"/>
  <c r="H17" i="9"/>
  <c r="I17" i="9" s="1"/>
  <c r="H18" i="9"/>
  <c r="H19" i="9"/>
  <c r="H20" i="9"/>
  <c r="H21" i="9"/>
  <c r="I21" i="9" s="1"/>
  <c r="H22" i="9"/>
  <c r="H23" i="9"/>
  <c r="H24" i="9"/>
  <c r="H25" i="9"/>
  <c r="I25" i="9" s="1"/>
  <c r="H26" i="9"/>
  <c r="H27" i="9"/>
  <c r="H28" i="9"/>
  <c r="H29" i="9"/>
  <c r="I29" i="9" s="1"/>
  <c r="H30" i="9"/>
  <c r="H31" i="9"/>
  <c r="H32" i="9"/>
  <c r="H33" i="9"/>
  <c r="H34" i="9"/>
  <c r="H35" i="9"/>
  <c r="G36" i="9"/>
  <c r="G37" i="9"/>
  <c r="G38" i="9"/>
  <c r="G39" i="9"/>
  <c r="G40" i="9"/>
  <c r="G41" i="9"/>
  <c r="G42" i="9"/>
  <c r="G43" i="9"/>
  <c r="G44" i="9"/>
  <c r="H83" i="9"/>
  <c r="H87" i="9"/>
  <c r="H91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H37" i="9"/>
  <c r="H39" i="9"/>
  <c r="H41" i="9"/>
  <c r="H43" i="9"/>
  <c r="G45" i="9"/>
  <c r="G47" i="9"/>
  <c r="G49" i="9"/>
  <c r="G51" i="9"/>
  <c r="G53" i="9"/>
  <c r="G55" i="9"/>
  <c r="G57" i="9"/>
  <c r="G59" i="9"/>
  <c r="G61" i="9"/>
  <c r="G63" i="9"/>
  <c r="G65" i="9"/>
  <c r="G67" i="9"/>
  <c r="G69" i="9"/>
  <c r="G71" i="9"/>
  <c r="G73" i="9"/>
  <c r="H82" i="9"/>
  <c r="H86" i="9"/>
  <c r="H90" i="9"/>
  <c r="H100" i="9"/>
  <c r="I100" i="9" s="1"/>
  <c r="H101" i="9"/>
  <c r="H102" i="9"/>
  <c r="H103" i="9"/>
  <c r="H104" i="9"/>
  <c r="H105" i="9"/>
  <c r="H106" i="9"/>
  <c r="H107" i="9"/>
  <c r="H108" i="9"/>
  <c r="H109" i="9"/>
  <c r="H110" i="9"/>
  <c r="H111" i="9"/>
  <c r="H42" i="9"/>
  <c r="G50" i="9"/>
  <c r="G58" i="9"/>
  <c r="G66" i="9"/>
  <c r="G158" i="9"/>
  <c r="G159" i="9"/>
  <c r="G199" i="9"/>
  <c r="G200" i="9"/>
  <c r="G201" i="9"/>
  <c r="G202" i="9"/>
  <c r="G203" i="9"/>
  <c r="G204" i="9"/>
  <c r="G205" i="9"/>
  <c r="I205" i="9" s="1"/>
  <c r="G206" i="9"/>
  <c r="G207" i="9"/>
  <c r="H40" i="9"/>
  <c r="G48" i="9"/>
  <c r="G56" i="9"/>
  <c r="G64" i="9"/>
  <c r="G72" i="9"/>
  <c r="H84" i="9"/>
  <c r="H88" i="9"/>
  <c r="G114" i="9"/>
  <c r="G116" i="9"/>
  <c r="G118" i="9"/>
  <c r="G120" i="9"/>
  <c r="G122" i="9"/>
  <c r="G124" i="9"/>
  <c r="G126" i="9"/>
  <c r="G128" i="9"/>
  <c r="G130" i="9"/>
  <c r="G132" i="9"/>
  <c r="G134" i="9"/>
  <c r="G136" i="9"/>
  <c r="G138" i="9"/>
  <c r="G140" i="9"/>
  <c r="G157" i="9"/>
  <c r="G160" i="9"/>
  <c r="G161" i="9"/>
  <c r="G162" i="9"/>
  <c r="G163" i="9"/>
  <c r="G164" i="9"/>
  <c r="G165" i="9"/>
  <c r="G166" i="9"/>
  <c r="G167" i="9"/>
  <c r="I167" i="9" s="1"/>
  <c r="G208" i="9"/>
  <c r="G209" i="9"/>
  <c r="G210" i="9"/>
  <c r="G211" i="9"/>
  <c r="I211" i="9" s="1"/>
  <c r="G212" i="9"/>
  <c r="G213" i="9"/>
  <c r="G214" i="9"/>
  <c r="G215" i="9"/>
  <c r="G216" i="9"/>
  <c r="G217" i="9"/>
  <c r="G218" i="9"/>
  <c r="G263" i="9"/>
  <c r="G264" i="9"/>
  <c r="G265" i="9"/>
  <c r="G266" i="9"/>
  <c r="G267" i="9"/>
  <c r="G268" i="9"/>
  <c r="G269" i="9"/>
  <c r="G270" i="9"/>
  <c r="G296" i="9"/>
  <c r="G297" i="9"/>
  <c r="G298" i="9"/>
  <c r="G299" i="9"/>
  <c r="G300" i="9"/>
  <c r="I300" i="9" s="1"/>
  <c r="G301" i="9"/>
  <c r="G302" i="9"/>
  <c r="G303" i="9"/>
  <c r="H38" i="9"/>
  <c r="G54" i="9"/>
  <c r="G70" i="9"/>
  <c r="H85" i="9"/>
  <c r="H93" i="9"/>
  <c r="G117" i="9"/>
  <c r="G125" i="9"/>
  <c r="G133" i="9"/>
  <c r="G141" i="9"/>
  <c r="I141" i="9" s="1"/>
  <c r="H161" i="9"/>
  <c r="H165" i="9"/>
  <c r="G169" i="9"/>
  <c r="H170" i="9"/>
  <c r="G173" i="9"/>
  <c r="H174" i="9"/>
  <c r="G177" i="9"/>
  <c r="H178" i="9"/>
  <c r="H211" i="9"/>
  <c r="H215" i="9"/>
  <c r="G219" i="9"/>
  <c r="H220" i="9"/>
  <c r="G223" i="9"/>
  <c r="H224" i="9"/>
  <c r="G227" i="9"/>
  <c r="G228" i="9"/>
  <c r="I228" i="9" s="1"/>
  <c r="G229" i="9"/>
  <c r="G230" i="9"/>
  <c r="G231" i="9"/>
  <c r="G232" i="9"/>
  <c r="I232" i="9" s="1"/>
  <c r="G233" i="9"/>
  <c r="G234" i="9"/>
  <c r="G238" i="9"/>
  <c r="G242" i="9"/>
  <c r="I242" i="9" s="1"/>
  <c r="G246" i="9"/>
  <c r="G250" i="9"/>
  <c r="G254" i="9"/>
  <c r="G255" i="9"/>
  <c r="I255" i="9" s="1"/>
  <c r="G259" i="9"/>
  <c r="G281" i="9"/>
  <c r="G285" i="9"/>
  <c r="G290" i="9"/>
  <c r="I290" i="9" s="1"/>
  <c r="G294" i="9"/>
  <c r="G304" i="9"/>
  <c r="G305" i="9"/>
  <c r="G306" i="9"/>
  <c r="G307" i="9"/>
  <c r="G308" i="9"/>
  <c r="G309" i="9"/>
  <c r="G310" i="9"/>
  <c r="G311" i="9"/>
  <c r="G312" i="9"/>
  <c r="G316" i="9"/>
  <c r="G321" i="9"/>
  <c r="G339" i="9"/>
  <c r="G340" i="9"/>
  <c r="G341" i="9"/>
  <c r="G342" i="9"/>
  <c r="G343" i="9"/>
  <c r="G344" i="9"/>
  <c r="G345" i="9"/>
  <c r="G346" i="9"/>
  <c r="G347" i="9"/>
  <c r="G348" i="9"/>
  <c r="G349" i="9"/>
  <c r="H36" i="9"/>
  <c r="G52" i="9"/>
  <c r="G68" i="9"/>
  <c r="G115" i="9"/>
  <c r="G123" i="9"/>
  <c r="G131" i="9"/>
  <c r="G139" i="9"/>
  <c r="H160" i="9"/>
  <c r="H164" i="9"/>
  <c r="I164" i="9" s="1"/>
  <c r="G168" i="9"/>
  <c r="H169" i="9"/>
  <c r="G172" i="9"/>
  <c r="H173" i="9"/>
  <c r="G176" i="9"/>
  <c r="H177" i="9"/>
  <c r="G180" i="9"/>
  <c r="G182" i="9"/>
  <c r="G184" i="9"/>
  <c r="G186" i="9"/>
  <c r="G188" i="9"/>
  <c r="G190" i="9"/>
  <c r="G192" i="9"/>
  <c r="G194" i="9"/>
  <c r="G196" i="9"/>
  <c r="G198" i="9"/>
  <c r="H210" i="9"/>
  <c r="H214" i="9"/>
  <c r="H218" i="9"/>
  <c r="H219" i="9"/>
  <c r="G222" i="9"/>
  <c r="H223" i="9"/>
  <c r="G226" i="9"/>
  <c r="H227" i="9"/>
  <c r="H228" i="9"/>
  <c r="H229" i="9"/>
  <c r="H230" i="9"/>
  <c r="H231" i="9"/>
  <c r="H232" i="9"/>
  <c r="H233" i="9"/>
  <c r="G237" i="9"/>
  <c r="G241" i="9"/>
  <c r="I241" i="9" s="1"/>
  <c r="G245" i="9"/>
  <c r="G249" i="9"/>
  <c r="G253" i="9"/>
  <c r="G258" i="9"/>
  <c r="I258" i="9" s="1"/>
  <c r="G262" i="9"/>
  <c r="G280" i="9"/>
  <c r="G284" i="9"/>
  <c r="G289" i="9"/>
  <c r="G293" i="9"/>
  <c r="H304" i="9"/>
  <c r="H305" i="9"/>
  <c r="H306" i="9"/>
  <c r="H307" i="9"/>
  <c r="H308" i="9"/>
  <c r="H309" i="9"/>
  <c r="I309" i="9" s="1"/>
  <c r="H310" i="9"/>
  <c r="H311" i="9"/>
  <c r="G315" i="9"/>
  <c r="G319" i="9"/>
  <c r="G320" i="9"/>
  <c r="G350" i="9"/>
  <c r="G351" i="9"/>
  <c r="G352" i="9"/>
  <c r="G353" i="9"/>
  <c r="I353" i="9" s="1"/>
  <c r="G354" i="9"/>
  <c r="G355" i="9"/>
  <c r="G356" i="9"/>
  <c r="G357" i="9"/>
  <c r="G358" i="9"/>
  <c r="G359" i="9"/>
  <c r="G360" i="9"/>
  <c r="G46" i="9"/>
  <c r="G62" i="9"/>
  <c r="H81" i="9"/>
  <c r="H89" i="9"/>
  <c r="H97" i="9"/>
  <c r="G113" i="9"/>
  <c r="G121" i="9"/>
  <c r="G129" i="9"/>
  <c r="G137" i="9"/>
  <c r="H163" i="9"/>
  <c r="H167" i="9"/>
  <c r="H168" i="9"/>
  <c r="G171" i="9"/>
  <c r="H172" i="9"/>
  <c r="G175" i="9"/>
  <c r="H176" i="9"/>
  <c r="G179" i="9"/>
  <c r="I179" i="9" s="1"/>
  <c r="H209" i="9"/>
  <c r="H213" i="9"/>
  <c r="H217" i="9"/>
  <c r="G221" i="9"/>
  <c r="I221" i="9" s="1"/>
  <c r="H222" i="9"/>
  <c r="G225" i="9"/>
  <c r="H226" i="9"/>
  <c r="I226" i="9" s="1"/>
  <c r="G236" i="9"/>
  <c r="I236" i="9" s="1"/>
  <c r="H237" i="9"/>
  <c r="G240" i="9"/>
  <c r="H241" i="9"/>
  <c r="G244" i="9"/>
  <c r="H245" i="9"/>
  <c r="G248" i="9"/>
  <c r="H249" i="9"/>
  <c r="G252" i="9"/>
  <c r="H253" i="9"/>
  <c r="G257" i="9"/>
  <c r="H166" i="9"/>
  <c r="I166" i="9" s="1"/>
  <c r="H171" i="9"/>
  <c r="G174" i="9"/>
  <c r="H179" i="9"/>
  <c r="G187" i="9"/>
  <c r="G195" i="9"/>
  <c r="G235" i="9"/>
  <c r="H240" i="9"/>
  <c r="G243" i="9"/>
  <c r="H248" i="9"/>
  <c r="G251" i="9"/>
  <c r="G261" i="9"/>
  <c r="G273" i="9"/>
  <c r="H274" i="9"/>
  <c r="G277" i="9"/>
  <c r="H278" i="9"/>
  <c r="G282" i="9"/>
  <c r="G286" i="9"/>
  <c r="G288" i="9"/>
  <c r="G292" i="9"/>
  <c r="G314" i="9"/>
  <c r="G318" i="9"/>
  <c r="I318" i="9" s="1"/>
  <c r="H323" i="9"/>
  <c r="G326" i="9"/>
  <c r="H327" i="9"/>
  <c r="G330" i="9"/>
  <c r="I330" i="9" s="1"/>
  <c r="G332" i="9"/>
  <c r="G334" i="9"/>
  <c r="G336" i="9"/>
  <c r="G338" i="9"/>
  <c r="I338" i="9" s="1"/>
  <c r="H352" i="9"/>
  <c r="H356" i="9"/>
  <c r="H360" i="9"/>
  <c r="H361" i="9"/>
  <c r="H44" i="9"/>
  <c r="G119" i="9"/>
  <c r="G185" i="9"/>
  <c r="G193" i="9"/>
  <c r="H212" i="9"/>
  <c r="G220" i="9"/>
  <c r="H225" i="9"/>
  <c r="G272" i="9"/>
  <c r="I272" i="9" s="1"/>
  <c r="H273" i="9"/>
  <c r="G276" i="9"/>
  <c r="H277" i="9"/>
  <c r="H280" i="9"/>
  <c r="H284" i="9"/>
  <c r="H314" i="9"/>
  <c r="H318" i="9"/>
  <c r="G322" i="9"/>
  <c r="I322" i="9" s="1"/>
  <c r="G325" i="9"/>
  <c r="H326" i="9"/>
  <c r="G329" i="9"/>
  <c r="H351" i="9"/>
  <c r="I351" i="9" s="1"/>
  <c r="H355" i="9"/>
  <c r="H359" i="9"/>
  <c r="G363" i="9"/>
  <c r="G8" i="9"/>
  <c r="I8" i="9" s="1"/>
  <c r="G135" i="9"/>
  <c r="G181" i="9"/>
  <c r="G189" i="9"/>
  <c r="G197" i="9"/>
  <c r="H208" i="9"/>
  <c r="I208" i="9" s="1"/>
  <c r="H216" i="9"/>
  <c r="H221" i="9"/>
  <c r="G224" i="9"/>
  <c r="G256" i="9"/>
  <c r="H266" i="9"/>
  <c r="H271" i="9"/>
  <c r="G274" i="9"/>
  <c r="I274" i="9" s="1"/>
  <c r="H275" i="9"/>
  <c r="G278" i="9"/>
  <c r="I278" i="9" s="1"/>
  <c r="H279" i="9"/>
  <c r="H283" i="9"/>
  <c r="H315" i="9"/>
  <c r="H319" i="9"/>
  <c r="G323" i="9"/>
  <c r="H324" i="9"/>
  <c r="I324" i="9" s="1"/>
  <c r="G327" i="9"/>
  <c r="H353" i="9"/>
  <c r="H357" i="9"/>
  <c r="G361" i="9"/>
  <c r="I361" i="9" s="1"/>
  <c r="H362" i="9"/>
  <c r="G60" i="9"/>
  <c r="G127" i="9"/>
  <c r="G156" i="9"/>
  <c r="H162" i="9"/>
  <c r="G170" i="9"/>
  <c r="H175" i="9"/>
  <c r="G178" i="9"/>
  <c r="I178" i="9" s="1"/>
  <c r="G183" i="9"/>
  <c r="G191" i="9"/>
  <c r="H236" i="9"/>
  <c r="G239" i="9"/>
  <c r="H244" i="9"/>
  <c r="G247" i="9"/>
  <c r="H252" i="9"/>
  <c r="G260" i="9"/>
  <c r="G271" i="9"/>
  <c r="H272" i="9"/>
  <c r="G275" i="9"/>
  <c r="H276" i="9"/>
  <c r="I276" i="9" s="1"/>
  <c r="G279" i="9"/>
  <c r="G283" i="9"/>
  <c r="G287" i="9"/>
  <c r="G291" i="9"/>
  <c r="G295" i="9"/>
  <c r="H297" i="9"/>
  <c r="H301" i="9"/>
  <c r="G313" i="9"/>
  <c r="G317" i="9"/>
  <c r="G324" i="9"/>
  <c r="H325" i="9"/>
  <c r="G328" i="9"/>
  <c r="H329" i="9"/>
  <c r="G331" i="9"/>
  <c r="G333" i="9"/>
  <c r="G335" i="9"/>
  <c r="G337" i="9"/>
  <c r="H350" i="9"/>
  <c r="H354" i="9"/>
  <c r="H358" i="9"/>
  <c r="G362" i="9"/>
  <c r="I362" i="9" s="1"/>
  <c r="H363" i="9"/>
  <c r="H270" i="9"/>
  <c r="H328" i="9"/>
  <c r="H269" i="9"/>
  <c r="H336" i="9"/>
  <c r="H345" i="9"/>
  <c r="H303" i="9"/>
  <c r="H250" i="9"/>
  <c r="H95" i="9"/>
  <c r="H330" i="9"/>
  <c r="H268" i="9"/>
  <c r="I268" i="9" s="1"/>
  <c r="H235" i="9"/>
  <c r="I235" i="9" s="1"/>
  <c r="H125" i="9"/>
  <c r="H333" i="9"/>
  <c r="H295" i="9"/>
  <c r="H263" i="9"/>
  <c r="H239" i="9"/>
  <c r="H141" i="9"/>
  <c r="H342" i="9"/>
  <c r="H312" i="9"/>
  <c r="H290" i="9"/>
  <c r="H238" i="9"/>
  <c r="H256" i="9"/>
  <c r="H191" i="9"/>
  <c r="I191" i="9" s="1"/>
  <c r="H183" i="9"/>
  <c r="H135" i="9"/>
  <c r="H76" i="9"/>
  <c r="H12" i="9"/>
  <c r="H257" i="9"/>
  <c r="H200" i="9"/>
  <c r="I200" i="9" s="1"/>
  <c r="H137" i="9"/>
  <c r="H99" i="9"/>
  <c r="H262" i="9"/>
  <c r="H194" i="9"/>
  <c r="H186" i="9"/>
  <c r="H149" i="9"/>
  <c r="H115" i="9"/>
  <c r="H58" i="9"/>
  <c r="H152" i="9"/>
  <c r="H144" i="9"/>
  <c r="H94" i="9"/>
  <c r="H54" i="9"/>
  <c r="H138" i="9"/>
  <c r="H130" i="9"/>
  <c r="H122" i="9"/>
  <c r="H114" i="9"/>
  <c r="H56" i="9"/>
  <c r="H77" i="9"/>
  <c r="H69" i="9"/>
  <c r="H61" i="9"/>
  <c r="H53" i="9"/>
  <c r="H45" i="9"/>
  <c r="H300" i="9"/>
  <c r="H8" i="9"/>
  <c r="H343" i="9"/>
  <c r="H299" i="9"/>
  <c r="H242" i="9"/>
  <c r="H338" i="9"/>
  <c r="H321" i="9"/>
  <c r="H264" i="9"/>
  <c r="H205" i="9"/>
  <c r="H9" i="9"/>
  <c r="H331" i="9"/>
  <c r="H291" i="9"/>
  <c r="H260" i="9"/>
  <c r="H207" i="9"/>
  <c r="H348" i="9"/>
  <c r="H340" i="9"/>
  <c r="H302" i="9"/>
  <c r="H259" i="9"/>
  <c r="H158" i="9"/>
  <c r="H197" i="9"/>
  <c r="H189" i="9"/>
  <c r="H181" i="9"/>
  <c r="H127" i="9"/>
  <c r="H66" i="9"/>
  <c r="H292" i="9"/>
  <c r="H206" i="9"/>
  <c r="H159" i="9"/>
  <c r="H129" i="9"/>
  <c r="H320" i="9"/>
  <c r="H258" i="9"/>
  <c r="H192" i="9"/>
  <c r="H184" i="9"/>
  <c r="H139" i="9"/>
  <c r="H96" i="9"/>
  <c r="H52" i="9"/>
  <c r="H150" i="9"/>
  <c r="H142" i="9"/>
  <c r="H78" i="9"/>
  <c r="H46" i="9"/>
  <c r="H136" i="9"/>
  <c r="H128" i="9"/>
  <c r="H120" i="9"/>
  <c r="H80" i="9"/>
  <c r="H48" i="9"/>
  <c r="H75" i="9"/>
  <c r="H67" i="9"/>
  <c r="H59" i="9"/>
  <c r="H51" i="9"/>
  <c r="H10" i="9"/>
  <c r="H296" i="9"/>
  <c r="H349" i="9"/>
  <c r="H341" i="9"/>
  <c r="H285" i="9"/>
  <c r="H234" i="9"/>
  <c r="H334" i="9"/>
  <c r="H286" i="9"/>
  <c r="H251" i="9"/>
  <c r="H201" i="9"/>
  <c r="H337" i="9"/>
  <c r="H317" i="9"/>
  <c r="I317" i="9" s="1"/>
  <c r="H287" i="9"/>
  <c r="H255" i="9"/>
  <c r="H203" i="9"/>
  <c r="I203" i="9" s="1"/>
  <c r="H346" i="9"/>
  <c r="H322" i="9"/>
  <c r="H298" i="9"/>
  <c r="H254" i="9"/>
  <c r="H151" i="9"/>
  <c r="H195" i="9"/>
  <c r="H187" i="9"/>
  <c r="H153" i="9"/>
  <c r="I153" i="9" s="1"/>
  <c r="H119" i="9"/>
  <c r="H60" i="9"/>
  <c r="H288" i="9"/>
  <c r="H204" i="9"/>
  <c r="H155" i="9"/>
  <c r="H121" i="9"/>
  <c r="H293" i="9"/>
  <c r="H198" i="9"/>
  <c r="H190" i="9"/>
  <c r="H182" i="9"/>
  <c r="H131" i="9"/>
  <c r="H74" i="9"/>
  <c r="I74" i="9" s="1"/>
  <c r="H156" i="9"/>
  <c r="H148" i="9"/>
  <c r="H112" i="9"/>
  <c r="I112" i="9" s="1"/>
  <c r="H70" i="9"/>
  <c r="H157" i="9"/>
  <c r="H134" i="9"/>
  <c r="H126" i="9"/>
  <c r="H118" i="9"/>
  <c r="H72" i="9"/>
  <c r="H11" i="9"/>
  <c r="H73" i="9"/>
  <c r="H65" i="9"/>
  <c r="H57" i="9"/>
  <c r="H49" i="9"/>
  <c r="I49" i="9" s="1"/>
  <c r="H265" i="9"/>
  <c r="H347" i="9"/>
  <c r="I347" i="9" s="1"/>
  <c r="H339" i="9"/>
  <c r="H281" i="9"/>
  <c r="H117" i="9"/>
  <c r="H332" i="9"/>
  <c r="H282" i="9"/>
  <c r="H243" i="9"/>
  <c r="H143" i="9"/>
  <c r="H335" i="9"/>
  <c r="H313" i="9"/>
  <c r="H267" i="9"/>
  <c r="H247" i="9"/>
  <c r="H199" i="9"/>
  <c r="H344" i="9"/>
  <c r="H316" i="9"/>
  <c r="H294" i="9"/>
  <c r="H246" i="9"/>
  <c r="H133" i="9"/>
  <c r="H193" i="9"/>
  <c r="H185" i="9"/>
  <c r="H145" i="9"/>
  <c r="H92" i="9"/>
  <c r="H50" i="9"/>
  <c r="H261" i="9"/>
  <c r="H202" i="9"/>
  <c r="H147" i="9"/>
  <c r="H113" i="9"/>
  <c r="H289" i="9"/>
  <c r="H196" i="9"/>
  <c r="H188" i="9"/>
  <c r="H180" i="9"/>
  <c r="H123" i="9"/>
  <c r="H68" i="9"/>
  <c r="H154" i="9"/>
  <c r="H146" i="9"/>
  <c r="H98" i="9"/>
  <c r="H62" i="9"/>
  <c r="H140" i="9"/>
  <c r="H132" i="9"/>
  <c r="H124" i="9"/>
  <c r="H116" i="9"/>
  <c r="H64" i="9"/>
  <c r="H79" i="9"/>
  <c r="H71" i="9"/>
  <c r="H63" i="9"/>
  <c r="H55" i="9"/>
  <c r="H47" i="9"/>
  <c r="I47" i="9" s="1"/>
  <c r="F19" i="9"/>
  <c r="F21" i="9"/>
  <c r="F23" i="9"/>
  <c r="F20" i="9"/>
  <c r="F26" i="9"/>
  <c r="F30" i="9"/>
  <c r="F53" i="9"/>
  <c r="F57" i="9"/>
  <c r="F61" i="9"/>
  <c r="F65" i="9"/>
  <c r="F69" i="9"/>
  <c r="F84" i="9"/>
  <c r="F88" i="9"/>
  <c r="F92" i="9"/>
  <c r="F107" i="9"/>
  <c r="F122" i="9"/>
  <c r="F125" i="9"/>
  <c r="F129" i="9"/>
  <c r="F133" i="9"/>
  <c r="F137" i="9"/>
  <c r="F144" i="9"/>
  <c r="F152" i="9"/>
  <c r="F17" i="9"/>
  <c r="F25" i="9"/>
  <c r="F22" i="9"/>
  <c r="F28" i="9"/>
  <c r="F51" i="9"/>
  <c r="F24" i="9"/>
  <c r="F29" i="9"/>
  <c r="F52" i="9"/>
  <c r="F58" i="9"/>
  <c r="F63" i="9"/>
  <c r="F68" i="9"/>
  <c r="F85" i="9"/>
  <c r="F90" i="9"/>
  <c r="F120" i="9"/>
  <c r="F126" i="9"/>
  <c r="F131" i="9"/>
  <c r="F136" i="9"/>
  <c r="F146" i="9"/>
  <c r="F153" i="9"/>
  <c r="F182" i="9"/>
  <c r="F190" i="9"/>
  <c r="F27" i="9"/>
  <c r="F54" i="9"/>
  <c r="F60" i="9"/>
  <c r="F67" i="9"/>
  <c r="F87" i="9"/>
  <c r="F94" i="9"/>
  <c r="F121" i="9"/>
  <c r="F128" i="9"/>
  <c r="F135" i="9"/>
  <c r="F150" i="9"/>
  <c r="F165" i="9"/>
  <c r="F169" i="9"/>
  <c r="F178" i="9"/>
  <c r="F181" i="9"/>
  <c r="F188" i="9"/>
  <c r="F192" i="9"/>
  <c r="F200" i="9"/>
  <c r="F209" i="9"/>
  <c r="F217" i="9"/>
  <c r="F225" i="9"/>
  <c r="F232" i="9"/>
  <c r="F235" i="9"/>
  <c r="F240" i="9"/>
  <c r="F243" i="9"/>
  <c r="F248" i="9"/>
  <c r="F55" i="9"/>
  <c r="F62" i="9"/>
  <c r="F70" i="9"/>
  <c r="F82" i="9"/>
  <c r="F89" i="9"/>
  <c r="F123" i="9"/>
  <c r="F130" i="9"/>
  <c r="F138" i="9"/>
  <c r="F148" i="9"/>
  <c r="F160" i="9"/>
  <c r="F186" i="9"/>
  <c r="F196" i="9"/>
  <c r="F230" i="9"/>
  <c r="F238" i="9"/>
  <c r="F246" i="9"/>
  <c r="F49" i="9"/>
  <c r="F56" i="9"/>
  <c r="F64" i="9"/>
  <c r="F83" i="9"/>
  <c r="F91" i="9"/>
  <c r="F132" i="9"/>
  <c r="F139" i="9"/>
  <c r="F173" i="9"/>
  <c r="F176" i="9"/>
  <c r="F183" i="9"/>
  <c r="F194" i="9"/>
  <c r="F204" i="9"/>
  <c r="F236" i="9"/>
  <c r="F244" i="9"/>
  <c r="F59" i="9"/>
  <c r="F66" i="9"/>
  <c r="F86" i="9"/>
  <c r="F93" i="9"/>
  <c r="F119" i="9"/>
  <c r="F127" i="9"/>
  <c r="F134" i="9"/>
  <c r="F140" i="9"/>
  <c r="F145" i="9"/>
  <c r="F154" i="9"/>
  <c r="F158" i="9"/>
  <c r="F180" i="9"/>
  <c r="F184" i="9"/>
  <c r="F191" i="9"/>
  <c r="F234" i="9"/>
  <c r="F242" i="9"/>
  <c r="F326" i="9"/>
  <c r="F333" i="9"/>
  <c r="F343" i="9"/>
  <c r="F356" i="9"/>
  <c r="F359" i="9"/>
  <c r="F363" i="9"/>
  <c r="F312" i="9"/>
  <c r="F316" i="9"/>
  <c r="F320" i="9"/>
  <c r="F339" i="9"/>
  <c r="F346" i="9"/>
  <c r="F349" i="9"/>
  <c r="F354" i="9"/>
  <c r="F357" i="9"/>
  <c r="F362" i="9"/>
  <c r="F289" i="9"/>
  <c r="F329" i="9"/>
  <c r="F337" i="9"/>
  <c r="F344" i="9"/>
  <c r="F347" i="9"/>
  <c r="F352" i="9"/>
  <c r="F355" i="9"/>
  <c r="F360" i="9"/>
  <c r="F314" i="9"/>
  <c r="F318" i="9"/>
  <c r="F322" i="9"/>
  <c r="F327" i="9"/>
  <c r="F350" i="9"/>
  <c r="F358" i="9"/>
  <c r="F341" i="9"/>
  <c r="F348" i="9"/>
  <c r="F351" i="9"/>
  <c r="F331" i="9"/>
  <c r="F307" i="9"/>
  <c r="F8" i="9"/>
  <c r="F293" i="9"/>
  <c r="F278" i="9"/>
  <c r="F262" i="9"/>
  <c r="F233" i="9"/>
  <c r="F207" i="9"/>
  <c r="F340" i="9"/>
  <c r="F306" i="9"/>
  <c r="F290" i="9"/>
  <c r="F275" i="9"/>
  <c r="F259" i="9"/>
  <c r="F317" i="9"/>
  <c r="F304" i="9"/>
  <c r="F281" i="9"/>
  <c r="F265" i="9"/>
  <c r="F249" i="9"/>
  <c r="F213" i="9"/>
  <c r="F336" i="9"/>
  <c r="F302" i="9"/>
  <c r="F287" i="9"/>
  <c r="F271" i="9"/>
  <c r="F255" i="9"/>
  <c r="F189" i="9"/>
  <c r="F149" i="9"/>
  <c r="F214" i="9"/>
  <c r="F159" i="9"/>
  <c r="F109" i="9"/>
  <c r="F208" i="9"/>
  <c r="F174" i="9"/>
  <c r="F113" i="9"/>
  <c r="F37" i="9"/>
  <c r="F197" i="9"/>
  <c r="F102" i="9"/>
  <c r="F43" i="9"/>
  <c r="F13" i="9"/>
  <c r="F203" i="9"/>
  <c r="F34" i="9"/>
  <c r="F117" i="9"/>
  <c r="F75" i="9"/>
  <c r="F46" i="9"/>
  <c r="F36" i="9"/>
  <c r="F39" i="9"/>
  <c r="F18" i="9"/>
  <c r="F162" i="9"/>
  <c r="F142" i="9"/>
  <c r="F105" i="9"/>
  <c r="F74" i="9"/>
  <c r="F35" i="9"/>
  <c r="F16" i="9"/>
  <c r="F311" i="9"/>
  <c r="F353" i="9"/>
  <c r="F323" i="9"/>
  <c r="F292" i="9"/>
  <c r="F277" i="9"/>
  <c r="F261" i="9"/>
  <c r="F231" i="9"/>
  <c r="F332" i="9"/>
  <c r="F299" i="9"/>
  <c r="F284" i="9"/>
  <c r="F268" i="9"/>
  <c r="F252" i="9"/>
  <c r="F215" i="9"/>
  <c r="F342" i="9"/>
  <c r="F313" i="9"/>
  <c r="F297" i="9"/>
  <c r="F274" i="9"/>
  <c r="F258" i="9"/>
  <c r="F247" i="9"/>
  <c r="F211" i="9"/>
  <c r="F328" i="9"/>
  <c r="F295" i="9"/>
  <c r="F280" i="9"/>
  <c r="F264" i="9"/>
  <c r="F241" i="9"/>
  <c r="F187" i="9"/>
  <c r="F206" i="9"/>
  <c r="F185" i="9"/>
  <c r="F141" i="9"/>
  <c r="F100" i="9"/>
  <c r="F205" i="9"/>
  <c r="F167" i="9"/>
  <c r="F157" i="9"/>
  <c r="F99" i="9"/>
  <c r="F80" i="9"/>
  <c r="F226" i="9"/>
  <c r="F156" i="9"/>
  <c r="F124" i="9"/>
  <c r="F73" i="9"/>
  <c r="F42" i="9"/>
  <c r="F228" i="9"/>
  <c r="F193" i="9"/>
  <c r="F111" i="9"/>
  <c r="F106" i="9"/>
  <c r="F45" i="9"/>
  <c r="F9" i="9"/>
  <c r="F33" i="9"/>
  <c r="F12" i="9"/>
  <c r="F155" i="9"/>
  <c r="F116" i="9"/>
  <c r="F101" i="9"/>
  <c r="F48" i="9"/>
  <c r="F31" i="9"/>
  <c r="F15" i="9"/>
  <c r="F345" i="9"/>
  <c r="F324" i="9"/>
  <c r="F338" i="9"/>
  <c r="F319" i="9"/>
  <c r="F301" i="9"/>
  <c r="F286" i="9"/>
  <c r="F270" i="9"/>
  <c r="F254" i="9"/>
  <c r="F229" i="9"/>
  <c r="F325" i="9"/>
  <c r="F298" i="9"/>
  <c r="F283" i="9"/>
  <c r="F267" i="9"/>
  <c r="F251" i="9"/>
  <c r="F202" i="9"/>
  <c r="F334" i="9"/>
  <c r="F296" i="9"/>
  <c r="F273" i="9"/>
  <c r="F257" i="9"/>
  <c r="F245" i="9"/>
  <c r="F171" i="9"/>
  <c r="F308" i="9"/>
  <c r="F294" i="9"/>
  <c r="F279" i="9"/>
  <c r="F263" i="9"/>
  <c r="F239" i="9"/>
  <c r="F221" i="9"/>
  <c r="F163" i="9"/>
  <c r="F199" i="9"/>
  <c r="F175" i="9"/>
  <c r="F47" i="9"/>
  <c r="F224" i="9"/>
  <c r="F198" i="9"/>
  <c r="F164" i="9"/>
  <c r="F115" i="9"/>
  <c r="F98" i="9"/>
  <c r="F79" i="9"/>
  <c r="F218" i="9"/>
  <c r="F143" i="9"/>
  <c r="F104" i="9"/>
  <c r="F72" i="9"/>
  <c r="F41" i="9"/>
  <c r="F220" i="9"/>
  <c r="F172" i="9"/>
  <c r="F95" i="9"/>
  <c r="F96" i="9"/>
  <c r="F81" i="9"/>
  <c r="F32" i="9"/>
  <c r="F11" i="9"/>
  <c r="F112" i="9"/>
  <c r="F97" i="9"/>
  <c r="F44" i="9"/>
  <c r="F335" i="9"/>
  <c r="F309" i="9"/>
  <c r="F361" i="9"/>
  <c r="F330" i="9"/>
  <c r="F315" i="9"/>
  <c r="F300" i="9"/>
  <c r="F285" i="9"/>
  <c r="F269" i="9"/>
  <c r="F253" i="9"/>
  <c r="F227" i="9"/>
  <c r="F161" i="9"/>
  <c r="F310" i="9"/>
  <c r="F291" i="9"/>
  <c r="F276" i="9"/>
  <c r="F260" i="9"/>
  <c r="F179" i="9"/>
  <c r="F321" i="9"/>
  <c r="F305" i="9"/>
  <c r="F282" i="9"/>
  <c r="F266" i="9"/>
  <c r="F250" i="9"/>
  <c r="F223" i="9"/>
  <c r="F166" i="9"/>
  <c r="F303" i="9"/>
  <c r="F288" i="9"/>
  <c r="F272" i="9"/>
  <c r="F256" i="9"/>
  <c r="F237" i="9"/>
  <c r="F219" i="9"/>
  <c r="F151" i="9"/>
  <c r="F222" i="9"/>
  <c r="F195" i="9"/>
  <c r="F168" i="9"/>
  <c r="F110" i="9"/>
  <c r="F38" i="9"/>
  <c r="F216" i="9"/>
  <c r="F177" i="9"/>
  <c r="F114" i="9"/>
  <c r="F50" i="9"/>
  <c r="F210" i="9"/>
  <c r="F103" i="9"/>
  <c r="F71" i="9"/>
  <c r="F14" i="9"/>
  <c r="F212" i="9"/>
  <c r="F77" i="9"/>
  <c r="F201" i="9"/>
  <c r="F170" i="9"/>
  <c r="F147" i="9"/>
  <c r="F118" i="9"/>
  <c r="F76" i="9"/>
  <c r="F10" i="9"/>
  <c r="F108" i="9"/>
  <c r="F78" i="9"/>
  <c r="F40" i="9"/>
  <c r="I8" i="8"/>
  <c r="L8" i="8" s="1"/>
  <c r="I29" i="8"/>
  <c r="I16" i="8"/>
  <c r="I234" i="8"/>
  <c r="I355" i="8"/>
  <c r="L355" i="8" s="1"/>
  <c r="I326" i="8"/>
  <c r="I224" i="8"/>
  <c r="L224" i="8" s="1"/>
  <c r="I213" i="8"/>
  <c r="L213" i="8" s="1"/>
  <c r="I360" i="8"/>
  <c r="L360" i="8" s="1"/>
  <c r="I311" i="8"/>
  <c r="I329" i="8"/>
  <c r="L329" i="8" s="1"/>
  <c r="I219" i="8"/>
  <c r="L219" i="8" s="1"/>
  <c r="I339" i="8"/>
  <c r="L339" i="8" s="1"/>
  <c r="I297" i="8"/>
  <c r="I341" i="8"/>
  <c r="L341" i="8" s="1"/>
  <c r="I322" i="8"/>
  <c r="L322" i="8" s="1"/>
  <c r="I308" i="8"/>
  <c r="I101" i="8"/>
  <c r="I237" i="8"/>
  <c r="L237" i="8" s="1"/>
  <c r="I350" i="8"/>
  <c r="L350" i="8" s="1"/>
  <c r="I300" i="8"/>
  <c r="L300" i="8" s="1"/>
  <c r="I281" i="8"/>
  <c r="I249" i="8"/>
  <c r="L249" i="8" s="1"/>
  <c r="I336" i="8"/>
  <c r="L336" i="8" s="1"/>
  <c r="I184" i="8"/>
  <c r="L184" i="8" s="1"/>
  <c r="I129" i="8"/>
  <c r="I192" i="8"/>
  <c r="L192" i="8" s="1"/>
  <c r="I141" i="8"/>
  <c r="L141" i="8" s="1"/>
  <c r="I332" i="8"/>
  <c r="I321" i="8"/>
  <c r="I290" i="8"/>
  <c r="L290" i="8" s="1"/>
  <c r="I269" i="8"/>
  <c r="L269" i="8" s="1"/>
  <c r="I253" i="8"/>
  <c r="L253" i="8" s="1"/>
  <c r="I232" i="8"/>
  <c r="I312" i="8"/>
  <c r="L312" i="8" s="1"/>
  <c r="I301" i="8"/>
  <c r="L301" i="8" s="1"/>
  <c r="I293" i="8"/>
  <c r="L293" i="8" s="1"/>
  <c r="I282" i="8"/>
  <c r="I194" i="8"/>
  <c r="L194" i="8" s="1"/>
  <c r="I156" i="8"/>
  <c r="L156" i="8" s="1"/>
  <c r="I319" i="8"/>
  <c r="L319" i="8" s="1"/>
  <c r="I306" i="8"/>
  <c r="I295" i="8"/>
  <c r="I244" i="8"/>
  <c r="L244" i="8" s="1"/>
  <c r="I340" i="8"/>
  <c r="I330" i="8"/>
  <c r="I309" i="8"/>
  <c r="L309" i="8" s="1"/>
  <c r="I276" i="8"/>
  <c r="L276" i="8" s="1"/>
  <c r="I266" i="8"/>
  <c r="L266" i="8" s="1"/>
  <c r="I254" i="8"/>
  <c r="I170" i="8"/>
  <c r="L170" i="8" s="1"/>
  <c r="I150" i="8"/>
  <c r="L150" i="8" s="1"/>
  <c r="I211" i="8"/>
  <c r="L211" i="8" s="1"/>
  <c r="I188" i="8"/>
  <c r="I146" i="8"/>
  <c r="L146" i="8" s="1"/>
  <c r="I115" i="8"/>
  <c r="L115" i="8" s="1"/>
  <c r="I79" i="8"/>
  <c r="L79" i="8" s="1"/>
  <c r="I247" i="8"/>
  <c r="I235" i="8"/>
  <c r="L235" i="8" s="1"/>
  <c r="I208" i="8"/>
  <c r="L208" i="8" s="1"/>
  <c r="I178" i="8"/>
  <c r="L178" i="8" s="1"/>
  <c r="I258" i="8"/>
  <c r="I248" i="8"/>
  <c r="L248" i="8" s="1"/>
  <c r="I207" i="8"/>
  <c r="L207" i="8" s="1"/>
  <c r="I175" i="8"/>
  <c r="L175" i="8" s="1"/>
  <c r="I159" i="8"/>
  <c r="I145" i="8"/>
  <c r="L145" i="8" s="1"/>
  <c r="I124" i="8"/>
  <c r="L124" i="8" s="1"/>
  <c r="I110" i="8"/>
  <c r="L110" i="8" s="1"/>
  <c r="I142" i="8"/>
  <c r="I123" i="8"/>
  <c r="L123" i="8" s="1"/>
  <c r="I62" i="8"/>
  <c r="L62" i="8" s="1"/>
  <c r="I183" i="8"/>
  <c r="I167" i="8"/>
  <c r="I151" i="8"/>
  <c r="L151" i="8" s="1"/>
  <c r="I135" i="8"/>
  <c r="L135" i="8" s="1"/>
  <c r="I122" i="8"/>
  <c r="L122" i="8" s="1"/>
  <c r="I51" i="8"/>
  <c r="I96" i="8"/>
  <c r="L96" i="8" s="1"/>
  <c r="I66" i="8"/>
  <c r="L66" i="8" s="1"/>
  <c r="I84" i="8"/>
  <c r="L84" i="8" s="1"/>
  <c r="I71" i="8"/>
  <c r="I59" i="8"/>
  <c r="L59" i="8" s="1"/>
  <c r="I30" i="8"/>
  <c r="L30" i="8" s="1"/>
  <c r="I80" i="8"/>
  <c r="L80" i="8" s="1"/>
  <c r="I61" i="8"/>
  <c r="I35" i="8"/>
  <c r="L35" i="8" s="1"/>
  <c r="I357" i="8"/>
  <c r="L357" i="8" s="1"/>
  <c r="I346" i="8"/>
  <c r="L346" i="8" s="1"/>
  <c r="I289" i="8"/>
  <c r="I98" i="8"/>
  <c r="L98" i="8" s="1"/>
  <c r="I189" i="8"/>
  <c r="L189" i="8" s="1"/>
  <c r="I120" i="8"/>
  <c r="I93" i="8"/>
  <c r="I118" i="8"/>
  <c r="L118" i="8" s="1"/>
  <c r="I137" i="8"/>
  <c r="L137" i="8" s="1"/>
  <c r="I28" i="8"/>
  <c r="I348" i="8"/>
  <c r="L321" i="8"/>
  <c r="L232" i="8"/>
  <c r="I352" i="8"/>
  <c r="L282" i="8"/>
  <c r="L295" i="8"/>
  <c r="L340" i="8"/>
  <c r="L254" i="8"/>
  <c r="I117" i="8"/>
  <c r="L188" i="8"/>
  <c r="I163" i="8"/>
  <c r="L247" i="8"/>
  <c r="L258" i="8"/>
  <c r="I227" i="8"/>
  <c r="L326" i="8"/>
  <c r="L287" i="8"/>
  <c r="L332" i="8"/>
  <c r="L311" i="8"/>
  <c r="I268" i="8"/>
  <c r="L306" i="8"/>
  <c r="L330" i="8"/>
  <c r="L297" i="8"/>
  <c r="I226" i="8"/>
  <c r="I191" i="8"/>
  <c r="L159" i="8"/>
  <c r="L142" i="8"/>
  <c r="I113" i="8"/>
  <c r="L167" i="8"/>
  <c r="I103" i="8"/>
  <c r="I358" i="8"/>
  <c r="L314" i="8"/>
  <c r="I283" i="8"/>
  <c r="I218" i="8"/>
  <c r="I363" i="8"/>
  <c r="L363" i="8" s="1"/>
  <c r="I353" i="8"/>
  <c r="I327" i="8"/>
  <c r="I315" i="8"/>
  <c r="I296" i="8"/>
  <c r="I277" i="8"/>
  <c r="I257" i="8"/>
  <c r="I356" i="8"/>
  <c r="I337" i="8"/>
  <c r="I320" i="8"/>
  <c r="I299" i="8"/>
  <c r="I263" i="8"/>
  <c r="L234" i="8"/>
  <c r="I196" i="8"/>
  <c r="I154" i="8"/>
  <c r="I344" i="8"/>
  <c r="I334" i="8"/>
  <c r="I323" i="8"/>
  <c r="L281" i="8"/>
  <c r="I343" i="8"/>
  <c r="I318" i="8"/>
  <c r="I305" i="8"/>
  <c r="I279" i="8"/>
  <c r="I272" i="8"/>
  <c r="I239" i="8"/>
  <c r="I215" i="8"/>
  <c r="I172" i="8"/>
  <c r="I206" i="8"/>
  <c r="I197" i="8"/>
  <c r="I186" i="8"/>
  <c r="I161" i="8"/>
  <c r="I121" i="8"/>
  <c r="I252" i="8"/>
  <c r="I241" i="8"/>
  <c r="I231" i="8"/>
  <c r="I222" i="8"/>
  <c r="I214" i="8"/>
  <c r="I202" i="8"/>
  <c r="I180" i="8"/>
  <c r="I251" i="8"/>
  <c r="I236" i="8"/>
  <c r="I223" i="8"/>
  <c r="I200" i="8"/>
  <c r="I168" i="8"/>
  <c r="I153" i="8"/>
  <c r="I133" i="8"/>
  <c r="I116" i="8"/>
  <c r="L95" i="8"/>
  <c r="I148" i="8"/>
  <c r="I140" i="8"/>
  <c r="L129" i="8"/>
  <c r="I119" i="8"/>
  <c r="I106" i="8"/>
  <c r="I176" i="8"/>
  <c r="I160" i="8"/>
  <c r="I112" i="8"/>
  <c r="I130" i="8"/>
  <c r="I102" i="8"/>
  <c r="I52" i="8"/>
  <c r="I27" i="8"/>
  <c r="I89" i="8"/>
  <c r="I75" i="8"/>
  <c r="I67" i="8"/>
  <c r="I55" i="8"/>
  <c r="I43" i="8"/>
  <c r="I34" i="8"/>
  <c r="I25" i="8"/>
  <c r="I15" i="8"/>
  <c r="I99" i="8"/>
  <c r="I65" i="8"/>
  <c r="I50" i="8"/>
  <c r="I23" i="8"/>
  <c r="I97" i="8"/>
  <c r="I90" i="8"/>
  <c r="I70" i="8"/>
  <c r="I46" i="8"/>
  <c r="I38" i="8"/>
  <c r="L29" i="8"/>
  <c r="L16" i="8"/>
  <c r="I138" i="8"/>
  <c r="L183" i="8"/>
  <c r="I127" i="8"/>
  <c r="I361" i="8"/>
  <c r="I354" i="8"/>
  <c r="L333" i="8"/>
  <c r="I291" i="8"/>
  <c r="I280" i="8"/>
  <c r="I270" i="8"/>
  <c r="I246" i="8"/>
  <c r="I362" i="8"/>
  <c r="I335" i="8"/>
  <c r="I325" i="8"/>
  <c r="I313" i="8"/>
  <c r="I302" i="8"/>
  <c r="I294" i="8"/>
  <c r="I209" i="8"/>
  <c r="I345" i="8"/>
  <c r="I317" i="8"/>
  <c r="I304" i="8"/>
  <c r="I298" i="8"/>
  <c r="I284" i="8"/>
  <c r="I271" i="8"/>
  <c r="I261" i="8"/>
  <c r="I195" i="8"/>
  <c r="I351" i="8"/>
  <c r="I288" i="8"/>
  <c r="I265" i="8"/>
  <c r="L228" i="8"/>
  <c r="I342" i="8"/>
  <c r="I331" i="8"/>
  <c r="I316" i="8"/>
  <c r="I303" i="8"/>
  <c r="I278" i="8"/>
  <c r="I267" i="8"/>
  <c r="I259" i="8"/>
  <c r="I212" i="8"/>
  <c r="I171" i="8"/>
  <c r="I134" i="8"/>
  <c r="I203" i="8"/>
  <c r="I185" i="8"/>
  <c r="I164" i="8"/>
  <c r="I58" i="8"/>
  <c r="I230" i="8"/>
  <c r="I210" i="8"/>
  <c r="I199" i="8"/>
  <c r="I179" i="8"/>
  <c r="I111" i="8"/>
  <c r="I260" i="8"/>
  <c r="I250" i="8"/>
  <c r="I229" i="8"/>
  <c r="I217" i="8"/>
  <c r="I198" i="8"/>
  <c r="I182" i="8"/>
  <c r="I166" i="8"/>
  <c r="I149" i="8"/>
  <c r="I114" i="8"/>
  <c r="I144" i="8"/>
  <c r="I139" i="8"/>
  <c r="I104" i="8"/>
  <c r="I88" i="8"/>
  <c r="I190" i="8"/>
  <c r="I174" i="8"/>
  <c r="I158" i="8"/>
  <c r="I126" i="8"/>
  <c r="I107" i="8"/>
  <c r="I64" i="8"/>
  <c r="I128" i="8"/>
  <c r="I81" i="8"/>
  <c r="I49" i="8"/>
  <c r="I22" i="8"/>
  <c r="I86" i="8"/>
  <c r="I73" i="8"/>
  <c r="I60" i="8"/>
  <c r="I53" i="8"/>
  <c r="I41" i="8"/>
  <c r="I32" i="8"/>
  <c r="I20" i="8"/>
  <c r="I13" i="8"/>
  <c r="I82" i="8"/>
  <c r="I63" i="8"/>
  <c r="I48" i="8"/>
  <c r="I21" i="8"/>
  <c r="I87" i="8"/>
  <c r="I76" i="8"/>
  <c r="I68" i="8"/>
  <c r="I44" i="8"/>
  <c r="I36" i="8"/>
  <c r="I26" i="8"/>
  <c r="I14" i="8"/>
  <c r="I94" i="8"/>
  <c r="I85" i="8"/>
  <c r="I74" i="8"/>
  <c r="I54" i="8"/>
  <c r="I42" i="8"/>
  <c r="I33" i="8"/>
  <c r="I24" i="8"/>
  <c r="I12" i="8"/>
  <c r="L51" i="8"/>
  <c r="L71" i="8"/>
  <c r="I47" i="8"/>
  <c r="I39" i="8"/>
  <c r="I19" i="8"/>
  <c r="I11" i="8"/>
  <c r="L61" i="8"/>
  <c r="I359" i="8"/>
  <c r="L308" i="8"/>
  <c r="I275" i="8"/>
  <c r="I201" i="8"/>
  <c r="I310" i="8"/>
  <c r="I262" i="8"/>
  <c r="I240" i="8"/>
  <c r="I221" i="8"/>
  <c r="I324" i="8"/>
  <c r="L289" i="8"/>
  <c r="I242" i="8"/>
  <c r="I193" i="8"/>
  <c r="I155" i="8"/>
  <c r="I347" i="8"/>
  <c r="I292" i="8"/>
  <c r="I286" i="8"/>
  <c r="I273" i="8"/>
  <c r="I349" i="8"/>
  <c r="I338" i="8"/>
  <c r="I328" i="8"/>
  <c r="I307" i="8"/>
  <c r="I285" i="8"/>
  <c r="I274" i="8"/>
  <c r="I264" i="8"/>
  <c r="I243" i="8"/>
  <c r="I220" i="8"/>
  <c r="I204" i="8"/>
  <c r="I169" i="8"/>
  <c r="I187" i="8"/>
  <c r="I162" i="8"/>
  <c r="I108" i="8"/>
  <c r="I255" i="8"/>
  <c r="I245" i="8"/>
  <c r="I233" i="8"/>
  <c r="I216" i="8"/>
  <c r="I177" i="8"/>
  <c r="I125" i="8"/>
  <c r="I256" i="8"/>
  <c r="I238" i="8"/>
  <c r="I225" i="8"/>
  <c r="I205" i="8"/>
  <c r="I173" i="8"/>
  <c r="I157" i="8"/>
  <c r="I143" i="8"/>
  <c r="I136" i="8"/>
  <c r="L120" i="8"/>
  <c r="I105" i="8"/>
  <c r="I152" i="8"/>
  <c r="I132" i="8"/>
  <c r="L93" i="8"/>
  <c r="I181" i="8"/>
  <c r="I165" i="8"/>
  <c r="I147" i="8"/>
  <c r="I131" i="8"/>
  <c r="L101" i="8"/>
  <c r="I109" i="8"/>
  <c r="I91" i="8"/>
  <c r="I77" i="8"/>
  <c r="I69" i="8"/>
  <c r="I56" i="8"/>
  <c r="I45" i="8"/>
  <c r="I37" i="8"/>
  <c r="L28" i="8"/>
  <c r="I17" i="8"/>
  <c r="I9" i="8"/>
  <c r="I78" i="8"/>
  <c r="I57" i="8"/>
  <c r="I100" i="8"/>
  <c r="I92" i="8"/>
  <c r="I83" i="8"/>
  <c r="I72" i="8"/>
  <c r="I40" i="8"/>
  <c r="I31" i="8"/>
  <c r="I18" i="8"/>
  <c r="I10" i="8"/>
  <c r="G9" i="7"/>
  <c r="H19" i="7"/>
  <c r="H20" i="7"/>
  <c r="H21" i="7"/>
  <c r="H22" i="7"/>
  <c r="H23" i="7"/>
  <c r="H24" i="7"/>
  <c r="H25" i="7"/>
  <c r="G26" i="7"/>
  <c r="G27" i="7"/>
  <c r="G28" i="7"/>
  <c r="G29" i="7"/>
  <c r="H54" i="7"/>
  <c r="H55" i="7"/>
  <c r="H56" i="7"/>
  <c r="H57" i="7"/>
  <c r="H58" i="7"/>
  <c r="G59" i="7"/>
  <c r="G60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G84" i="7"/>
  <c r="G85" i="7"/>
  <c r="G86" i="7"/>
  <c r="G87" i="7"/>
  <c r="G10" i="7"/>
  <c r="G11" i="7"/>
  <c r="G30" i="7"/>
  <c r="G31" i="7"/>
  <c r="G32" i="7"/>
  <c r="G61" i="7"/>
  <c r="G62" i="7"/>
  <c r="G63" i="7"/>
  <c r="G64" i="7"/>
  <c r="G65" i="7"/>
  <c r="G66" i="7"/>
  <c r="G67" i="7"/>
  <c r="G68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2" i="7"/>
  <c r="G13" i="7"/>
  <c r="G14" i="7"/>
  <c r="G15" i="7"/>
  <c r="G16" i="7"/>
  <c r="G17" i="7"/>
  <c r="G18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69" i="7"/>
  <c r="H102" i="7"/>
  <c r="H103" i="7"/>
  <c r="G104" i="7"/>
  <c r="G105" i="7"/>
  <c r="G106" i="7"/>
  <c r="G107" i="7"/>
  <c r="G108" i="7"/>
  <c r="G109" i="7"/>
  <c r="G110" i="7"/>
  <c r="G111" i="7"/>
  <c r="G112" i="7"/>
  <c r="G113" i="7"/>
  <c r="H33" i="7"/>
  <c r="H35" i="7"/>
  <c r="H37" i="7"/>
  <c r="H39" i="7"/>
  <c r="H41" i="7"/>
  <c r="H43" i="7"/>
  <c r="H45" i="7"/>
  <c r="H47" i="7"/>
  <c r="H49" i="7"/>
  <c r="H51" i="7"/>
  <c r="H53" i="7"/>
  <c r="G55" i="7"/>
  <c r="G57" i="7"/>
  <c r="I57" i="7" s="1"/>
  <c r="H105" i="7"/>
  <c r="H107" i="7"/>
  <c r="H109" i="7"/>
  <c r="H111" i="7"/>
  <c r="H113" i="7"/>
  <c r="G115" i="7"/>
  <c r="G117" i="7"/>
  <c r="G119" i="7"/>
  <c r="G120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66" i="7"/>
  <c r="G167" i="7"/>
  <c r="G168" i="7"/>
  <c r="G169" i="7"/>
  <c r="H12" i="7"/>
  <c r="H14" i="7"/>
  <c r="H16" i="7"/>
  <c r="I16" i="7" s="1"/>
  <c r="H18" i="7"/>
  <c r="G20" i="7"/>
  <c r="I20" i="7" s="1"/>
  <c r="G22" i="7"/>
  <c r="G24" i="7"/>
  <c r="I24" i="7" s="1"/>
  <c r="G70" i="7"/>
  <c r="G72" i="7"/>
  <c r="G74" i="7"/>
  <c r="G76" i="7"/>
  <c r="G78" i="7"/>
  <c r="G80" i="7"/>
  <c r="I80" i="7" s="1"/>
  <c r="G82" i="7"/>
  <c r="H119" i="7"/>
  <c r="G121" i="7"/>
  <c r="G122" i="7"/>
  <c r="G123" i="7"/>
  <c r="G149" i="7"/>
  <c r="G150" i="7"/>
  <c r="G151" i="7"/>
  <c r="G152" i="7"/>
  <c r="H15" i="7"/>
  <c r="G23" i="7"/>
  <c r="H40" i="7"/>
  <c r="I40" i="7" s="1"/>
  <c r="H48" i="7"/>
  <c r="G56" i="7"/>
  <c r="I56" i="7" s="1"/>
  <c r="G75" i="7"/>
  <c r="I75" i="7" s="1"/>
  <c r="G83" i="7"/>
  <c r="I83" i="7" s="1"/>
  <c r="H108" i="7"/>
  <c r="G116" i="7"/>
  <c r="H123" i="7"/>
  <c r="H124" i="7"/>
  <c r="G127" i="7"/>
  <c r="H128" i="7"/>
  <c r="G131" i="7"/>
  <c r="H132" i="7"/>
  <c r="H150" i="7"/>
  <c r="G154" i="7"/>
  <c r="H155" i="7"/>
  <c r="G158" i="7"/>
  <c r="G162" i="7"/>
  <c r="G163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89" i="7"/>
  <c r="H13" i="7"/>
  <c r="G21" i="7"/>
  <c r="H38" i="7"/>
  <c r="H46" i="7"/>
  <c r="I46" i="7" s="1"/>
  <c r="G54" i="7"/>
  <c r="G73" i="7"/>
  <c r="I73" i="7" s="1"/>
  <c r="G81" i="7"/>
  <c r="I81" i="7" s="1"/>
  <c r="H106" i="7"/>
  <c r="G114" i="7"/>
  <c r="H122" i="7"/>
  <c r="G126" i="7"/>
  <c r="H127" i="7"/>
  <c r="G130" i="7"/>
  <c r="H131" i="7"/>
  <c r="G134" i="7"/>
  <c r="G136" i="7"/>
  <c r="H149" i="7"/>
  <c r="G153" i="7"/>
  <c r="H154" i="7"/>
  <c r="G157" i="7"/>
  <c r="G161" i="7"/>
  <c r="H167" i="7"/>
  <c r="I167" i="7" s="1"/>
  <c r="G192" i="7"/>
  <c r="G193" i="7"/>
  <c r="G222" i="7"/>
  <c r="G223" i="7"/>
  <c r="G19" i="7"/>
  <c r="H17" i="7"/>
  <c r="H34" i="7"/>
  <c r="H50" i="7"/>
  <c r="H69" i="7"/>
  <c r="G118" i="7"/>
  <c r="H126" i="7"/>
  <c r="H130" i="7"/>
  <c r="H153" i="7"/>
  <c r="H157" i="7"/>
  <c r="H161" i="7"/>
  <c r="G172" i="7"/>
  <c r="H173" i="7"/>
  <c r="G175" i="7"/>
  <c r="H192" i="7"/>
  <c r="G196" i="7"/>
  <c r="H197" i="7"/>
  <c r="G200" i="7"/>
  <c r="H201" i="7"/>
  <c r="G204" i="7"/>
  <c r="H205" i="7"/>
  <c r="H223" i="7"/>
  <c r="H224" i="7"/>
  <c r="G227" i="7"/>
  <c r="H228" i="7"/>
  <c r="G231" i="7"/>
  <c r="H232" i="7"/>
  <c r="G235" i="7"/>
  <c r="H236" i="7"/>
  <c r="G264" i="7"/>
  <c r="G268" i="7"/>
  <c r="G272" i="7"/>
  <c r="G277" i="7"/>
  <c r="G281" i="7"/>
  <c r="G285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H44" i="7"/>
  <c r="I44" i="7" s="1"/>
  <c r="G79" i="7"/>
  <c r="H112" i="7"/>
  <c r="H121" i="7"/>
  <c r="I121" i="7" s="1"/>
  <c r="G125" i="7"/>
  <c r="G129" i="7"/>
  <c r="G133" i="7"/>
  <c r="G135" i="7"/>
  <c r="H152" i="7"/>
  <c r="G156" i="7"/>
  <c r="G160" i="7"/>
  <c r="G164" i="7"/>
  <c r="G171" i="7"/>
  <c r="H172" i="7"/>
  <c r="G195" i="7"/>
  <c r="H196" i="7"/>
  <c r="G199" i="7"/>
  <c r="H200" i="7"/>
  <c r="G203" i="7"/>
  <c r="H204" i="7"/>
  <c r="G207" i="7"/>
  <c r="H222" i="7"/>
  <c r="G226" i="7"/>
  <c r="H227" i="7"/>
  <c r="G230" i="7"/>
  <c r="H231" i="7"/>
  <c r="G234" i="7"/>
  <c r="I234" i="7" s="1"/>
  <c r="H235" i="7"/>
  <c r="G238" i="7"/>
  <c r="H239" i="7"/>
  <c r="H243" i="7"/>
  <c r="H247" i="7"/>
  <c r="I247" i="7" s="1"/>
  <c r="H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7" i="7"/>
  <c r="G271" i="7"/>
  <c r="H42" i="7"/>
  <c r="I42" i="7" s="1"/>
  <c r="G77" i="7"/>
  <c r="I77" i="7" s="1"/>
  <c r="H125" i="7"/>
  <c r="G128" i="7"/>
  <c r="I128" i="7" s="1"/>
  <c r="H133" i="7"/>
  <c r="H151" i="7"/>
  <c r="H156" i="7"/>
  <c r="G159" i="7"/>
  <c r="H171" i="7"/>
  <c r="G176" i="7"/>
  <c r="H195" i="7"/>
  <c r="H199" i="7"/>
  <c r="H203" i="7"/>
  <c r="H230" i="7"/>
  <c r="H234" i="7"/>
  <c r="H242" i="7"/>
  <c r="H246" i="7"/>
  <c r="H250" i="7"/>
  <c r="H254" i="7"/>
  <c r="H258" i="7"/>
  <c r="H262" i="7"/>
  <c r="G266" i="7"/>
  <c r="G270" i="7"/>
  <c r="G275" i="7"/>
  <c r="G278" i="7"/>
  <c r="G283" i="7"/>
  <c r="G286" i="7"/>
  <c r="H290" i="7"/>
  <c r="H298" i="7"/>
  <c r="G331" i="7"/>
  <c r="G335" i="7"/>
  <c r="G339" i="7"/>
  <c r="G344" i="7"/>
  <c r="G322" i="7"/>
  <c r="G25" i="7"/>
  <c r="H36" i="7"/>
  <c r="G71" i="7"/>
  <c r="H110" i="7"/>
  <c r="G165" i="7"/>
  <c r="G170" i="7"/>
  <c r="G174" i="7"/>
  <c r="G194" i="7"/>
  <c r="G198" i="7"/>
  <c r="G202" i="7"/>
  <c r="G206" i="7"/>
  <c r="G208" i="7"/>
  <c r="G225" i="7"/>
  <c r="G229" i="7"/>
  <c r="G233" i="7"/>
  <c r="G237" i="7"/>
  <c r="H253" i="7"/>
  <c r="H257" i="7"/>
  <c r="H261" i="7"/>
  <c r="H266" i="7"/>
  <c r="H270" i="7"/>
  <c r="H272" i="7"/>
  <c r="G274" i="7"/>
  <c r="G280" i="7"/>
  <c r="G288" i="7"/>
  <c r="H289" i="7"/>
  <c r="H293" i="7"/>
  <c r="I293" i="7" s="1"/>
  <c r="H297" i="7"/>
  <c r="H301" i="7"/>
  <c r="I301" i="7" s="1"/>
  <c r="H305" i="7"/>
  <c r="H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3" i="7"/>
  <c r="G324" i="7"/>
  <c r="G325" i="7"/>
  <c r="G326" i="7"/>
  <c r="G327" i="7"/>
  <c r="G328" i="7"/>
  <c r="G329" i="7"/>
  <c r="G330" i="7"/>
  <c r="H331" i="7"/>
  <c r="I331" i="7" s="1"/>
  <c r="G334" i="7"/>
  <c r="H335" i="7"/>
  <c r="G338" i="7"/>
  <c r="G343" i="7"/>
  <c r="H356" i="7"/>
  <c r="G58" i="7"/>
  <c r="I58" i="7" s="1"/>
  <c r="H104" i="7"/>
  <c r="I104" i="7" s="1"/>
  <c r="G124" i="7"/>
  <c r="I124" i="7" s="1"/>
  <c r="H129" i="7"/>
  <c r="G132" i="7"/>
  <c r="G155" i="7"/>
  <c r="I155" i="7" s="1"/>
  <c r="H160" i="7"/>
  <c r="H170" i="7"/>
  <c r="H194" i="7"/>
  <c r="H198" i="7"/>
  <c r="H202" i="7"/>
  <c r="H206" i="7"/>
  <c r="H225" i="7"/>
  <c r="H229" i="7"/>
  <c r="H233" i="7"/>
  <c r="H252" i="7"/>
  <c r="H256" i="7"/>
  <c r="H260" i="7"/>
  <c r="G265" i="7"/>
  <c r="G269" i="7"/>
  <c r="G279" i="7"/>
  <c r="G282" i="7"/>
  <c r="G287" i="7"/>
  <c r="H310" i="7"/>
  <c r="H311" i="7"/>
  <c r="I311" i="7" s="1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I324" i="7" s="1"/>
  <c r="H325" i="7"/>
  <c r="H326" i="7"/>
  <c r="H327" i="7"/>
  <c r="H328" i="7"/>
  <c r="H329" i="7"/>
  <c r="G333" i="7"/>
  <c r="G337" i="7"/>
  <c r="G342" i="7"/>
  <c r="G346" i="7"/>
  <c r="H226" i="7"/>
  <c r="H294" i="7"/>
  <c r="H302" i="7"/>
  <c r="H306" i="7"/>
  <c r="G348" i="7"/>
  <c r="G347" i="7"/>
  <c r="H52" i="7"/>
  <c r="H166" i="7"/>
  <c r="G173" i="7"/>
  <c r="H193" i="7"/>
  <c r="G197" i="7"/>
  <c r="G201" i="7"/>
  <c r="I201" i="7" s="1"/>
  <c r="G205" i="7"/>
  <c r="G224" i="7"/>
  <c r="I224" i="7" s="1"/>
  <c r="G228" i="7"/>
  <c r="I228" i="7" s="1"/>
  <c r="G232" i="7"/>
  <c r="G236" i="7"/>
  <c r="H255" i="7"/>
  <c r="H259" i="7"/>
  <c r="H263" i="7"/>
  <c r="H267" i="7"/>
  <c r="I267" i="7" s="1"/>
  <c r="H271" i="7"/>
  <c r="G273" i="7"/>
  <c r="G276" i="7"/>
  <c r="G284" i="7"/>
  <c r="G332" i="7"/>
  <c r="G336" i="7"/>
  <c r="G341" i="7"/>
  <c r="G345" i="7"/>
  <c r="G349" i="7"/>
  <c r="H332" i="7"/>
  <c r="H336" i="7"/>
  <c r="G340" i="7"/>
  <c r="H353" i="7"/>
  <c r="I353" i="7" s="1"/>
  <c r="H357" i="7"/>
  <c r="I357" i="7" s="1"/>
  <c r="H361" i="7"/>
  <c r="H339" i="7"/>
  <c r="H352" i="7"/>
  <c r="H360" i="7"/>
  <c r="H355" i="7"/>
  <c r="I355" i="7" s="1"/>
  <c r="H334" i="7"/>
  <c r="H245" i="7"/>
  <c r="H303" i="7"/>
  <c r="H358" i="7"/>
  <c r="H333" i="7"/>
  <c r="H363" i="7"/>
  <c r="H354" i="7"/>
  <c r="H304" i="7"/>
  <c r="H359" i="7"/>
  <c r="H274" i="7"/>
  <c r="H340" i="7"/>
  <c r="H278" i="7"/>
  <c r="H186" i="7"/>
  <c r="H120" i="7"/>
  <c r="H345" i="7"/>
  <c r="H188" i="7"/>
  <c r="H163" i="7"/>
  <c r="H346" i="7"/>
  <c r="H279" i="7"/>
  <c r="H216" i="7"/>
  <c r="H8" i="7"/>
  <c r="H248" i="7"/>
  <c r="H210" i="7"/>
  <c r="I210" i="7" s="1"/>
  <c r="H237" i="7"/>
  <c r="H215" i="7"/>
  <c r="H176" i="7"/>
  <c r="H143" i="7"/>
  <c r="H9" i="7"/>
  <c r="H276" i="7"/>
  <c r="H189" i="7"/>
  <c r="H181" i="7"/>
  <c r="I181" i="7" s="1"/>
  <c r="H145" i="7"/>
  <c r="H99" i="7"/>
  <c r="H165" i="7"/>
  <c r="H142" i="7"/>
  <c r="H101" i="7"/>
  <c r="H136" i="7"/>
  <c r="H65" i="7"/>
  <c r="H114" i="7"/>
  <c r="I114" i="7" s="1"/>
  <c r="H94" i="7"/>
  <c r="H85" i="7"/>
  <c r="I85" i="7" s="1"/>
  <c r="H84" i="7"/>
  <c r="H62" i="7"/>
  <c r="H350" i="7"/>
  <c r="H249" i="7"/>
  <c r="I249" i="7" s="1"/>
  <c r="H351" i="7"/>
  <c r="I351" i="7" s="1"/>
  <c r="H338" i="7"/>
  <c r="H300" i="7"/>
  <c r="H307" i="7"/>
  <c r="H343" i="7"/>
  <c r="H286" i="7"/>
  <c r="I286" i="7" s="1"/>
  <c r="H275" i="7"/>
  <c r="H178" i="7"/>
  <c r="H91" i="7"/>
  <c r="I91" i="7" s="1"/>
  <c r="H341" i="7"/>
  <c r="H180" i="7"/>
  <c r="H147" i="7"/>
  <c r="H287" i="7"/>
  <c r="H277" i="7"/>
  <c r="H190" i="7"/>
  <c r="H347" i="7"/>
  <c r="H244" i="7"/>
  <c r="H208" i="7"/>
  <c r="H221" i="7"/>
  <c r="H213" i="7"/>
  <c r="H174" i="7"/>
  <c r="H67" i="7"/>
  <c r="H288" i="7"/>
  <c r="H238" i="7"/>
  <c r="H187" i="7"/>
  <c r="H179" i="7"/>
  <c r="I179" i="7" s="1"/>
  <c r="H137" i="7"/>
  <c r="H89" i="7"/>
  <c r="H148" i="7"/>
  <c r="H140" i="7"/>
  <c r="H93" i="7"/>
  <c r="H134" i="7"/>
  <c r="I134" i="7" s="1"/>
  <c r="H59" i="7"/>
  <c r="H100" i="7"/>
  <c r="H92" i="7"/>
  <c r="H32" i="7"/>
  <c r="H68" i="7"/>
  <c r="H60" i="7"/>
  <c r="H299" i="7"/>
  <c r="I299" i="7" s="1"/>
  <c r="H330" i="7"/>
  <c r="H291" i="7"/>
  <c r="I291" i="7" s="1"/>
  <c r="H283" i="7"/>
  <c r="H169" i="7"/>
  <c r="H273" i="7"/>
  <c r="H141" i="7"/>
  <c r="H269" i="7"/>
  <c r="H268" i="7"/>
  <c r="H184" i="7"/>
  <c r="H211" i="7"/>
  <c r="H61" i="7"/>
  <c r="I61" i="7" s="1"/>
  <c r="H207" i="7"/>
  <c r="H177" i="7"/>
  <c r="H86" i="7"/>
  <c r="H138" i="7"/>
  <c r="H95" i="7"/>
  <c r="H98" i="7"/>
  <c r="H30" i="7"/>
  <c r="H26" i="7"/>
  <c r="H337" i="7"/>
  <c r="H308" i="7"/>
  <c r="H295" i="7"/>
  <c r="H281" i="7"/>
  <c r="I281" i="7" s="1"/>
  <c r="H159" i="7"/>
  <c r="H214" i="7"/>
  <c r="H97" i="7"/>
  <c r="H265" i="7"/>
  <c r="H264" i="7"/>
  <c r="I264" i="7" s="1"/>
  <c r="H139" i="7"/>
  <c r="H209" i="7"/>
  <c r="H28" i="7"/>
  <c r="H191" i="7"/>
  <c r="H164" i="7"/>
  <c r="H31" i="7"/>
  <c r="H117" i="7"/>
  <c r="H87" i="7"/>
  <c r="H96" i="7"/>
  <c r="H27" i="7"/>
  <c r="H10" i="7"/>
  <c r="H241" i="7"/>
  <c r="H296" i="7"/>
  <c r="H348" i="7"/>
  <c r="H220" i="7"/>
  <c r="H342" i="7"/>
  <c r="H175" i="7"/>
  <c r="H285" i="7"/>
  <c r="H182" i="7"/>
  <c r="H240" i="7"/>
  <c r="H219" i="7"/>
  <c r="H162" i="7"/>
  <c r="H284" i="7"/>
  <c r="H185" i="7"/>
  <c r="I185" i="7" s="1"/>
  <c r="H135" i="7"/>
  <c r="H146" i="7"/>
  <c r="I146" i="7" s="1"/>
  <c r="H63" i="7"/>
  <c r="I63" i="7" s="1"/>
  <c r="H118" i="7"/>
  <c r="H90" i="7"/>
  <c r="H66" i="7"/>
  <c r="H362" i="7"/>
  <c r="H292" i="7"/>
  <c r="H344" i="7"/>
  <c r="H212" i="7"/>
  <c r="I212" i="7" s="1"/>
  <c r="H349" i="7"/>
  <c r="H168" i="7"/>
  <c r="H282" i="7"/>
  <c r="H29" i="7"/>
  <c r="H218" i="7"/>
  <c r="H217" i="7"/>
  <c r="H158" i="7"/>
  <c r="H280" i="7"/>
  <c r="H183" i="7"/>
  <c r="H115" i="7"/>
  <c r="H144" i="7"/>
  <c r="H11" i="7"/>
  <c r="H116" i="7"/>
  <c r="H88" i="7"/>
  <c r="H64" i="7"/>
  <c r="G8" i="7"/>
  <c r="I8" i="7" s="1"/>
  <c r="F21" i="7"/>
  <c r="F35" i="7"/>
  <c r="F42" i="7"/>
  <c r="F46" i="7"/>
  <c r="F62" i="7"/>
  <c r="F64" i="7"/>
  <c r="F71" i="7"/>
  <c r="F74" i="7"/>
  <c r="F78" i="7"/>
  <c r="F90" i="7"/>
  <c r="F98" i="7"/>
  <c r="F105" i="7"/>
  <c r="F22" i="7"/>
  <c r="F39" i="7"/>
  <c r="F43" i="7"/>
  <c r="F47" i="7"/>
  <c r="F50" i="7"/>
  <c r="F75" i="7"/>
  <c r="F88" i="7"/>
  <c r="F96" i="7"/>
  <c r="F110" i="7"/>
  <c r="F131" i="7"/>
  <c r="F16" i="7"/>
  <c r="F20" i="7"/>
  <c r="F40" i="7"/>
  <c r="F73" i="7"/>
  <c r="F86" i="7"/>
  <c r="F92" i="7"/>
  <c r="F107" i="7"/>
  <c r="F115" i="7"/>
  <c r="F128" i="7"/>
  <c r="F135" i="7"/>
  <c r="F146" i="7"/>
  <c r="F157" i="7"/>
  <c r="F161" i="7"/>
  <c r="F168" i="7"/>
  <c r="F170" i="7"/>
  <c r="F175" i="7"/>
  <c r="F182" i="7"/>
  <c r="F184" i="7"/>
  <c r="F194" i="7"/>
  <c r="F196" i="7"/>
  <c r="F199" i="7"/>
  <c r="F17" i="7"/>
  <c r="F23" i="7"/>
  <c r="F34" i="7"/>
  <c r="F41" i="7"/>
  <c r="F63" i="7"/>
  <c r="F76" i="7"/>
  <c r="F97" i="7"/>
  <c r="F102" i="7"/>
  <c r="F144" i="7"/>
  <c r="F147" i="7"/>
  <c r="F180" i="7"/>
  <c r="F44" i="7"/>
  <c r="F77" i="7"/>
  <c r="F84" i="7"/>
  <c r="F94" i="7"/>
  <c r="F109" i="7"/>
  <c r="F122" i="7"/>
  <c r="F151" i="7"/>
  <c r="F178" i="7"/>
  <c r="F19" i="7"/>
  <c r="F45" i="7"/>
  <c r="F61" i="7"/>
  <c r="F72" i="7"/>
  <c r="F89" i="7"/>
  <c r="F104" i="7"/>
  <c r="F130" i="7"/>
  <c r="F137" i="7"/>
  <c r="F140" i="7"/>
  <c r="F149" i="7"/>
  <c r="F156" i="7"/>
  <c r="F183" i="7"/>
  <c r="F202" i="7"/>
  <c r="F216" i="7"/>
  <c r="F248" i="7"/>
  <c r="F251" i="7"/>
  <c r="F255" i="7"/>
  <c r="F258" i="7"/>
  <c r="F262" i="7"/>
  <c r="F266" i="7"/>
  <c r="F276" i="7"/>
  <c r="F280" i="7"/>
  <c r="F287" i="7"/>
  <c r="F296" i="7"/>
  <c r="F308" i="7"/>
  <c r="F314" i="7"/>
  <c r="F324" i="7"/>
  <c r="F335" i="7"/>
  <c r="F356" i="7"/>
  <c r="F362" i="7"/>
  <c r="F211" i="7"/>
  <c r="F231" i="7"/>
  <c r="F265" i="7"/>
  <c r="F292" i="7"/>
  <c r="F298" i="7"/>
  <c r="F319" i="7"/>
  <c r="F354" i="7"/>
  <c r="F361" i="7"/>
  <c r="F213" i="7"/>
  <c r="F226" i="7"/>
  <c r="F233" i="7"/>
  <c r="F243" i="7"/>
  <c r="F260" i="7"/>
  <c r="F263" i="7"/>
  <c r="F277" i="7"/>
  <c r="F290" i="7"/>
  <c r="F297" i="7"/>
  <c r="F317" i="7"/>
  <c r="F325" i="7"/>
  <c r="F352" i="7"/>
  <c r="F359" i="7"/>
  <c r="F201" i="7"/>
  <c r="F228" i="7"/>
  <c r="F234" i="7"/>
  <c r="F275" i="7"/>
  <c r="F295" i="7"/>
  <c r="F315" i="7"/>
  <c r="F323" i="7"/>
  <c r="F350" i="7"/>
  <c r="F245" i="7"/>
  <c r="F282" i="7"/>
  <c r="F294" i="7"/>
  <c r="F300" i="7"/>
  <c r="F310" i="7"/>
  <c r="F316" i="7"/>
  <c r="F321" i="7"/>
  <c r="F328" i="7"/>
  <c r="F330" i="7"/>
  <c r="F342" i="7"/>
  <c r="F348" i="7"/>
  <c r="F351" i="7"/>
  <c r="F358" i="7"/>
  <c r="F302" i="7"/>
  <c r="F272" i="7"/>
  <c r="F355" i="7"/>
  <c r="F270" i="7"/>
  <c r="F240" i="7"/>
  <c r="F339" i="7"/>
  <c r="F289" i="7"/>
  <c r="F306" i="7"/>
  <c r="F345" i="7"/>
  <c r="F332" i="7"/>
  <c r="F312" i="7"/>
  <c r="F284" i="7"/>
  <c r="F247" i="7"/>
  <c r="F227" i="7"/>
  <c r="F208" i="7"/>
  <c r="F188" i="7"/>
  <c r="F159" i="7"/>
  <c r="F87" i="7"/>
  <c r="F309" i="7"/>
  <c r="F246" i="7"/>
  <c r="F206" i="7"/>
  <c r="F198" i="7"/>
  <c r="F186" i="7"/>
  <c r="F177" i="7"/>
  <c r="F242" i="7"/>
  <c r="F210" i="7"/>
  <c r="F126" i="7"/>
  <c r="F124" i="7"/>
  <c r="F68" i="7"/>
  <c r="F152" i="7"/>
  <c r="F57" i="7"/>
  <c r="F162" i="7"/>
  <c r="F136" i="7"/>
  <c r="F119" i="7"/>
  <c r="F99" i="7"/>
  <c r="F24" i="7"/>
  <c r="F13" i="7"/>
  <c r="F150" i="7"/>
  <c r="F121" i="7"/>
  <c r="F112" i="7"/>
  <c r="F52" i="7"/>
  <c r="F127" i="7"/>
  <c r="F80" i="7"/>
  <c r="F55" i="7"/>
  <c r="F30" i="7"/>
  <c r="F101" i="7"/>
  <c r="F65" i="7"/>
  <c r="F54" i="7"/>
  <c r="F26" i="7"/>
  <c r="F333" i="7"/>
  <c r="F353" i="7"/>
  <c r="F268" i="7"/>
  <c r="F349" i="7"/>
  <c r="F337" i="7"/>
  <c r="F281" i="7"/>
  <c r="F320" i="7"/>
  <c r="F257" i="7"/>
  <c r="F338" i="7"/>
  <c r="F326" i="7"/>
  <c r="F305" i="7"/>
  <c r="F278" i="7"/>
  <c r="F241" i="7"/>
  <c r="F191" i="7"/>
  <c r="F173" i="7"/>
  <c r="F334" i="7"/>
  <c r="F307" i="7"/>
  <c r="F273" i="7"/>
  <c r="F244" i="7"/>
  <c r="F221" i="7"/>
  <c r="F207" i="7"/>
  <c r="F171" i="7"/>
  <c r="F158" i="7"/>
  <c r="F363" i="7"/>
  <c r="F301" i="7"/>
  <c r="F239" i="7"/>
  <c r="F219" i="7"/>
  <c r="F205" i="7"/>
  <c r="F197" i="7"/>
  <c r="F185" i="7"/>
  <c r="F169" i="7"/>
  <c r="F269" i="7"/>
  <c r="F238" i="7"/>
  <c r="F225" i="7"/>
  <c r="F204" i="7"/>
  <c r="F193" i="7"/>
  <c r="F165" i="7"/>
  <c r="F172" i="7"/>
  <c r="F143" i="7"/>
  <c r="F67" i="7"/>
  <c r="F174" i="7"/>
  <c r="F85" i="7"/>
  <c r="F56" i="7"/>
  <c r="F32" i="7"/>
  <c r="F155" i="7"/>
  <c r="F118" i="7"/>
  <c r="F60" i="7"/>
  <c r="F18" i="7"/>
  <c r="F12" i="7"/>
  <c r="F139" i="7"/>
  <c r="F141" i="7"/>
  <c r="F70" i="7"/>
  <c r="F51" i="7"/>
  <c r="F27" i="7"/>
  <c r="F83" i="7"/>
  <c r="F36" i="7"/>
  <c r="F15" i="7"/>
  <c r="F322" i="7"/>
  <c r="F274" i="7"/>
  <c r="F313" i="7"/>
  <c r="F341" i="7"/>
  <c r="F311" i="7"/>
  <c r="F264" i="7"/>
  <c r="F347" i="7"/>
  <c r="F329" i="7"/>
  <c r="F293" i="7"/>
  <c r="F279" i="7"/>
  <c r="F303" i="7"/>
  <c r="F346" i="7"/>
  <c r="F236" i="7"/>
  <c r="F230" i="7"/>
  <c r="F223" i="7"/>
  <c r="F215" i="7"/>
  <c r="F209" i="7"/>
  <c r="F190" i="7"/>
  <c r="F113" i="7"/>
  <c r="F299" i="7"/>
  <c r="F261" i="7"/>
  <c r="F220" i="7"/>
  <c r="F200" i="7"/>
  <c r="F133" i="7"/>
  <c r="F343" i="7"/>
  <c r="F288" i="7"/>
  <c r="F256" i="7"/>
  <c r="F232" i="7"/>
  <c r="F218" i="7"/>
  <c r="F195" i="7"/>
  <c r="F181" i="7"/>
  <c r="F167" i="7"/>
  <c r="F259" i="7"/>
  <c r="F237" i="7"/>
  <c r="F224" i="7"/>
  <c r="F203" i="7"/>
  <c r="F192" i="7"/>
  <c r="F163" i="7"/>
  <c r="F166" i="7"/>
  <c r="F138" i="7"/>
  <c r="F111" i="7"/>
  <c r="F91" i="7"/>
  <c r="F82" i="7"/>
  <c r="F123" i="7"/>
  <c r="F38" i="7"/>
  <c r="F31" i="7"/>
  <c r="F148" i="7"/>
  <c r="F117" i="7"/>
  <c r="F164" i="7"/>
  <c r="F132" i="7"/>
  <c r="F93" i="7"/>
  <c r="F11" i="7"/>
  <c r="F66" i="7"/>
  <c r="F48" i="7"/>
  <c r="F9" i="7"/>
  <c r="F79" i="7"/>
  <c r="F33" i="7"/>
  <c r="F14" i="7"/>
  <c r="F318" i="7"/>
  <c r="F360" i="7"/>
  <c r="F304" i="7"/>
  <c r="F285" i="7"/>
  <c r="F357" i="7"/>
  <c r="F331" i="7"/>
  <c r="F283" i="7"/>
  <c r="F253" i="7"/>
  <c r="F344" i="7"/>
  <c r="F327" i="7"/>
  <c r="F291" i="7"/>
  <c r="F8" i="7"/>
  <c r="F340" i="7"/>
  <c r="F271" i="7"/>
  <c r="F254" i="7"/>
  <c r="F235" i="7"/>
  <c r="F229" i="7"/>
  <c r="F222" i="7"/>
  <c r="F95" i="7"/>
  <c r="F286" i="7"/>
  <c r="F250" i="7"/>
  <c r="F214" i="7"/>
  <c r="F189" i="7"/>
  <c r="F120" i="7"/>
  <c r="F336" i="7"/>
  <c r="F267" i="7"/>
  <c r="F252" i="7"/>
  <c r="F212" i="7"/>
  <c r="F187" i="7"/>
  <c r="F179" i="7"/>
  <c r="F249" i="7"/>
  <c r="F217" i="7"/>
  <c r="F142" i="7"/>
  <c r="F100" i="7"/>
  <c r="F153" i="7"/>
  <c r="F106" i="7"/>
  <c r="F81" i="7"/>
  <c r="F49" i="7"/>
  <c r="F160" i="7"/>
  <c r="F176" i="7"/>
  <c r="F145" i="7"/>
  <c r="F129" i="7"/>
  <c r="F103" i="7"/>
  <c r="F25" i="7"/>
  <c r="F154" i="7"/>
  <c r="F125" i="7"/>
  <c r="F116" i="7"/>
  <c r="F108" i="7"/>
  <c r="F53" i="7"/>
  <c r="F28" i="7"/>
  <c r="F10" i="7"/>
  <c r="F134" i="7"/>
  <c r="F59" i="7"/>
  <c r="F37" i="7"/>
  <c r="F114" i="7"/>
  <c r="F69" i="7"/>
  <c r="F58" i="7"/>
  <c r="F29" i="7"/>
  <c r="I350" i="6"/>
  <c r="I270" i="6"/>
  <c r="I225" i="6"/>
  <c r="L225" i="6" s="1"/>
  <c r="I195" i="6"/>
  <c r="L195" i="6" s="1"/>
  <c r="I190" i="6"/>
  <c r="L190" i="6" s="1"/>
  <c r="I100" i="6"/>
  <c r="I189" i="6"/>
  <c r="L189" i="6" s="1"/>
  <c r="I158" i="6"/>
  <c r="L158" i="6" s="1"/>
  <c r="I26" i="6"/>
  <c r="L26" i="6" s="1"/>
  <c r="I18" i="6"/>
  <c r="I232" i="6"/>
  <c r="L232" i="6" s="1"/>
  <c r="I260" i="6"/>
  <c r="L260" i="6" s="1"/>
  <c r="I76" i="6"/>
  <c r="L76" i="6" s="1"/>
  <c r="I184" i="6"/>
  <c r="I186" i="6"/>
  <c r="L186" i="6" s="1"/>
  <c r="I243" i="6"/>
  <c r="L243" i="6" s="1"/>
  <c r="I152" i="6"/>
  <c r="I277" i="6"/>
  <c r="I355" i="6"/>
  <c r="L355" i="6" s="1"/>
  <c r="I341" i="6"/>
  <c r="L341" i="6" s="1"/>
  <c r="I307" i="6"/>
  <c r="L307" i="6" s="1"/>
  <c r="I324" i="6"/>
  <c r="I94" i="6"/>
  <c r="L94" i="6" s="1"/>
  <c r="I86" i="6"/>
  <c r="L86" i="6" s="1"/>
  <c r="I78" i="6"/>
  <c r="L78" i="6" s="1"/>
  <c r="I70" i="6"/>
  <c r="I271" i="6"/>
  <c r="L271" i="6" s="1"/>
  <c r="I99" i="6"/>
  <c r="I29" i="6"/>
  <c r="L48" i="6"/>
  <c r="L65" i="6"/>
  <c r="L248" i="6"/>
  <c r="L346" i="6"/>
  <c r="L249" i="6"/>
  <c r="L314" i="6"/>
  <c r="L245" i="6"/>
  <c r="L358" i="6"/>
  <c r="L309" i="6"/>
  <c r="L264" i="6"/>
  <c r="L141" i="6"/>
  <c r="I339" i="6"/>
  <c r="I285" i="6"/>
  <c r="L235" i="6"/>
  <c r="L223" i="6"/>
  <c r="L184" i="6"/>
  <c r="L131" i="6"/>
  <c r="L282" i="6"/>
  <c r="I209" i="6"/>
  <c r="L193" i="6"/>
  <c r="L171" i="6"/>
  <c r="L135" i="6"/>
  <c r="L224" i="6"/>
  <c r="L130" i="6"/>
  <c r="L298" i="6"/>
  <c r="I106" i="6"/>
  <c r="L119" i="6"/>
  <c r="L28" i="6"/>
  <c r="L160" i="6"/>
  <c r="L30" i="6"/>
  <c r="L16" i="6"/>
  <c r="L92" i="6"/>
  <c r="I56" i="6"/>
  <c r="L45" i="6"/>
  <c r="L58" i="6"/>
  <c r="L205" i="6"/>
  <c r="L273" i="6"/>
  <c r="I52" i="6"/>
  <c r="L200" i="6"/>
  <c r="L152" i="6"/>
  <c r="L287" i="6"/>
  <c r="L277" i="6"/>
  <c r="L310" i="6"/>
  <c r="I259" i="6"/>
  <c r="L293" i="6"/>
  <c r="L348" i="6"/>
  <c r="I315" i="6"/>
  <c r="L289" i="6"/>
  <c r="I327" i="6"/>
  <c r="I353" i="6"/>
  <c r="L324" i="6"/>
  <c r="I316" i="6"/>
  <c r="I308" i="6"/>
  <c r="I263" i="6"/>
  <c r="I280" i="6"/>
  <c r="I168" i="6"/>
  <c r="L138" i="6"/>
  <c r="I362" i="6"/>
  <c r="I338" i="6"/>
  <c r="I334" i="6"/>
  <c r="I330" i="6"/>
  <c r="I301" i="6"/>
  <c r="I281" i="6"/>
  <c r="I234" i="6"/>
  <c r="I230" i="6"/>
  <c r="I226" i="6"/>
  <c r="L222" i="6"/>
  <c r="I218" i="6"/>
  <c r="I181" i="6"/>
  <c r="I144" i="6"/>
  <c r="I123" i="6"/>
  <c r="I257" i="6"/>
  <c r="I240" i="6"/>
  <c r="I196" i="6"/>
  <c r="I187" i="6"/>
  <c r="I170" i="6"/>
  <c r="L126" i="6"/>
  <c r="I108" i="6"/>
  <c r="I210" i="6"/>
  <c r="I182" i="6"/>
  <c r="I147" i="6"/>
  <c r="I127" i="6"/>
  <c r="I24" i="6"/>
  <c r="I284" i="6"/>
  <c r="I211" i="6"/>
  <c r="I154" i="6"/>
  <c r="I125" i="6"/>
  <c r="I297" i="6"/>
  <c r="I266" i="6"/>
  <c r="I262" i="6"/>
  <c r="I258" i="6"/>
  <c r="I214" i="6"/>
  <c r="I191" i="6"/>
  <c r="I167" i="6"/>
  <c r="I145" i="6"/>
  <c r="I124" i="6"/>
  <c r="I105" i="6"/>
  <c r="I101" i="6"/>
  <c r="I155" i="6"/>
  <c r="I36" i="6"/>
  <c r="I163" i="6"/>
  <c r="I159" i="6"/>
  <c r="I35" i="6"/>
  <c r="I19" i="6"/>
  <c r="I15" i="6"/>
  <c r="I11" i="6"/>
  <c r="I95" i="6"/>
  <c r="I91" i="6"/>
  <c r="I87" i="6"/>
  <c r="I83" i="6"/>
  <c r="I79" i="6"/>
  <c r="I75" i="6"/>
  <c r="I71" i="6"/>
  <c r="I63" i="6"/>
  <c r="I51" i="6"/>
  <c r="I47" i="6"/>
  <c r="I43" i="6"/>
  <c r="L109" i="6"/>
  <c r="L354" i="6"/>
  <c r="L215" i="6"/>
  <c r="L352" i="6"/>
  <c r="I326" i="6"/>
  <c r="L275" i="6"/>
  <c r="L198" i="6"/>
  <c r="I363" i="6"/>
  <c r="L335" i="6"/>
  <c r="L302" i="6"/>
  <c r="L227" i="6"/>
  <c r="L305" i="6"/>
  <c r="L274" i="6"/>
  <c r="I188" i="6"/>
  <c r="L216" i="6"/>
  <c r="I34" i="6"/>
  <c r="I294" i="6"/>
  <c r="L148" i="6"/>
  <c r="L112" i="6"/>
  <c r="L142" i="6"/>
  <c r="L111" i="6"/>
  <c r="I164" i="6"/>
  <c r="L37" i="6"/>
  <c r="L20" i="6"/>
  <c r="I84" i="6"/>
  <c r="L64" i="6"/>
  <c r="I44" i="6"/>
  <c r="L54" i="6"/>
  <c r="L110" i="6"/>
  <c r="L55" i="6"/>
  <c r="L247" i="6"/>
  <c r="L323" i="6"/>
  <c r="L140" i="6"/>
  <c r="I359" i="6"/>
  <c r="L350" i="6"/>
  <c r="I317" i="6"/>
  <c r="I288" i="6"/>
  <c r="I351" i="6"/>
  <c r="I325" i="6"/>
  <c r="I267" i="6"/>
  <c r="L344" i="6"/>
  <c r="I340" i="6"/>
  <c r="L253" i="6"/>
  <c r="L237" i="6"/>
  <c r="I321" i="6"/>
  <c r="I349" i="6"/>
  <c r="I322" i="6"/>
  <c r="L283" i="6"/>
  <c r="I304" i="6"/>
  <c r="L250" i="6"/>
  <c r="I207" i="6"/>
  <c r="I180" i="6"/>
  <c r="L117" i="6"/>
  <c r="I361" i="6"/>
  <c r="I337" i="6"/>
  <c r="I333" i="6"/>
  <c r="I329" i="6"/>
  <c r="I300" i="6"/>
  <c r="L270" i="6"/>
  <c r="I208" i="6"/>
  <c r="I115" i="6"/>
  <c r="L81" i="6"/>
  <c r="I286" i="6"/>
  <c r="I278" i="6"/>
  <c r="L166" i="6"/>
  <c r="L137" i="6"/>
  <c r="L121" i="6"/>
  <c r="L104" i="6"/>
  <c r="I206" i="6"/>
  <c r="I197" i="6"/>
  <c r="L179" i="6"/>
  <c r="L161" i="6"/>
  <c r="I38" i="6"/>
  <c r="I276" i="6"/>
  <c r="I246" i="6"/>
  <c r="I229" i="6"/>
  <c r="I150" i="6"/>
  <c r="L122" i="6"/>
  <c r="L27" i="6"/>
  <c r="I296" i="6"/>
  <c r="I292" i="6"/>
  <c r="I269" i="6"/>
  <c r="I265" i="6"/>
  <c r="I261" i="6"/>
  <c r="I217" i="6"/>
  <c r="I213" i="6"/>
  <c r="L120" i="6"/>
  <c r="L100" i="6"/>
  <c r="L90" i="6"/>
  <c r="I151" i="6"/>
  <c r="I129" i="6"/>
  <c r="L31" i="6"/>
  <c r="L23" i="6"/>
  <c r="I162" i="6"/>
  <c r="I41" i="6"/>
  <c r="I33" i="6"/>
  <c r="L18" i="6"/>
  <c r="I14" i="6"/>
  <c r="I98" i="6"/>
  <c r="I82" i="6"/>
  <c r="I74" i="6"/>
  <c r="L70" i="6"/>
  <c r="I66" i="6"/>
  <c r="I62" i="6"/>
  <c r="I50" i="6"/>
  <c r="I46" i="6"/>
  <c r="I10" i="6"/>
  <c r="L80" i="6"/>
  <c r="L255" i="6"/>
  <c r="L67" i="6"/>
  <c r="L96" i="6"/>
  <c r="L313" i="6"/>
  <c r="L342" i="6"/>
  <c r="L172" i="6"/>
  <c r="I331" i="6"/>
  <c r="L272" i="6"/>
  <c r="L231" i="6"/>
  <c r="I219" i="6"/>
  <c r="L169" i="6"/>
  <c r="L241" i="6"/>
  <c r="L174" i="6"/>
  <c r="L113" i="6"/>
  <c r="L201" i="6"/>
  <c r="I149" i="6"/>
  <c r="L233" i="6"/>
  <c r="I290" i="6"/>
  <c r="L128" i="6"/>
  <c r="L102" i="6"/>
  <c r="L42" i="6"/>
  <c r="I156" i="6"/>
  <c r="I22" i="6"/>
  <c r="L12" i="6"/>
  <c r="L88" i="6"/>
  <c r="I68" i="6"/>
  <c r="L60" i="6"/>
  <c r="L153" i="6"/>
  <c r="L183" i="6"/>
  <c r="L256" i="6"/>
  <c r="L39" i="6"/>
  <c r="I199" i="6"/>
  <c r="L59" i="6"/>
  <c r="L69" i="6"/>
  <c r="I72" i="6"/>
  <c r="I251" i="6"/>
  <c r="I192" i="6"/>
  <c r="L279" i="6"/>
  <c r="L306" i="6"/>
  <c r="I254" i="6"/>
  <c r="I347" i="6"/>
  <c r="I318" i="6"/>
  <c r="I357" i="6"/>
  <c r="I343" i="6"/>
  <c r="I319" i="6"/>
  <c r="L311" i="6"/>
  <c r="L303" i="6"/>
  <c r="I356" i="6"/>
  <c r="I345" i="6"/>
  <c r="I320" i="6"/>
  <c r="I312" i="6"/>
  <c r="I242" i="6"/>
  <c r="L228" i="6"/>
  <c r="I221" i="6"/>
  <c r="I203" i="6"/>
  <c r="I176" i="6"/>
  <c r="I143" i="6"/>
  <c r="L114" i="6"/>
  <c r="I360" i="6"/>
  <c r="I336" i="6"/>
  <c r="I332" i="6"/>
  <c r="I328" i="6"/>
  <c r="I299" i="6"/>
  <c r="I239" i="6"/>
  <c r="I220" i="6"/>
  <c r="I204" i="6"/>
  <c r="I139" i="6"/>
  <c r="I252" i="6"/>
  <c r="I244" i="6"/>
  <c r="I236" i="6"/>
  <c r="I194" i="6"/>
  <c r="I178" i="6"/>
  <c r="L134" i="6"/>
  <c r="L118" i="6"/>
  <c r="I202" i="6"/>
  <c r="L175" i="6"/>
  <c r="I32" i="6"/>
  <c r="I238" i="6"/>
  <c r="I133" i="6"/>
  <c r="I40" i="6"/>
  <c r="I25" i="6"/>
  <c r="I295" i="6"/>
  <c r="I291" i="6"/>
  <c r="I268" i="6"/>
  <c r="I212" i="6"/>
  <c r="I185" i="6"/>
  <c r="I177" i="6"/>
  <c r="I173" i="6"/>
  <c r="L132" i="6"/>
  <c r="L116" i="6"/>
  <c r="I107" i="6"/>
  <c r="I103" i="6"/>
  <c r="L99" i="6"/>
  <c r="I146" i="6"/>
  <c r="I136" i="6"/>
  <c r="L29" i="6"/>
  <c r="I165" i="6"/>
  <c r="I157" i="6"/>
  <c r="I21" i="6"/>
  <c r="I17" i="6"/>
  <c r="I13" i="6"/>
  <c r="I97" i="6"/>
  <c r="I93" i="6"/>
  <c r="I89" i="6"/>
  <c r="I85" i="6"/>
  <c r="I77" i="6"/>
  <c r="I73" i="6"/>
  <c r="I61" i="6"/>
  <c r="I57" i="6"/>
  <c r="I53" i="6"/>
  <c r="I49" i="6"/>
  <c r="I9" i="6"/>
  <c r="G9" i="5"/>
  <c r="G10" i="5"/>
  <c r="G11" i="5"/>
  <c r="G12" i="5"/>
  <c r="G13" i="5"/>
  <c r="G14" i="5"/>
  <c r="G15" i="5"/>
  <c r="G16" i="5"/>
  <c r="G17" i="5"/>
  <c r="G51" i="5"/>
  <c r="G52" i="5"/>
  <c r="G53" i="5"/>
  <c r="G54" i="5"/>
  <c r="G55" i="5"/>
  <c r="G56" i="5"/>
  <c r="G57" i="5"/>
  <c r="G79" i="5"/>
  <c r="G80" i="5"/>
  <c r="G81" i="5"/>
  <c r="G102" i="5"/>
  <c r="G103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58" i="5"/>
  <c r="G59" i="5"/>
  <c r="G60" i="5"/>
  <c r="G61" i="5"/>
  <c r="G62" i="5"/>
  <c r="G63" i="5"/>
  <c r="G64" i="5"/>
  <c r="G65" i="5"/>
  <c r="G82" i="5"/>
  <c r="G83" i="5"/>
  <c r="G84" i="5"/>
  <c r="G85" i="5"/>
  <c r="G86" i="5"/>
  <c r="G87" i="5"/>
  <c r="G88" i="5"/>
  <c r="G104" i="5"/>
  <c r="G105" i="5"/>
  <c r="G106" i="5"/>
  <c r="G107" i="5"/>
  <c r="G108" i="5"/>
  <c r="G109" i="5"/>
  <c r="G110" i="5"/>
  <c r="G111" i="5"/>
  <c r="G112" i="5"/>
  <c r="H18" i="5"/>
  <c r="H19" i="5"/>
  <c r="I19" i="5" s="1"/>
  <c r="H20" i="5"/>
  <c r="H21" i="5"/>
  <c r="I21" i="5" s="1"/>
  <c r="H22" i="5"/>
  <c r="I22" i="5" s="1"/>
  <c r="H23" i="5"/>
  <c r="H24" i="5"/>
  <c r="H25" i="5"/>
  <c r="H26" i="5"/>
  <c r="H27" i="5"/>
  <c r="H28" i="5"/>
  <c r="H29" i="5"/>
  <c r="H30" i="5"/>
  <c r="H31" i="5"/>
  <c r="H32" i="5"/>
  <c r="H33" i="5"/>
  <c r="G34" i="5"/>
  <c r="G35" i="5"/>
  <c r="G36" i="5"/>
  <c r="G37" i="5"/>
  <c r="G38" i="5"/>
  <c r="I38" i="5" s="1"/>
  <c r="G39" i="5"/>
  <c r="G40" i="5"/>
  <c r="G41" i="5"/>
  <c r="G42" i="5"/>
  <c r="G43" i="5"/>
  <c r="G44" i="5"/>
  <c r="G45" i="5"/>
  <c r="H58" i="5"/>
  <c r="H59" i="5"/>
  <c r="H60" i="5"/>
  <c r="H61" i="5"/>
  <c r="H62" i="5"/>
  <c r="H63" i="5"/>
  <c r="H64" i="5"/>
  <c r="I64" i="5" s="1"/>
  <c r="H65" i="5"/>
  <c r="G66" i="5"/>
  <c r="G67" i="5"/>
  <c r="G68" i="5"/>
  <c r="G69" i="5"/>
  <c r="G70" i="5"/>
  <c r="I70" i="5" s="1"/>
  <c r="G71" i="5"/>
  <c r="G72" i="5"/>
  <c r="G73" i="5"/>
  <c r="H82" i="5"/>
  <c r="I82" i="5" s="1"/>
  <c r="H83" i="5"/>
  <c r="H84" i="5"/>
  <c r="H85" i="5"/>
  <c r="H86" i="5"/>
  <c r="H87" i="5"/>
  <c r="H88" i="5"/>
  <c r="G89" i="5"/>
  <c r="G90" i="5"/>
  <c r="H34" i="5"/>
  <c r="H36" i="5"/>
  <c r="H38" i="5"/>
  <c r="H40" i="5"/>
  <c r="H42" i="5"/>
  <c r="H44" i="5"/>
  <c r="G46" i="5"/>
  <c r="G48" i="5"/>
  <c r="G50" i="5"/>
  <c r="H67" i="5"/>
  <c r="H69" i="5"/>
  <c r="H71" i="5"/>
  <c r="H73" i="5"/>
  <c r="G75" i="5"/>
  <c r="G77" i="5"/>
  <c r="H90" i="5"/>
  <c r="G92" i="5"/>
  <c r="G94" i="5"/>
  <c r="G96" i="5"/>
  <c r="G98" i="5"/>
  <c r="G100" i="5"/>
  <c r="H106" i="5"/>
  <c r="H110" i="5"/>
  <c r="G128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H41" i="5"/>
  <c r="G49" i="5"/>
  <c r="H70" i="5"/>
  <c r="G78" i="5"/>
  <c r="H89" i="5"/>
  <c r="I89" i="5" s="1"/>
  <c r="G97" i="5"/>
  <c r="H105" i="5"/>
  <c r="G113" i="5"/>
  <c r="G114" i="5"/>
  <c r="G115" i="5"/>
  <c r="G116" i="5"/>
  <c r="G117" i="5"/>
  <c r="I117" i="5" s="1"/>
  <c r="G118" i="5"/>
  <c r="G119" i="5"/>
  <c r="G123" i="5"/>
  <c r="G127" i="5"/>
  <c r="G129" i="5"/>
  <c r="G130" i="5"/>
  <c r="G131" i="5"/>
  <c r="G132" i="5"/>
  <c r="G133" i="5"/>
  <c r="G134" i="5"/>
  <c r="G135" i="5"/>
  <c r="G136" i="5"/>
  <c r="G137" i="5"/>
  <c r="G138" i="5"/>
  <c r="H139" i="5"/>
  <c r="G143" i="5"/>
  <c r="G147" i="5"/>
  <c r="H169" i="5"/>
  <c r="H170" i="5"/>
  <c r="G171" i="5"/>
  <c r="G172" i="5"/>
  <c r="G173" i="5"/>
  <c r="G174" i="5"/>
  <c r="G175" i="5"/>
  <c r="G176" i="5"/>
  <c r="G177" i="5"/>
  <c r="G178" i="5"/>
  <c r="G179" i="5"/>
  <c r="G180" i="5"/>
  <c r="G181" i="5"/>
  <c r="H39" i="5"/>
  <c r="H37" i="5"/>
  <c r="H45" i="5"/>
  <c r="I45" i="5" s="1"/>
  <c r="H66" i="5"/>
  <c r="G74" i="5"/>
  <c r="G93" i="5"/>
  <c r="G101" i="5"/>
  <c r="H109" i="5"/>
  <c r="G121" i="5"/>
  <c r="G125" i="5"/>
  <c r="G141" i="5"/>
  <c r="G145" i="5"/>
  <c r="G149" i="5"/>
  <c r="G162" i="5"/>
  <c r="G163" i="5"/>
  <c r="G164" i="5"/>
  <c r="G165" i="5"/>
  <c r="G166" i="5"/>
  <c r="G167" i="5"/>
  <c r="G168" i="5"/>
  <c r="G185" i="5"/>
  <c r="G186" i="5"/>
  <c r="G187" i="5"/>
  <c r="G188" i="5"/>
  <c r="G189" i="5"/>
  <c r="G190" i="5"/>
  <c r="G191" i="5"/>
  <c r="G208" i="5"/>
  <c r="G209" i="5"/>
  <c r="G210" i="5"/>
  <c r="G211" i="5"/>
  <c r="G212" i="5"/>
  <c r="G213" i="5"/>
  <c r="G214" i="5"/>
  <c r="G215" i="5"/>
  <c r="G216" i="5"/>
  <c r="G217" i="5"/>
  <c r="G218" i="5"/>
  <c r="H72" i="5"/>
  <c r="G95" i="5"/>
  <c r="H107" i="5"/>
  <c r="I107" i="5" s="1"/>
  <c r="H111" i="5"/>
  <c r="H113" i="5"/>
  <c r="H115" i="5"/>
  <c r="H117" i="5"/>
  <c r="H129" i="5"/>
  <c r="H131" i="5"/>
  <c r="I131" i="5" s="1"/>
  <c r="H133" i="5"/>
  <c r="H135" i="5"/>
  <c r="H137" i="5"/>
  <c r="G139" i="5"/>
  <c r="I139" i="5" s="1"/>
  <c r="H192" i="5"/>
  <c r="H193" i="5"/>
  <c r="H194" i="5"/>
  <c r="H195" i="5"/>
  <c r="H196" i="5"/>
  <c r="H197" i="5"/>
  <c r="G201" i="5"/>
  <c r="G206" i="5"/>
  <c r="G222" i="5"/>
  <c r="G226" i="5"/>
  <c r="G231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H43" i="5"/>
  <c r="G47" i="5"/>
  <c r="H68" i="5"/>
  <c r="G99" i="5"/>
  <c r="G126" i="5"/>
  <c r="H134" i="5"/>
  <c r="H151" i="5"/>
  <c r="H153" i="5"/>
  <c r="I153" i="5" s="1"/>
  <c r="H155" i="5"/>
  <c r="H157" i="5"/>
  <c r="H159" i="5"/>
  <c r="H161" i="5"/>
  <c r="H163" i="5"/>
  <c r="H165" i="5"/>
  <c r="H167" i="5"/>
  <c r="G169" i="5"/>
  <c r="G184" i="5"/>
  <c r="G194" i="5"/>
  <c r="G198" i="5"/>
  <c r="G203" i="5"/>
  <c r="I203" i="5" s="1"/>
  <c r="H204" i="5"/>
  <c r="G207" i="5"/>
  <c r="H210" i="5"/>
  <c r="G76" i="5"/>
  <c r="H108" i="5"/>
  <c r="H35" i="5"/>
  <c r="H114" i="5"/>
  <c r="G122" i="5"/>
  <c r="H130" i="5"/>
  <c r="G140" i="5"/>
  <c r="G142" i="5"/>
  <c r="G144" i="5"/>
  <c r="G146" i="5"/>
  <c r="G148" i="5"/>
  <c r="H189" i="5"/>
  <c r="G192" i="5"/>
  <c r="G196" i="5"/>
  <c r="G199" i="5"/>
  <c r="H200" i="5"/>
  <c r="G202" i="5"/>
  <c r="I202" i="5" s="1"/>
  <c r="H214" i="5"/>
  <c r="G225" i="5"/>
  <c r="G245" i="5"/>
  <c r="G246" i="5"/>
  <c r="G247" i="5"/>
  <c r="G248" i="5"/>
  <c r="G249" i="5"/>
  <c r="G250" i="5"/>
  <c r="G251" i="5"/>
  <c r="G253" i="5"/>
  <c r="G254" i="5"/>
  <c r="G255" i="5"/>
  <c r="G256" i="5"/>
  <c r="G257" i="5"/>
  <c r="G258" i="5"/>
  <c r="G267" i="5"/>
  <c r="G268" i="5"/>
  <c r="G269" i="5"/>
  <c r="G270" i="5"/>
  <c r="G271" i="5"/>
  <c r="G272" i="5"/>
  <c r="G287" i="5"/>
  <c r="G288" i="5"/>
  <c r="G289" i="5"/>
  <c r="I289" i="5" s="1"/>
  <c r="G290" i="5"/>
  <c r="G303" i="5"/>
  <c r="G304" i="5"/>
  <c r="G317" i="5"/>
  <c r="G318" i="5"/>
  <c r="G319" i="5"/>
  <c r="G320" i="5"/>
  <c r="G321" i="5"/>
  <c r="I321" i="5" s="1"/>
  <c r="G322" i="5"/>
  <c r="G350" i="5"/>
  <c r="G351" i="5"/>
  <c r="G352" i="5"/>
  <c r="G353" i="5"/>
  <c r="H104" i="5"/>
  <c r="G124" i="5"/>
  <c r="H180" i="5"/>
  <c r="G182" i="5"/>
  <c r="G200" i="5"/>
  <c r="H203" i="5"/>
  <c r="G220" i="5"/>
  <c r="I220" i="5" s="1"/>
  <c r="G223" i="5"/>
  <c r="G291" i="5"/>
  <c r="G292" i="5"/>
  <c r="G300" i="5"/>
  <c r="G323" i="5"/>
  <c r="G325" i="5"/>
  <c r="G327" i="5"/>
  <c r="G332" i="5"/>
  <c r="I332" i="5" s="1"/>
  <c r="G336" i="5"/>
  <c r="G349" i="5"/>
  <c r="H350" i="5"/>
  <c r="G356" i="5"/>
  <c r="H112" i="5"/>
  <c r="H188" i="5"/>
  <c r="G205" i="5"/>
  <c r="G219" i="5"/>
  <c r="H220" i="5"/>
  <c r="H225" i="5"/>
  <c r="G227" i="5"/>
  <c r="G229" i="5"/>
  <c r="G232" i="5"/>
  <c r="H235" i="5"/>
  <c r="H243" i="5"/>
  <c r="H247" i="5"/>
  <c r="I247" i="5" s="1"/>
  <c r="H251" i="5"/>
  <c r="I251" i="5" s="1"/>
  <c r="H255" i="5"/>
  <c r="G262" i="5"/>
  <c r="H263" i="5"/>
  <c r="H268" i="5"/>
  <c r="H272" i="5"/>
  <c r="G273" i="5"/>
  <c r="G274" i="5"/>
  <c r="G275" i="5"/>
  <c r="H276" i="5"/>
  <c r="G279" i="5"/>
  <c r="H280" i="5"/>
  <c r="G283" i="5"/>
  <c r="H284" i="5"/>
  <c r="H289" i="5"/>
  <c r="H291" i="5"/>
  <c r="H292" i="5"/>
  <c r="G295" i="5"/>
  <c r="H296" i="5"/>
  <c r="G299" i="5"/>
  <c r="H300" i="5"/>
  <c r="G311" i="5"/>
  <c r="H312" i="5"/>
  <c r="G315" i="5"/>
  <c r="G316" i="5"/>
  <c r="H317" i="5"/>
  <c r="H321" i="5"/>
  <c r="H323" i="5"/>
  <c r="H324" i="5"/>
  <c r="H325" i="5"/>
  <c r="I325" i="5" s="1"/>
  <c r="H326" i="5"/>
  <c r="H327" i="5"/>
  <c r="H328" i="5"/>
  <c r="G331" i="5"/>
  <c r="H332" i="5"/>
  <c r="G335" i="5"/>
  <c r="I335" i="5" s="1"/>
  <c r="H336" i="5"/>
  <c r="G339" i="5"/>
  <c r="H340" i="5"/>
  <c r="G343" i="5"/>
  <c r="I343" i="5" s="1"/>
  <c r="H344" i="5"/>
  <c r="G348" i="5"/>
  <c r="H353" i="5"/>
  <c r="G354" i="5"/>
  <c r="G355" i="5"/>
  <c r="H356" i="5"/>
  <c r="G91" i="5"/>
  <c r="H116" i="5"/>
  <c r="H132" i="5"/>
  <c r="H172" i="5"/>
  <c r="G183" i="5"/>
  <c r="G204" i="5"/>
  <c r="I204" i="5" s="1"/>
  <c r="H208" i="5"/>
  <c r="H212" i="5"/>
  <c r="H216" i="5"/>
  <c r="H218" i="5"/>
  <c r="H219" i="5"/>
  <c r="H222" i="5"/>
  <c r="G224" i="5"/>
  <c r="H229" i="5"/>
  <c r="H246" i="5"/>
  <c r="H250" i="5"/>
  <c r="G259" i="5"/>
  <c r="G260" i="5"/>
  <c r="G261" i="5"/>
  <c r="H262" i="5"/>
  <c r="G265" i="5"/>
  <c r="G266" i="5"/>
  <c r="H273" i="5"/>
  <c r="H274" i="5"/>
  <c r="H275" i="5"/>
  <c r="G278" i="5"/>
  <c r="H279" i="5"/>
  <c r="G282" i="5"/>
  <c r="H283" i="5"/>
  <c r="H288" i="5"/>
  <c r="G294" i="5"/>
  <c r="H295" i="5"/>
  <c r="G298" i="5"/>
  <c r="H299" i="5"/>
  <c r="H304" i="5"/>
  <c r="G305" i="5"/>
  <c r="G306" i="5"/>
  <c r="G307" i="5"/>
  <c r="G308" i="5"/>
  <c r="G309" i="5"/>
  <c r="G310" i="5"/>
  <c r="H311" i="5"/>
  <c r="G314" i="5"/>
  <c r="H315" i="5"/>
  <c r="H320" i="5"/>
  <c r="G330" i="5"/>
  <c r="H331" i="5"/>
  <c r="G334" i="5"/>
  <c r="H335" i="5"/>
  <c r="G338" i="5"/>
  <c r="H339" i="5"/>
  <c r="G342" i="5"/>
  <c r="H343" i="5"/>
  <c r="G347" i="5"/>
  <c r="H352" i="5"/>
  <c r="H354" i="5"/>
  <c r="H355" i="5"/>
  <c r="G358" i="5"/>
  <c r="G359" i="5"/>
  <c r="G360" i="5"/>
  <c r="G361" i="5"/>
  <c r="G362" i="5"/>
  <c r="G363" i="5"/>
  <c r="G120" i="5"/>
  <c r="H136" i="5"/>
  <c r="G170" i="5"/>
  <c r="I170" i="5" s="1"/>
  <c r="H176" i="5"/>
  <c r="H191" i="5"/>
  <c r="G193" i="5"/>
  <c r="I193" i="5" s="1"/>
  <c r="G195" i="5"/>
  <c r="G197" i="5"/>
  <c r="I197" i="5" s="1"/>
  <c r="G221" i="5"/>
  <c r="H224" i="5"/>
  <c r="G228" i="5"/>
  <c r="I228" i="5" s="1"/>
  <c r="H239" i="5"/>
  <c r="H245" i="5"/>
  <c r="H249" i="5"/>
  <c r="G252" i="5"/>
  <c r="H259" i="5"/>
  <c r="I259" i="5" s="1"/>
  <c r="H260" i="5"/>
  <c r="G264" i="5"/>
  <c r="G277" i="5"/>
  <c r="G281" i="5"/>
  <c r="G285" i="5"/>
  <c r="G286" i="5"/>
  <c r="G293" i="5"/>
  <c r="I293" i="5" s="1"/>
  <c r="G297" i="5"/>
  <c r="G301" i="5"/>
  <c r="G302" i="5"/>
  <c r="H305" i="5"/>
  <c r="H306" i="5"/>
  <c r="H307" i="5"/>
  <c r="H308" i="5"/>
  <c r="H309" i="5"/>
  <c r="G313" i="5"/>
  <c r="G329" i="5"/>
  <c r="G333" i="5"/>
  <c r="G337" i="5"/>
  <c r="I337" i="5" s="1"/>
  <c r="G341" i="5"/>
  <c r="G346" i="5"/>
  <c r="G357" i="5"/>
  <c r="H209" i="5"/>
  <c r="H213" i="5"/>
  <c r="H217" i="5"/>
  <c r="H221" i="5"/>
  <c r="G230" i="5"/>
  <c r="H233" i="5"/>
  <c r="H238" i="5"/>
  <c r="H241" i="5"/>
  <c r="H248" i="5"/>
  <c r="H256" i="5"/>
  <c r="G263" i="5"/>
  <c r="H269" i="5"/>
  <c r="G276" i="5"/>
  <c r="G280" i="5"/>
  <c r="G284" i="5"/>
  <c r="I284" i="5" s="1"/>
  <c r="H290" i="5"/>
  <c r="G296" i="5"/>
  <c r="I296" i="5" s="1"/>
  <c r="G312" i="5"/>
  <c r="I312" i="5" s="1"/>
  <c r="H318" i="5"/>
  <c r="H322" i="5"/>
  <c r="G324" i="5"/>
  <c r="I324" i="5" s="1"/>
  <c r="G326" i="5"/>
  <c r="I326" i="5" s="1"/>
  <c r="G328" i="5"/>
  <c r="G340" i="5"/>
  <c r="I340" i="5" s="1"/>
  <c r="G344" i="5"/>
  <c r="I344" i="5" s="1"/>
  <c r="G345" i="5"/>
  <c r="G8" i="5"/>
  <c r="H341" i="5"/>
  <c r="H313" i="5"/>
  <c r="H285" i="5"/>
  <c r="H261" i="5"/>
  <c r="H360" i="5"/>
  <c r="H319" i="5"/>
  <c r="H267" i="5"/>
  <c r="H334" i="5"/>
  <c r="H298" i="5"/>
  <c r="H270" i="5"/>
  <c r="H234" i="5"/>
  <c r="H349" i="5"/>
  <c r="H223" i="5"/>
  <c r="H168" i="5"/>
  <c r="H152" i="5"/>
  <c r="H286" i="5"/>
  <c r="H202" i="5"/>
  <c r="H359" i="5"/>
  <c r="H201" i="5"/>
  <c r="H162" i="5"/>
  <c r="H138" i="5"/>
  <c r="H232" i="5"/>
  <c r="H231" i="5"/>
  <c r="H338" i="5"/>
  <c r="H337" i="5"/>
  <c r="H301" i="5"/>
  <c r="H281" i="5"/>
  <c r="H257" i="5"/>
  <c r="H264" i="5"/>
  <c r="H303" i="5"/>
  <c r="H199" i="5"/>
  <c r="H330" i="5"/>
  <c r="H294" i="5"/>
  <c r="H258" i="5"/>
  <c r="H226" i="5"/>
  <c r="H345" i="5"/>
  <c r="H215" i="5"/>
  <c r="H164" i="5"/>
  <c r="H127" i="5"/>
  <c r="H252" i="5"/>
  <c r="H186" i="5"/>
  <c r="H347" i="5"/>
  <c r="H178" i="5"/>
  <c r="H158" i="5"/>
  <c r="H119" i="5"/>
  <c r="H198" i="5"/>
  <c r="I198" i="5" s="1"/>
  <c r="H227" i="5"/>
  <c r="H177" i="5"/>
  <c r="H98" i="5"/>
  <c r="H49" i="5"/>
  <c r="H190" i="5"/>
  <c r="H121" i="5"/>
  <c r="H230" i="5"/>
  <c r="H147" i="5"/>
  <c r="H79" i="5"/>
  <c r="H13" i="5"/>
  <c r="H140" i="5"/>
  <c r="H99" i="5"/>
  <c r="H55" i="5"/>
  <c r="H11" i="5"/>
  <c r="H122" i="5"/>
  <c r="H76" i="5"/>
  <c r="H14" i="5"/>
  <c r="H54" i="5"/>
  <c r="H361" i="5"/>
  <c r="H333" i="5"/>
  <c r="H297" i="5"/>
  <c r="H277" i="5"/>
  <c r="H253" i="5"/>
  <c r="H363" i="5"/>
  <c r="H287" i="5"/>
  <c r="H358" i="5"/>
  <c r="H314" i="5"/>
  <c r="H282" i="5"/>
  <c r="H254" i="5"/>
  <c r="I254" i="5" s="1"/>
  <c r="H348" i="5"/>
  <c r="I348" i="5" s="1"/>
  <c r="H244" i="5"/>
  <c r="H207" i="5"/>
  <c r="H160" i="5"/>
  <c r="H346" i="5"/>
  <c r="H228" i="5"/>
  <c r="H179" i="5"/>
  <c r="H266" i="5"/>
  <c r="H175" i="5"/>
  <c r="H154" i="5"/>
  <c r="H8" i="5"/>
  <c r="H357" i="5"/>
  <c r="H329" i="5"/>
  <c r="H293" i="5"/>
  <c r="H265" i="5"/>
  <c r="H237" i="5"/>
  <c r="H351" i="5"/>
  <c r="H271" i="5"/>
  <c r="H342" i="5"/>
  <c r="H310" i="5"/>
  <c r="H278" i="5"/>
  <c r="H242" i="5"/>
  <c r="H174" i="5"/>
  <c r="H236" i="5"/>
  <c r="H187" i="5"/>
  <c r="H156" i="5"/>
  <c r="H302" i="5"/>
  <c r="H206" i="5"/>
  <c r="I206" i="5" s="1"/>
  <c r="H123" i="5"/>
  <c r="H240" i="5"/>
  <c r="H166" i="5"/>
  <c r="H150" i="5"/>
  <c r="H316" i="5"/>
  <c r="H118" i="5"/>
  <c r="H185" i="5"/>
  <c r="I185" i="5" s="1"/>
  <c r="H125" i="5"/>
  <c r="H81" i="5"/>
  <c r="H97" i="5"/>
  <c r="H181" i="5"/>
  <c r="H75" i="5"/>
  <c r="H184" i="5"/>
  <c r="H143" i="5"/>
  <c r="H52" i="5"/>
  <c r="H148" i="5"/>
  <c r="H120" i="5"/>
  <c r="I120" i="5" s="1"/>
  <c r="H91" i="5"/>
  <c r="H48" i="5"/>
  <c r="H142" i="5"/>
  <c r="H95" i="5"/>
  <c r="I95" i="5" s="1"/>
  <c r="H53" i="5"/>
  <c r="H102" i="5"/>
  <c r="H12" i="5"/>
  <c r="H362" i="5"/>
  <c r="H128" i="5"/>
  <c r="H46" i="5"/>
  <c r="I46" i="5" s="1"/>
  <c r="H78" i="5"/>
  <c r="H145" i="5"/>
  <c r="H9" i="5"/>
  <c r="H96" i="5"/>
  <c r="H146" i="5"/>
  <c r="H57" i="5"/>
  <c r="H16" i="5"/>
  <c r="H101" i="5"/>
  <c r="H93" i="5"/>
  <c r="H50" i="5"/>
  <c r="H141" i="5"/>
  <c r="I141" i="5" s="1"/>
  <c r="H144" i="5"/>
  <c r="H77" i="5"/>
  <c r="H126" i="5"/>
  <c r="H47" i="5"/>
  <c r="H211" i="5"/>
  <c r="I211" i="5" s="1"/>
  <c r="H94" i="5"/>
  <c r="H183" i="5"/>
  <c r="I183" i="5" s="1"/>
  <c r="H205" i="5"/>
  <c r="H56" i="5"/>
  <c r="I56" i="5" s="1"/>
  <c r="H124" i="5"/>
  <c r="H51" i="5"/>
  <c r="I51" i="5" s="1"/>
  <c r="H100" i="5"/>
  <c r="H10" i="5"/>
  <c r="H182" i="5"/>
  <c r="I182" i="5" s="1"/>
  <c r="H74" i="5"/>
  <c r="I74" i="5" s="1"/>
  <c r="H173" i="5"/>
  <c r="H149" i="5"/>
  <c r="H17" i="5"/>
  <c r="H103" i="5"/>
  <c r="H15" i="5"/>
  <c r="I15" i="5" s="1"/>
  <c r="H92" i="5"/>
  <c r="I92" i="5" s="1"/>
  <c r="H80" i="5"/>
  <c r="I80" i="5" s="1"/>
  <c r="H171" i="5"/>
  <c r="I171" i="5" s="1"/>
  <c r="F365" i="5"/>
  <c r="F24" i="5"/>
  <c r="F40" i="5"/>
  <c r="F11" i="5"/>
  <c r="F28" i="5"/>
  <c r="F44" i="5"/>
  <c r="F32" i="5"/>
  <c r="F36" i="5"/>
  <c r="F63" i="5"/>
  <c r="F79" i="5"/>
  <c r="F94" i="5"/>
  <c r="F119" i="5"/>
  <c r="F125" i="5"/>
  <c r="F130" i="5"/>
  <c r="F140" i="5"/>
  <c r="F39" i="5"/>
  <c r="F43" i="5"/>
  <c r="F47" i="5"/>
  <c r="F58" i="5"/>
  <c r="F62" i="5"/>
  <c r="F64" i="5"/>
  <c r="F67" i="5"/>
  <c r="F74" i="5"/>
  <c r="F78" i="5"/>
  <c r="F80" i="5"/>
  <c r="F83" i="5"/>
  <c r="F87" i="5"/>
  <c r="F89" i="5"/>
  <c r="F93" i="5"/>
  <c r="F16" i="5"/>
  <c r="F20" i="5"/>
  <c r="F55" i="5"/>
  <c r="F71" i="5"/>
  <c r="F91" i="5"/>
  <c r="F97" i="5"/>
  <c r="F106" i="5"/>
  <c r="F137" i="5"/>
  <c r="F143" i="5"/>
  <c r="F56" i="5"/>
  <c r="F66" i="5"/>
  <c r="F72" i="5"/>
  <c r="F82" i="5"/>
  <c r="F98" i="5"/>
  <c r="F107" i="5"/>
  <c r="F110" i="5"/>
  <c r="F118" i="5"/>
  <c r="F122" i="5"/>
  <c r="F126" i="5"/>
  <c r="F129" i="5"/>
  <c r="F135" i="5"/>
  <c r="F147" i="5"/>
  <c r="F158" i="5"/>
  <c r="F23" i="5"/>
  <c r="F95" i="5"/>
  <c r="F108" i="5"/>
  <c r="F111" i="5"/>
  <c r="F113" i="5"/>
  <c r="F116" i="5"/>
  <c r="F123" i="5"/>
  <c r="F136" i="5"/>
  <c r="F141" i="5"/>
  <c r="F151" i="5"/>
  <c r="F157" i="5"/>
  <c r="F162" i="5"/>
  <c r="F45" i="5"/>
  <c r="F96" i="5"/>
  <c r="F105" i="5"/>
  <c r="F155" i="5"/>
  <c r="F161" i="5"/>
  <c r="F75" i="5"/>
  <c r="F156" i="5"/>
  <c r="F171" i="5"/>
  <c r="F203" i="5"/>
  <c r="F283" i="5"/>
  <c r="F293" i="5"/>
  <c r="F298" i="5"/>
  <c r="F300" i="5"/>
  <c r="F305" i="5"/>
  <c r="F322" i="5"/>
  <c r="F214" i="5"/>
  <c r="F323" i="5"/>
  <c r="F345" i="5"/>
  <c r="F346" i="5"/>
  <c r="F347" i="5"/>
  <c r="F27" i="5"/>
  <c r="F70" i="5"/>
  <c r="F160" i="5"/>
  <c r="F180" i="5"/>
  <c r="F198" i="5"/>
  <c r="F212" i="5"/>
  <c r="F230" i="5"/>
  <c r="F321" i="5"/>
  <c r="F326" i="5"/>
  <c r="F328" i="5"/>
  <c r="F337" i="5"/>
  <c r="F338" i="5"/>
  <c r="F339" i="5"/>
  <c r="F348" i="5"/>
  <c r="F138" i="5"/>
  <c r="F228" i="5"/>
  <c r="F325" i="5"/>
  <c r="F340" i="5"/>
  <c r="F59" i="5"/>
  <c r="F187" i="5"/>
  <c r="F219" i="5"/>
  <c r="F248" i="5"/>
  <c r="F256" i="5"/>
  <c r="F277" i="5"/>
  <c r="F282" i="5"/>
  <c r="F284" i="5"/>
  <c r="F299" i="5"/>
  <c r="F324" i="5"/>
  <c r="F85" i="5"/>
  <c r="F92" i="5"/>
  <c r="F182" i="5"/>
  <c r="F196" i="5"/>
  <c r="F329" i="5"/>
  <c r="F331" i="5"/>
  <c r="F332" i="5"/>
  <c r="F327" i="5"/>
  <c r="F264" i="5"/>
  <c r="F336" i="5"/>
  <c r="F268" i="5"/>
  <c r="F360" i="5"/>
  <c r="F272" i="5"/>
  <c r="F349" i="5"/>
  <c r="F352" i="5"/>
  <c r="F356" i="5"/>
  <c r="F314" i="5"/>
  <c r="F278" i="5"/>
  <c r="F209" i="5"/>
  <c r="F302" i="5"/>
  <c r="F292" i="5"/>
  <c r="F270" i="5"/>
  <c r="F251" i="5"/>
  <c r="F238" i="5"/>
  <c r="F233" i="5"/>
  <c r="F220" i="5"/>
  <c r="F195" i="5"/>
  <c r="F154" i="5"/>
  <c r="F310" i="5"/>
  <c r="F280" i="5"/>
  <c r="F176" i="5"/>
  <c r="F294" i="5"/>
  <c r="F194" i="5"/>
  <c r="F167" i="5"/>
  <c r="F145" i="5"/>
  <c r="F38" i="5"/>
  <c r="F312" i="5"/>
  <c r="F249" i="5"/>
  <c r="F210" i="5"/>
  <c r="F301" i="5"/>
  <c r="F291" i="5"/>
  <c r="F276" i="5"/>
  <c r="F263" i="5"/>
  <c r="F246" i="5"/>
  <c r="F236" i="5"/>
  <c r="F223" i="5"/>
  <c r="F218" i="5"/>
  <c r="F204" i="5"/>
  <c r="F179" i="5"/>
  <c r="F159" i="5"/>
  <c r="F150" i="5"/>
  <c r="F189" i="5"/>
  <c r="F144" i="5"/>
  <c r="F185" i="5"/>
  <c r="F142" i="5"/>
  <c r="F121" i="5"/>
  <c r="F109" i="5"/>
  <c r="F84" i="5"/>
  <c r="F53" i="5"/>
  <c r="F229" i="5"/>
  <c r="F165" i="5"/>
  <c r="F57" i="5"/>
  <c r="F50" i="5"/>
  <c r="F132" i="5"/>
  <c r="F49" i="5"/>
  <c r="F41" i="5"/>
  <c r="F42" i="5"/>
  <c r="F313" i="5"/>
  <c r="F252" i="5"/>
  <c r="F342" i="5"/>
  <c r="F297" i="5"/>
  <c r="F295" i="5"/>
  <c r="F240" i="5"/>
  <c r="F178" i="5"/>
  <c r="F290" i="5"/>
  <c r="F259" i="5"/>
  <c r="F244" i="5"/>
  <c r="F207" i="5"/>
  <c r="F202" i="5"/>
  <c r="F188" i="5"/>
  <c r="F153" i="5"/>
  <c r="F317" i="5"/>
  <c r="F307" i="5"/>
  <c r="F273" i="5"/>
  <c r="F139" i="5"/>
  <c r="F311" i="5"/>
  <c r="F269" i="5"/>
  <c r="F253" i="5"/>
  <c r="F242" i="5"/>
  <c r="F237" i="5"/>
  <c r="F226" i="5"/>
  <c r="F200" i="5"/>
  <c r="F193" i="5"/>
  <c r="F166" i="5"/>
  <c r="F234" i="5"/>
  <c r="F208" i="5"/>
  <c r="F274" i="5"/>
  <c r="F258" i="5"/>
  <c r="F235" i="5"/>
  <c r="F222" i="5"/>
  <c r="F191" i="5"/>
  <c r="F186" i="5"/>
  <c r="F172" i="5"/>
  <c r="F173" i="5"/>
  <c r="F152" i="5"/>
  <c r="F103" i="5"/>
  <c r="F35" i="5"/>
  <c r="F169" i="5"/>
  <c r="F131" i="5"/>
  <c r="F120" i="5"/>
  <c r="F213" i="5"/>
  <c r="F133" i="5"/>
  <c r="F61" i="5"/>
  <c r="F51" i="5"/>
  <c r="F52" i="5"/>
  <c r="F22" i="5"/>
  <c r="F46" i="5"/>
  <c r="F14" i="5"/>
  <c r="F37" i="5"/>
  <c r="F316" i="5"/>
  <c r="F344" i="5"/>
  <c r="F335" i="5"/>
  <c r="F355" i="5"/>
  <c r="F363" i="5"/>
  <c r="F351" i="5"/>
  <c r="F134" i="5"/>
  <c r="F88" i="5"/>
  <c r="F68" i="5"/>
  <c r="F101" i="5"/>
  <c r="F13" i="5"/>
  <c r="F309" i="5"/>
  <c r="F343" i="5"/>
  <c r="F334" i="5"/>
  <c r="F315" i="5"/>
  <c r="F350" i="5"/>
  <c r="F288" i="5"/>
  <c r="F359" i="5"/>
  <c r="F358" i="5"/>
  <c r="F362" i="5"/>
  <c r="F260" i="5"/>
  <c r="F239" i="5"/>
  <c r="F267" i="5"/>
  <c r="F254" i="5"/>
  <c r="F243" i="5"/>
  <c r="F206" i="5"/>
  <c r="F175" i="5"/>
  <c r="F170" i="5"/>
  <c r="F265" i="5"/>
  <c r="F215" i="5"/>
  <c r="F86" i="5"/>
  <c r="F318" i="5"/>
  <c r="F308" i="5"/>
  <c r="F289" i="5"/>
  <c r="F232" i="5"/>
  <c r="F225" i="5"/>
  <c r="F199" i="5"/>
  <c r="F192" i="5"/>
  <c r="F183" i="5"/>
  <c r="F149" i="5"/>
  <c r="F319" i="5"/>
  <c r="F271" i="5"/>
  <c r="F255" i="5"/>
  <c r="F190" i="5"/>
  <c r="F221" i="5"/>
  <c r="F163" i="5"/>
  <c r="F102" i="5"/>
  <c r="F81" i="5"/>
  <c r="F54" i="5"/>
  <c r="F217" i="5"/>
  <c r="F164" i="5"/>
  <c r="F128" i="5"/>
  <c r="F117" i="5"/>
  <c r="F197" i="5"/>
  <c r="F127" i="5"/>
  <c r="F73" i="5"/>
  <c r="F99" i="5"/>
  <c r="F34" i="5"/>
  <c r="F33" i="5"/>
  <c r="F19" i="5"/>
  <c r="F112" i="5"/>
  <c r="F76" i="5"/>
  <c r="F29" i="5"/>
  <c r="F10" i="5"/>
  <c r="F30" i="5"/>
  <c r="F12" i="5"/>
  <c r="F26" i="5"/>
  <c r="F287" i="5"/>
  <c r="F341" i="5"/>
  <c r="F333" i="5"/>
  <c r="F286" i="5"/>
  <c r="F361" i="5"/>
  <c r="F281" i="5"/>
  <c r="F354" i="5"/>
  <c r="F353" i="5"/>
  <c r="F357" i="5"/>
  <c r="F216" i="5"/>
  <c r="F304" i="5"/>
  <c r="F285" i="5"/>
  <c r="F275" i="5"/>
  <c r="F262" i="5"/>
  <c r="F227" i="5"/>
  <c r="F174" i="5"/>
  <c r="F245" i="5"/>
  <c r="F184" i="5"/>
  <c r="F8" i="5"/>
  <c r="F306" i="5"/>
  <c r="F296" i="5"/>
  <c r="F279" i="5"/>
  <c r="F261" i="5"/>
  <c r="F247" i="5"/>
  <c r="F231" i="5"/>
  <c r="F224" i="5"/>
  <c r="F168" i="5"/>
  <c r="F146" i="5"/>
  <c r="F100" i="5"/>
  <c r="F320" i="5"/>
  <c r="F257" i="5"/>
  <c r="F177" i="5"/>
  <c r="F330" i="5"/>
  <c r="F303" i="5"/>
  <c r="F266" i="5"/>
  <c r="F250" i="5"/>
  <c r="F241" i="5"/>
  <c r="F211" i="5"/>
  <c r="F104" i="5"/>
  <c r="F205" i="5"/>
  <c r="F115" i="5"/>
  <c r="F65" i="5"/>
  <c r="F201" i="5"/>
  <c r="F148" i="5"/>
  <c r="F124" i="5"/>
  <c r="F114" i="5"/>
  <c r="F90" i="5"/>
  <c r="F69" i="5"/>
  <c r="F17" i="5"/>
  <c r="F181" i="5"/>
  <c r="F77" i="5"/>
  <c r="F31" i="5"/>
  <c r="F15" i="5"/>
  <c r="F60" i="5"/>
  <c r="F18" i="5"/>
  <c r="F9" i="5"/>
  <c r="F25" i="5"/>
  <c r="F48" i="5"/>
  <c r="F21" i="5"/>
  <c r="H13" i="4"/>
  <c r="H14" i="4"/>
  <c r="G15" i="4"/>
  <c r="G16" i="4"/>
  <c r="G17" i="4"/>
  <c r="G18" i="4"/>
  <c r="H24" i="4"/>
  <c r="G25" i="4"/>
  <c r="G26" i="4"/>
  <c r="G27" i="4"/>
  <c r="G28" i="4"/>
  <c r="G29" i="4"/>
  <c r="H38" i="4"/>
  <c r="H39" i="4"/>
  <c r="H40" i="4"/>
  <c r="H41" i="4"/>
  <c r="H42" i="4"/>
  <c r="H43" i="4"/>
  <c r="H44" i="4"/>
  <c r="G45" i="4"/>
  <c r="H52" i="4"/>
  <c r="H53" i="4"/>
  <c r="H54" i="4"/>
  <c r="H55" i="4"/>
  <c r="G56" i="4"/>
  <c r="H61" i="4"/>
  <c r="H62" i="4"/>
  <c r="G65" i="4"/>
  <c r="H71" i="4"/>
  <c r="G74" i="4"/>
  <c r="G75" i="4"/>
  <c r="G89" i="4"/>
  <c r="G90" i="4"/>
  <c r="G91" i="4"/>
  <c r="G92" i="4"/>
  <c r="G93" i="4"/>
  <c r="G94" i="4"/>
  <c r="G19" i="4"/>
  <c r="G30" i="4"/>
  <c r="G31" i="4"/>
  <c r="G32" i="4"/>
  <c r="G33" i="4"/>
  <c r="G34" i="4"/>
  <c r="G35" i="4"/>
  <c r="G36" i="4"/>
  <c r="G46" i="4"/>
  <c r="G47" i="4"/>
  <c r="G48" i="4"/>
  <c r="G49" i="4"/>
  <c r="G57" i="4"/>
  <c r="G58" i="4"/>
  <c r="G59" i="4"/>
  <c r="G66" i="4"/>
  <c r="G67" i="4"/>
  <c r="G68" i="4"/>
  <c r="G76" i="4"/>
  <c r="G77" i="4"/>
  <c r="G78" i="4"/>
  <c r="G79" i="4"/>
  <c r="G80" i="4"/>
  <c r="G81" i="4"/>
  <c r="G82" i="4"/>
  <c r="G95" i="4"/>
  <c r="G96" i="4"/>
  <c r="G97" i="4"/>
  <c r="G98" i="4"/>
  <c r="G99" i="4"/>
  <c r="G100" i="4"/>
  <c r="G101" i="4"/>
  <c r="G102" i="4"/>
  <c r="G9" i="4"/>
  <c r="G10" i="4"/>
  <c r="G11" i="4"/>
  <c r="G12" i="4"/>
  <c r="G20" i="4"/>
  <c r="G21" i="4"/>
  <c r="G22" i="4"/>
  <c r="G23" i="4"/>
  <c r="G37" i="4"/>
  <c r="G50" i="4"/>
  <c r="G51" i="4"/>
  <c r="G60" i="4"/>
  <c r="G69" i="4"/>
  <c r="H76" i="4"/>
  <c r="H77" i="4"/>
  <c r="H78" i="4"/>
  <c r="H79" i="4"/>
  <c r="H80" i="4"/>
  <c r="H81" i="4"/>
  <c r="H82" i="4"/>
  <c r="G83" i="4"/>
  <c r="G84" i="4"/>
  <c r="G85" i="4"/>
  <c r="H95" i="4"/>
  <c r="H96" i="4"/>
  <c r="H97" i="4"/>
  <c r="H98" i="4"/>
  <c r="H99" i="4"/>
  <c r="H100" i="4"/>
  <c r="H101" i="4"/>
  <c r="H102" i="4"/>
  <c r="H10" i="4"/>
  <c r="H12" i="4"/>
  <c r="G14" i="4"/>
  <c r="H84" i="4"/>
  <c r="G86" i="4"/>
  <c r="G88" i="4"/>
  <c r="G121" i="4"/>
  <c r="G122" i="4"/>
  <c r="G123" i="4"/>
  <c r="G124" i="4"/>
  <c r="G125" i="4"/>
  <c r="G126" i="4"/>
  <c r="H137" i="4"/>
  <c r="H138" i="4"/>
  <c r="H139" i="4"/>
  <c r="H140" i="4"/>
  <c r="H141" i="4"/>
  <c r="H142" i="4"/>
  <c r="H143" i="4"/>
  <c r="H145" i="4"/>
  <c r="H146" i="4"/>
  <c r="G150" i="4"/>
  <c r="H170" i="4"/>
  <c r="H171" i="4"/>
  <c r="G175" i="4"/>
  <c r="H20" i="4"/>
  <c r="H22" i="4"/>
  <c r="G24" i="4"/>
  <c r="I24" i="4" s="1"/>
  <c r="G38" i="4"/>
  <c r="G40" i="4"/>
  <c r="I40" i="4" s="1"/>
  <c r="G42" i="4"/>
  <c r="G44" i="4"/>
  <c r="I44" i="4" s="1"/>
  <c r="H50" i="4"/>
  <c r="G52" i="4"/>
  <c r="G54" i="4"/>
  <c r="I54" i="4" s="1"/>
  <c r="H60" i="4"/>
  <c r="G62" i="4"/>
  <c r="I62" i="4" s="1"/>
  <c r="G64" i="4"/>
  <c r="G70" i="4"/>
  <c r="G72" i="4"/>
  <c r="G103" i="4"/>
  <c r="G104" i="4"/>
  <c r="G127" i="4"/>
  <c r="G128" i="4"/>
  <c r="G129" i="4"/>
  <c r="G130" i="4"/>
  <c r="G131" i="4"/>
  <c r="G132" i="4"/>
  <c r="G133" i="4"/>
  <c r="G134" i="4"/>
  <c r="G135" i="4"/>
  <c r="G151" i="4"/>
  <c r="G152" i="4"/>
  <c r="G153" i="4"/>
  <c r="G154" i="4"/>
  <c r="G155" i="4"/>
  <c r="G156" i="4"/>
  <c r="G157" i="4"/>
  <c r="H9" i="4"/>
  <c r="H11" i="4"/>
  <c r="G13" i="4"/>
  <c r="H83" i="4"/>
  <c r="H85" i="4"/>
  <c r="G87" i="4"/>
  <c r="H103" i="4"/>
  <c r="H104" i="4"/>
  <c r="G105" i="4"/>
  <c r="G106" i="4"/>
  <c r="G107" i="4"/>
  <c r="G108" i="4"/>
  <c r="G109" i="4"/>
  <c r="G110" i="4"/>
  <c r="H127" i="4"/>
  <c r="H128" i="4"/>
  <c r="H129" i="4"/>
  <c r="H130" i="4"/>
  <c r="H131" i="4"/>
  <c r="H132" i="4"/>
  <c r="H133" i="4"/>
  <c r="H134" i="4"/>
  <c r="H135" i="4"/>
  <c r="G136" i="4"/>
  <c r="H151" i="4"/>
  <c r="H152" i="4"/>
  <c r="H153" i="4"/>
  <c r="G158" i="4"/>
  <c r="G159" i="4"/>
  <c r="G160" i="4"/>
  <c r="G161" i="4"/>
  <c r="G162" i="4"/>
  <c r="G163" i="4"/>
  <c r="G164" i="4"/>
  <c r="G165" i="4"/>
  <c r="G39" i="4"/>
  <c r="G55" i="4"/>
  <c r="I55" i="4" s="1"/>
  <c r="G63" i="4"/>
  <c r="G71" i="4"/>
  <c r="H136" i="4"/>
  <c r="G138" i="4"/>
  <c r="I138" i="4" s="1"/>
  <c r="G140" i="4"/>
  <c r="G142" i="4"/>
  <c r="I142" i="4" s="1"/>
  <c r="G144" i="4"/>
  <c r="G146" i="4"/>
  <c r="G148" i="4"/>
  <c r="H158" i="4"/>
  <c r="I158" i="4" s="1"/>
  <c r="H160" i="4"/>
  <c r="H162" i="4"/>
  <c r="H164" i="4"/>
  <c r="I164" i="4" s="1"/>
  <c r="G166" i="4"/>
  <c r="G168" i="4"/>
  <c r="G170" i="4"/>
  <c r="G172" i="4"/>
  <c r="G174" i="4"/>
  <c r="G176" i="4"/>
  <c r="H177" i="4"/>
  <c r="H178" i="4"/>
  <c r="H179" i="4"/>
  <c r="H180" i="4"/>
  <c r="H181" i="4"/>
  <c r="G182" i="4"/>
  <c r="G183" i="4"/>
  <c r="G184" i="4"/>
  <c r="G185" i="4"/>
  <c r="G186" i="4"/>
  <c r="G187" i="4"/>
  <c r="G188" i="4"/>
  <c r="G189" i="4"/>
  <c r="G190" i="4"/>
  <c r="G214" i="4"/>
  <c r="G215" i="4"/>
  <c r="G216" i="4"/>
  <c r="G217" i="4"/>
  <c r="G218" i="4"/>
  <c r="G219" i="4"/>
  <c r="G220" i="4"/>
  <c r="G221" i="4"/>
  <c r="G222" i="4"/>
  <c r="H37" i="4"/>
  <c r="G53" i="4"/>
  <c r="G61" i="4"/>
  <c r="I61" i="4" s="1"/>
  <c r="H69" i="4"/>
  <c r="H106" i="4"/>
  <c r="H108" i="4"/>
  <c r="I108" i="4" s="1"/>
  <c r="H110" i="4"/>
  <c r="G112" i="4"/>
  <c r="G114" i="4"/>
  <c r="G116" i="4"/>
  <c r="G118" i="4"/>
  <c r="G120" i="4"/>
  <c r="G191" i="4"/>
  <c r="G192" i="4"/>
  <c r="G193" i="4"/>
  <c r="G194" i="4"/>
  <c r="G195" i="4"/>
  <c r="G196" i="4"/>
  <c r="G197" i="4"/>
  <c r="G223" i="4"/>
  <c r="G224" i="4"/>
  <c r="G225" i="4"/>
  <c r="G226" i="4"/>
  <c r="G227" i="4"/>
  <c r="G228" i="4"/>
  <c r="G229" i="4"/>
  <c r="G230" i="4"/>
  <c r="G231" i="4"/>
  <c r="G232" i="4"/>
  <c r="H23" i="4"/>
  <c r="G43" i="4"/>
  <c r="I43" i="4" s="1"/>
  <c r="H51" i="4"/>
  <c r="G137" i="4"/>
  <c r="G139" i="4"/>
  <c r="G141" i="4"/>
  <c r="I141" i="4" s="1"/>
  <c r="G143" i="4"/>
  <c r="G145" i="4"/>
  <c r="G147" i="4"/>
  <c r="G149" i="4"/>
  <c r="H159" i="4"/>
  <c r="H161" i="4"/>
  <c r="H163" i="4"/>
  <c r="I163" i="4" s="1"/>
  <c r="H165" i="4"/>
  <c r="G167" i="4"/>
  <c r="G169" i="4"/>
  <c r="G171" i="4"/>
  <c r="G173" i="4"/>
  <c r="H191" i="4"/>
  <c r="H194" i="4"/>
  <c r="G198" i="4"/>
  <c r="G199" i="4"/>
  <c r="G200" i="4"/>
  <c r="G201" i="4"/>
  <c r="G202" i="4"/>
  <c r="G203" i="4"/>
  <c r="G204" i="4"/>
  <c r="G205" i="4"/>
  <c r="G206" i="4"/>
  <c r="H223" i="4"/>
  <c r="H224" i="4"/>
  <c r="H225" i="4"/>
  <c r="H226" i="4"/>
  <c r="H227" i="4"/>
  <c r="H228" i="4"/>
  <c r="I228" i="4" s="1"/>
  <c r="H229" i="4"/>
  <c r="H230" i="4"/>
  <c r="H231" i="4"/>
  <c r="G41" i="4"/>
  <c r="G73" i="4"/>
  <c r="G111" i="4"/>
  <c r="G119" i="4"/>
  <c r="G233" i="4"/>
  <c r="G250" i="4"/>
  <c r="G251" i="4"/>
  <c r="G268" i="4"/>
  <c r="G269" i="4"/>
  <c r="G270" i="4"/>
  <c r="G271" i="4"/>
  <c r="G272" i="4"/>
  <c r="G273" i="4"/>
  <c r="G274" i="4"/>
  <c r="G307" i="4"/>
  <c r="G308" i="4"/>
  <c r="G309" i="4"/>
  <c r="G310" i="4"/>
  <c r="G311" i="4"/>
  <c r="G312" i="4"/>
  <c r="G313" i="4"/>
  <c r="G336" i="4"/>
  <c r="G358" i="4"/>
  <c r="G359" i="4"/>
  <c r="G360" i="4"/>
  <c r="G362" i="4"/>
  <c r="G363" i="4"/>
  <c r="H239" i="4"/>
  <c r="H259" i="4"/>
  <c r="H263" i="4"/>
  <c r="G267" i="4"/>
  <c r="H284" i="4"/>
  <c r="H287" i="4"/>
  <c r="H290" i="4"/>
  <c r="H294" i="4"/>
  <c r="G298" i="4"/>
  <c r="G302" i="4"/>
  <c r="G306" i="4"/>
  <c r="H329" i="4"/>
  <c r="G333" i="4"/>
  <c r="H343" i="4"/>
  <c r="H345" i="4"/>
  <c r="H348" i="4"/>
  <c r="G351" i="4"/>
  <c r="G355" i="4"/>
  <c r="H109" i="4"/>
  <c r="G117" i="4"/>
  <c r="G178" i="4"/>
  <c r="I178" i="4" s="1"/>
  <c r="G180" i="4"/>
  <c r="H198" i="4"/>
  <c r="H200" i="4"/>
  <c r="H202" i="4"/>
  <c r="H204" i="4"/>
  <c r="H206" i="4"/>
  <c r="G208" i="4"/>
  <c r="G210" i="4"/>
  <c r="G212" i="4"/>
  <c r="H232" i="4"/>
  <c r="H233" i="4"/>
  <c r="G234" i="4"/>
  <c r="G235" i="4"/>
  <c r="G252" i="4"/>
  <c r="G253" i="4"/>
  <c r="G254" i="4"/>
  <c r="G255" i="4"/>
  <c r="G256" i="4"/>
  <c r="G257" i="4"/>
  <c r="G258" i="4"/>
  <c r="G275" i="4"/>
  <c r="G276" i="4"/>
  <c r="G277" i="4"/>
  <c r="G278" i="4"/>
  <c r="G279" i="4"/>
  <c r="G280" i="4"/>
  <c r="G281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37" i="4"/>
  <c r="G338" i="4"/>
  <c r="G339" i="4"/>
  <c r="G340" i="4"/>
  <c r="G361" i="4"/>
  <c r="H237" i="4"/>
  <c r="H262" i="4"/>
  <c r="G266" i="4"/>
  <c r="H282" i="4"/>
  <c r="H288" i="4"/>
  <c r="H292" i="4"/>
  <c r="G296" i="4"/>
  <c r="G300" i="4"/>
  <c r="G304" i="4"/>
  <c r="H326" i="4"/>
  <c r="H330" i="4"/>
  <c r="G335" i="4"/>
  <c r="H342" i="4"/>
  <c r="H346" i="4"/>
  <c r="H350" i="4"/>
  <c r="G354" i="4"/>
  <c r="H8" i="4"/>
  <c r="H21" i="4"/>
  <c r="H107" i="4"/>
  <c r="I107" i="4" s="1"/>
  <c r="G115" i="4"/>
  <c r="G236" i="4"/>
  <c r="G237" i="4"/>
  <c r="G238" i="4"/>
  <c r="G239" i="4"/>
  <c r="I239" i="4" s="1"/>
  <c r="G240" i="4"/>
  <c r="G241" i="4"/>
  <c r="G242" i="4"/>
  <c r="H252" i="4"/>
  <c r="H253" i="4"/>
  <c r="H254" i="4"/>
  <c r="H255" i="4"/>
  <c r="H256" i="4"/>
  <c r="H257" i="4"/>
  <c r="H258" i="4"/>
  <c r="G259" i="4"/>
  <c r="I259" i="4" s="1"/>
  <c r="G260" i="4"/>
  <c r="G261" i="4"/>
  <c r="G262" i="4"/>
  <c r="I262" i="4" s="1"/>
  <c r="G263" i="4"/>
  <c r="I263" i="4" s="1"/>
  <c r="G264" i="4"/>
  <c r="G265" i="4"/>
  <c r="H275" i="4"/>
  <c r="H276" i="4"/>
  <c r="H277" i="4"/>
  <c r="H278" i="4"/>
  <c r="H279" i="4"/>
  <c r="H280" i="4"/>
  <c r="H281" i="4"/>
  <c r="G282" i="4"/>
  <c r="G283" i="4"/>
  <c r="G284" i="4"/>
  <c r="G285" i="4"/>
  <c r="G286" i="4"/>
  <c r="G287" i="4"/>
  <c r="G288" i="4"/>
  <c r="I288" i="4" s="1"/>
  <c r="G289" i="4"/>
  <c r="G290" i="4"/>
  <c r="I290" i="4" s="1"/>
  <c r="G291" i="4"/>
  <c r="G292" i="4"/>
  <c r="I292" i="4" s="1"/>
  <c r="G293" i="4"/>
  <c r="G294" i="4"/>
  <c r="G295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G326" i="4"/>
  <c r="I326" i="4" s="1"/>
  <c r="G327" i="4"/>
  <c r="G328" i="4"/>
  <c r="G329" i="4"/>
  <c r="G330" i="4"/>
  <c r="I330" i="4" s="1"/>
  <c r="G331" i="4"/>
  <c r="G332" i="4"/>
  <c r="H337" i="4"/>
  <c r="H338" i="4"/>
  <c r="H339" i="4"/>
  <c r="H340" i="4"/>
  <c r="G341" i="4"/>
  <c r="G342" i="4"/>
  <c r="I342" i="4" s="1"/>
  <c r="G343" i="4"/>
  <c r="G344" i="4"/>
  <c r="G345" i="4"/>
  <c r="I345" i="4" s="1"/>
  <c r="G346" i="4"/>
  <c r="I346" i="4" s="1"/>
  <c r="G347" i="4"/>
  <c r="G348" i="4"/>
  <c r="G349" i="4"/>
  <c r="G350" i="4"/>
  <c r="I350" i="4" s="1"/>
  <c r="H361" i="4"/>
  <c r="H362" i="4"/>
  <c r="H363" i="4"/>
  <c r="H260" i="4"/>
  <c r="H264" i="4"/>
  <c r="H283" i="4"/>
  <c r="I283" i="4" s="1"/>
  <c r="H286" i="4"/>
  <c r="H289" i="4"/>
  <c r="H293" i="4"/>
  <c r="I293" i="4" s="1"/>
  <c r="H295" i="4"/>
  <c r="I295" i="4" s="1"/>
  <c r="G299" i="4"/>
  <c r="G303" i="4"/>
  <c r="H328" i="4"/>
  <c r="H331" i="4"/>
  <c r="G334" i="4"/>
  <c r="H344" i="4"/>
  <c r="H349" i="4"/>
  <c r="G353" i="4"/>
  <c r="G357" i="4"/>
  <c r="H105" i="4"/>
  <c r="I105" i="4" s="1"/>
  <c r="G113" i="4"/>
  <c r="G177" i="4"/>
  <c r="G179" i="4"/>
  <c r="G181" i="4"/>
  <c r="I181" i="4" s="1"/>
  <c r="H199" i="4"/>
  <c r="H201" i="4"/>
  <c r="H203" i="4"/>
  <c r="H205" i="4"/>
  <c r="G207" i="4"/>
  <c r="G209" i="4"/>
  <c r="G211" i="4"/>
  <c r="G213" i="4"/>
  <c r="H236" i="4"/>
  <c r="H238" i="4"/>
  <c r="H240" i="4"/>
  <c r="H241" i="4"/>
  <c r="H242" i="4"/>
  <c r="G243" i="4"/>
  <c r="G244" i="4"/>
  <c r="G245" i="4"/>
  <c r="G246" i="4"/>
  <c r="G247" i="4"/>
  <c r="G248" i="4"/>
  <c r="G249" i="4"/>
  <c r="H261" i="4"/>
  <c r="H265" i="4"/>
  <c r="H285" i="4"/>
  <c r="H291" i="4"/>
  <c r="G297" i="4"/>
  <c r="G301" i="4"/>
  <c r="G305" i="4"/>
  <c r="H327" i="4"/>
  <c r="H332" i="4"/>
  <c r="H341" i="4"/>
  <c r="I341" i="4" s="1"/>
  <c r="H347" i="4"/>
  <c r="G352" i="4"/>
  <c r="G356" i="4"/>
  <c r="H359" i="4"/>
  <c r="H311" i="4"/>
  <c r="H271" i="4"/>
  <c r="H243" i="4"/>
  <c r="H358" i="4"/>
  <c r="H306" i="4"/>
  <c r="H270" i="4"/>
  <c r="H234" i="4"/>
  <c r="H313" i="4"/>
  <c r="H297" i="4"/>
  <c r="H356" i="4"/>
  <c r="H308" i="4"/>
  <c r="H272" i="4"/>
  <c r="H221" i="4"/>
  <c r="H174" i="4"/>
  <c r="H126" i="4"/>
  <c r="H213" i="4"/>
  <c r="H197" i="4"/>
  <c r="H184" i="4"/>
  <c r="H183" i="4"/>
  <c r="H156" i="4"/>
  <c r="H218" i="4"/>
  <c r="H208" i="4"/>
  <c r="H186" i="4"/>
  <c r="I186" i="4" s="1"/>
  <c r="H119" i="4"/>
  <c r="H111" i="4"/>
  <c r="H169" i="4"/>
  <c r="H149" i="4"/>
  <c r="H26" i="4"/>
  <c r="H118" i="4"/>
  <c r="H86" i="4"/>
  <c r="H67" i="4"/>
  <c r="H57" i="4"/>
  <c r="H35" i="4"/>
  <c r="H25" i="4"/>
  <c r="H89" i="4"/>
  <c r="H15" i="4"/>
  <c r="H70" i="4"/>
  <c r="H58" i="4"/>
  <c r="H36" i="4"/>
  <c r="H27" i="4"/>
  <c r="H355" i="4"/>
  <c r="H307" i="4"/>
  <c r="H267" i="4"/>
  <c r="H235" i="4"/>
  <c r="H354" i="4"/>
  <c r="H302" i="4"/>
  <c r="I302" i="4" s="1"/>
  <c r="H266" i="4"/>
  <c r="H357" i="4"/>
  <c r="H309" i="4"/>
  <c r="H273" i="4"/>
  <c r="H352" i="4"/>
  <c r="H304" i="4"/>
  <c r="H268" i="4"/>
  <c r="H217" i="4"/>
  <c r="H166" i="4"/>
  <c r="H122" i="4"/>
  <c r="H211" i="4"/>
  <c r="I211" i="4" s="1"/>
  <c r="H195" i="4"/>
  <c r="I195" i="4" s="1"/>
  <c r="H219" i="4"/>
  <c r="H176" i="4"/>
  <c r="H148" i="4"/>
  <c r="H214" i="4"/>
  <c r="H196" i="4"/>
  <c r="H182" i="4"/>
  <c r="H117" i="4"/>
  <c r="H88" i="4"/>
  <c r="H167" i="4"/>
  <c r="H147" i="4"/>
  <c r="H17" i="4"/>
  <c r="H116" i="4"/>
  <c r="H94" i="4"/>
  <c r="H65" i="4"/>
  <c r="H49" i="4"/>
  <c r="H33" i="4"/>
  <c r="H19" i="4"/>
  <c r="H87" i="4"/>
  <c r="H92" i="4"/>
  <c r="I92" i="4" s="1"/>
  <c r="H68" i="4"/>
  <c r="H56" i="4"/>
  <c r="H34" i="4"/>
  <c r="H18" i="4"/>
  <c r="H351" i="4"/>
  <c r="H303" i="4"/>
  <c r="H251" i="4"/>
  <c r="H249" i="4"/>
  <c r="H334" i="4"/>
  <c r="H298" i="4"/>
  <c r="H250" i="4"/>
  <c r="H353" i="4"/>
  <c r="H305" i="4"/>
  <c r="H269" i="4"/>
  <c r="H336" i="4"/>
  <c r="H300" i="4"/>
  <c r="H248" i="4"/>
  <c r="H189" i="4"/>
  <c r="H154" i="4"/>
  <c r="H220" i="4"/>
  <c r="H209" i="4"/>
  <c r="I209" i="4" s="1"/>
  <c r="H193" i="4"/>
  <c r="I193" i="4" s="1"/>
  <c r="H215" i="4"/>
  <c r="H172" i="4"/>
  <c r="H144" i="4"/>
  <c r="H212" i="4"/>
  <c r="I212" i="4" s="1"/>
  <c r="H192" i="4"/>
  <c r="H125" i="4"/>
  <c r="H115" i="4"/>
  <c r="H175" i="4"/>
  <c r="H157" i="4"/>
  <c r="H124" i="4"/>
  <c r="I124" i="4" s="1"/>
  <c r="H123" i="4"/>
  <c r="I123" i="4" s="1"/>
  <c r="H114" i="4"/>
  <c r="I114" i="4" s="1"/>
  <c r="H90" i="4"/>
  <c r="H63" i="4"/>
  <c r="H47" i="4"/>
  <c r="H31" i="4"/>
  <c r="H16" i="4"/>
  <c r="H75" i="4"/>
  <c r="H74" i="4"/>
  <c r="H66" i="4"/>
  <c r="H48" i="4"/>
  <c r="H32" i="4"/>
  <c r="H335" i="4"/>
  <c r="H310" i="4"/>
  <c r="H301" i="4"/>
  <c r="H244" i="4"/>
  <c r="H207" i="4"/>
  <c r="H222" i="4"/>
  <c r="H113" i="4"/>
  <c r="H120" i="4"/>
  <c r="H45" i="4"/>
  <c r="H72" i="4"/>
  <c r="H296" i="4"/>
  <c r="H121" i="4"/>
  <c r="H30" i="4"/>
  <c r="H299" i="4"/>
  <c r="H274" i="4"/>
  <c r="H360" i="4"/>
  <c r="H185" i="4"/>
  <c r="H188" i="4"/>
  <c r="H210" i="4"/>
  <c r="H173" i="4"/>
  <c r="H112" i="4"/>
  <c r="H29" i="4"/>
  <c r="H64" i="4"/>
  <c r="H333" i="4"/>
  <c r="H216" i="4"/>
  <c r="H168" i="4"/>
  <c r="H91" i="4"/>
  <c r="H28" i="4"/>
  <c r="H247" i="4"/>
  <c r="H246" i="4"/>
  <c r="H312" i="4"/>
  <c r="H150" i="4"/>
  <c r="H187" i="4"/>
  <c r="H190" i="4"/>
  <c r="H155" i="4"/>
  <c r="H73" i="4"/>
  <c r="H93" i="4"/>
  <c r="H46" i="4"/>
  <c r="H245" i="4"/>
  <c r="H59" i="4"/>
  <c r="F30" i="4"/>
  <c r="F34" i="4"/>
  <c r="F38" i="4"/>
  <c r="F50" i="4"/>
  <c r="F74" i="4"/>
  <c r="F83" i="4"/>
  <c r="F84" i="4"/>
  <c r="F13" i="4"/>
  <c r="F17" i="4"/>
  <c r="F21" i="4"/>
  <c r="F29" i="4"/>
  <c r="F37" i="4"/>
  <c r="F45" i="4"/>
  <c r="F53" i="4"/>
  <c r="F61" i="4"/>
  <c r="F69" i="4"/>
  <c r="F75" i="4"/>
  <c r="F77" i="4"/>
  <c r="F80" i="4"/>
  <c r="F86" i="4"/>
  <c r="F89" i="4"/>
  <c r="F25" i="4"/>
  <c r="F79" i="4"/>
  <c r="F90" i="4"/>
  <c r="F97" i="4"/>
  <c r="F99" i="4"/>
  <c r="F100" i="4"/>
  <c r="F106" i="4"/>
  <c r="F113" i="4"/>
  <c r="F115" i="4"/>
  <c r="F116" i="4"/>
  <c r="F122" i="4"/>
  <c r="F129" i="4"/>
  <c r="F131" i="4"/>
  <c r="F132" i="4"/>
  <c r="F138" i="4"/>
  <c r="F105" i="4"/>
  <c r="F123" i="4"/>
  <c r="F140" i="4"/>
  <c r="F147" i="4"/>
  <c r="F154" i="4"/>
  <c r="F237" i="4"/>
  <c r="F239" i="4"/>
  <c r="F240" i="4"/>
  <c r="F246" i="4"/>
  <c r="F253" i="4"/>
  <c r="F255" i="4"/>
  <c r="F256" i="4"/>
  <c r="F262" i="4"/>
  <c r="F269" i="4"/>
  <c r="F271" i="4"/>
  <c r="F272" i="4"/>
  <c r="F278" i="4"/>
  <c r="F107" i="4"/>
  <c r="F124" i="4"/>
  <c r="F130" i="4"/>
  <c r="F155" i="4"/>
  <c r="F159" i="4"/>
  <c r="F162" i="4"/>
  <c r="F169" i="4"/>
  <c r="F171" i="4"/>
  <c r="F172" i="4"/>
  <c r="F178" i="4"/>
  <c r="F185" i="4"/>
  <c r="F187" i="4"/>
  <c r="F188" i="4"/>
  <c r="F194" i="4"/>
  <c r="F201" i="4"/>
  <c r="F203" i="4"/>
  <c r="F204" i="4"/>
  <c r="F210" i="4"/>
  <c r="F217" i="4"/>
  <c r="F219" i="4"/>
  <c r="F220" i="4"/>
  <c r="F226" i="4"/>
  <c r="F233" i="4"/>
  <c r="F235" i="4"/>
  <c r="F236" i="4"/>
  <c r="F242" i="4"/>
  <c r="F249" i="4"/>
  <c r="F251" i="4"/>
  <c r="F252" i="4"/>
  <c r="F258" i="4"/>
  <c r="F265" i="4"/>
  <c r="F267" i="4"/>
  <c r="F268" i="4"/>
  <c r="F274" i="4"/>
  <c r="F281" i="4"/>
  <c r="F283" i="4"/>
  <c r="F91" i="4"/>
  <c r="F108" i="4"/>
  <c r="F114" i="4"/>
  <c r="F137" i="4"/>
  <c r="F145" i="4"/>
  <c r="F148" i="4"/>
  <c r="F92" i="4"/>
  <c r="F98" i="4"/>
  <c r="F121" i="4"/>
  <c r="F139" i="4"/>
  <c r="F146" i="4"/>
  <c r="F161" i="4"/>
  <c r="F163" i="4"/>
  <c r="F164" i="4"/>
  <c r="F170" i="4"/>
  <c r="F177" i="4"/>
  <c r="F179" i="4"/>
  <c r="F180" i="4"/>
  <c r="F186" i="4"/>
  <c r="F193" i="4"/>
  <c r="F195" i="4"/>
  <c r="F196" i="4"/>
  <c r="F202" i="4"/>
  <c r="F225" i="4"/>
  <c r="F227" i="4"/>
  <c r="F228" i="4"/>
  <c r="F241" i="4"/>
  <c r="F243" i="4"/>
  <c r="F244" i="4"/>
  <c r="F250" i="4"/>
  <c r="F257" i="4"/>
  <c r="F259" i="4"/>
  <c r="F260" i="4"/>
  <c r="F266" i="4"/>
  <c r="F273" i="4"/>
  <c r="F275" i="4"/>
  <c r="F276" i="4"/>
  <c r="F282" i="4"/>
  <c r="F289" i="4"/>
  <c r="F291" i="4"/>
  <c r="F292" i="4"/>
  <c r="F298" i="4"/>
  <c r="F305" i="4"/>
  <c r="F307" i="4"/>
  <c r="F308" i="4"/>
  <c r="F314" i="4"/>
  <c r="F321" i="4"/>
  <c r="F323" i="4"/>
  <c r="F324" i="4"/>
  <c r="F330" i="4"/>
  <c r="F334" i="4"/>
  <c r="F288" i="4"/>
  <c r="F294" i="4"/>
  <c r="F303" i="4"/>
  <c r="F317" i="4"/>
  <c r="F320" i="4"/>
  <c r="F326" i="4"/>
  <c r="F345" i="4"/>
  <c r="F348" i="4"/>
  <c r="F354" i="4"/>
  <c r="F363" i="4"/>
  <c r="F285" i="4"/>
  <c r="F287" i="4"/>
  <c r="F299" i="4"/>
  <c r="F301" i="4"/>
  <c r="F304" i="4"/>
  <c r="F310" i="4"/>
  <c r="F319" i="4"/>
  <c r="F347" i="4"/>
  <c r="F361" i="4"/>
  <c r="F336" i="4"/>
  <c r="F333" i="4"/>
  <c r="F350" i="4"/>
  <c r="F332" i="4"/>
  <c r="F316" i="4"/>
  <c r="F329" i="4"/>
  <c r="F358" i="4"/>
  <c r="F356" i="4"/>
  <c r="F325" i="4"/>
  <c r="F311" i="4"/>
  <c r="F234" i="4"/>
  <c r="F213" i="4"/>
  <c r="F208" i="4"/>
  <c r="F191" i="4"/>
  <c r="F165" i="4"/>
  <c r="F338" i="4"/>
  <c r="F286" i="4"/>
  <c r="F206" i="4"/>
  <c r="F174" i="4"/>
  <c r="F355" i="4"/>
  <c r="F309" i="4"/>
  <c r="F264" i="4"/>
  <c r="F232" i="4"/>
  <c r="F200" i="4"/>
  <c r="F351" i="4"/>
  <c r="F295" i="4"/>
  <c r="F284" i="4"/>
  <c r="F231" i="4"/>
  <c r="F215" i="4"/>
  <c r="F183" i="4"/>
  <c r="F153" i="4"/>
  <c r="F152" i="4"/>
  <c r="F144" i="4"/>
  <c r="F135" i="4"/>
  <c r="F133" i="4"/>
  <c r="F110" i="4"/>
  <c r="F76" i="4"/>
  <c r="F143" i="4"/>
  <c r="F125" i="4"/>
  <c r="F103" i="4"/>
  <c r="F96" i="4"/>
  <c r="F151" i="4"/>
  <c r="F141" i="4"/>
  <c r="F82" i="4"/>
  <c r="F26" i="4"/>
  <c r="F60" i="4"/>
  <c r="F47" i="4"/>
  <c r="F54" i="4"/>
  <c r="F20" i="4"/>
  <c r="F10" i="4"/>
  <c r="F67" i="4"/>
  <c r="F48" i="4"/>
  <c r="F35" i="4"/>
  <c r="F359" i="4"/>
  <c r="F322" i="4"/>
  <c r="F357" i="4"/>
  <c r="F300" i="4"/>
  <c r="F360" i="4"/>
  <c r="F315" i="4"/>
  <c r="F8" i="4"/>
  <c r="F353" i="4"/>
  <c r="F277" i="4"/>
  <c r="F229" i="4"/>
  <c r="F212" i="4"/>
  <c r="F207" i="4"/>
  <c r="F181" i="4"/>
  <c r="F160" i="4"/>
  <c r="F222" i="4"/>
  <c r="F205" i="4"/>
  <c r="F173" i="4"/>
  <c r="F318" i="4"/>
  <c r="F254" i="4"/>
  <c r="F184" i="4"/>
  <c r="F290" i="4"/>
  <c r="F279" i="4"/>
  <c r="F230" i="4"/>
  <c r="F214" i="4"/>
  <c r="F182" i="4"/>
  <c r="F158" i="4"/>
  <c r="F150" i="4"/>
  <c r="F134" i="4"/>
  <c r="F128" i="4"/>
  <c r="F111" i="4"/>
  <c r="F94" i="4"/>
  <c r="F127" i="4"/>
  <c r="F109" i="4"/>
  <c r="F57" i="4"/>
  <c r="F120" i="4"/>
  <c r="F102" i="4"/>
  <c r="F136" i="4"/>
  <c r="F119" i="4"/>
  <c r="F112" i="4"/>
  <c r="F95" i="4"/>
  <c r="F73" i="4"/>
  <c r="F42" i="4"/>
  <c r="F12" i="4"/>
  <c r="F68" i="4"/>
  <c r="F55" i="4"/>
  <c r="F36" i="4"/>
  <c r="F16" i="4"/>
  <c r="F62" i="4"/>
  <c r="F15" i="4"/>
  <c r="F9" i="4"/>
  <c r="F78" i="4"/>
  <c r="F56" i="4"/>
  <c r="F43" i="4"/>
  <c r="F24" i="4"/>
  <c r="F14" i="4"/>
  <c r="F344" i="4"/>
  <c r="F313" i="4"/>
  <c r="F343" i="4"/>
  <c r="F341" i="4"/>
  <c r="F340" i="4"/>
  <c r="F362" i="4"/>
  <c r="F293" i="4"/>
  <c r="F261" i="4"/>
  <c r="F224" i="4"/>
  <c r="F211" i="4"/>
  <c r="F197" i="4"/>
  <c r="F176" i="4"/>
  <c r="F352" i="4"/>
  <c r="F221" i="4"/>
  <c r="F190" i="4"/>
  <c r="F157" i="4"/>
  <c r="F327" i="4"/>
  <c r="F297" i="4"/>
  <c r="F280" i="4"/>
  <c r="F248" i="4"/>
  <c r="F168" i="4"/>
  <c r="F263" i="4"/>
  <c r="F199" i="4"/>
  <c r="F167" i="4"/>
  <c r="F117" i="4"/>
  <c r="F93" i="4"/>
  <c r="F104" i="4"/>
  <c r="F41" i="4"/>
  <c r="F118" i="4"/>
  <c r="F101" i="4"/>
  <c r="F66" i="4"/>
  <c r="F58" i="4"/>
  <c r="F18" i="4"/>
  <c r="F88" i="4"/>
  <c r="F63" i="4"/>
  <c r="F44" i="4"/>
  <c r="F31" i="4"/>
  <c r="F22" i="4"/>
  <c r="F11" i="4"/>
  <c r="F70" i="4"/>
  <c r="F87" i="4"/>
  <c r="F64" i="4"/>
  <c r="F51" i="4"/>
  <c r="F32" i="4"/>
  <c r="F19" i="4"/>
  <c r="F339" i="4"/>
  <c r="F306" i="4"/>
  <c r="F337" i="4"/>
  <c r="F331" i="4"/>
  <c r="F335" i="4"/>
  <c r="F328" i="4"/>
  <c r="F302" i="4"/>
  <c r="F245" i="4"/>
  <c r="F223" i="4"/>
  <c r="F209" i="4"/>
  <c r="F192" i="4"/>
  <c r="F175" i="4"/>
  <c r="F349" i="4"/>
  <c r="F218" i="4"/>
  <c r="F189" i="4"/>
  <c r="F346" i="4"/>
  <c r="F312" i="4"/>
  <c r="F296" i="4"/>
  <c r="F270" i="4"/>
  <c r="F238" i="4"/>
  <c r="F216" i="4"/>
  <c r="F156" i="4"/>
  <c r="F342" i="4"/>
  <c r="F247" i="4"/>
  <c r="F198" i="4"/>
  <c r="F166" i="4"/>
  <c r="F49" i="4"/>
  <c r="F149" i="4"/>
  <c r="F33" i="4"/>
  <c r="F126" i="4"/>
  <c r="F65" i="4"/>
  <c r="F142" i="4"/>
  <c r="F23" i="4"/>
  <c r="F85" i="4"/>
  <c r="F71" i="4"/>
  <c r="F52" i="4"/>
  <c r="F39" i="4"/>
  <c r="F28" i="4"/>
  <c r="F81" i="4"/>
  <c r="F46" i="4"/>
  <c r="F72" i="4"/>
  <c r="F59" i="4"/>
  <c r="F40" i="4"/>
  <c r="F27" i="4"/>
  <c r="F365" i="3"/>
  <c r="H8" i="3"/>
  <c r="G8" i="3"/>
  <c r="G9" i="3"/>
  <c r="G13" i="3"/>
  <c r="G17" i="3"/>
  <c r="G21" i="3"/>
  <c r="G25" i="3"/>
  <c r="G29" i="3"/>
  <c r="G33" i="3"/>
  <c r="G37" i="3"/>
  <c r="G41" i="3"/>
  <c r="G45" i="3"/>
  <c r="G49" i="3"/>
  <c r="G53" i="3"/>
  <c r="G57" i="3"/>
  <c r="G61" i="3"/>
  <c r="G65" i="3"/>
  <c r="G69" i="3"/>
  <c r="G73" i="3"/>
  <c r="G77" i="3"/>
  <c r="G81" i="3"/>
  <c r="G85" i="3"/>
  <c r="G89" i="3"/>
  <c r="G93" i="3"/>
  <c r="G97" i="3"/>
  <c r="G101" i="3"/>
  <c r="G105" i="3"/>
  <c r="G109" i="3"/>
  <c r="G113" i="3"/>
  <c r="G117" i="3"/>
  <c r="G121" i="3"/>
  <c r="G125" i="3"/>
  <c r="G129" i="3"/>
  <c r="G133" i="3"/>
  <c r="G137" i="3"/>
  <c r="G141" i="3"/>
  <c r="G145" i="3"/>
  <c r="G149" i="3"/>
  <c r="G153" i="3"/>
  <c r="G157" i="3"/>
  <c r="G161" i="3"/>
  <c r="G165" i="3"/>
  <c r="G169" i="3"/>
  <c r="G173" i="3"/>
  <c r="G177" i="3"/>
  <c r="G181" i="3"/>
  <c r="G185" i="3"/>
  <c r="G189" i="3"/>
  <c r="G193" i="3"/>
  <c r="G197" i="3"/>
  <c r="G201" i="3"/>
  <c r="G205" i="3"/>
  <c r="G209" i="3"/>
  <c r="G213" i="3"/>
  <c r="G217" i="3"/>
  <c r="G221" i="3"/>
  <c r="G225" i="3"/>
  <c r="G229" i="3"/>
  <c r="G233" i="3"/>
  <c r="G237" i="3"/>
  <c r="G241" i="3"/>
  <c r="G245" i="3"/>
  <c r="G249" i="3"/>
  <c r="G253" i="3"/>
  <c r="G257" i="3"/>
  <c r="G261" i="3"/>
  <c r="G265" i="3"/>
  <c r="G269" i="3"/>
  <c r="G273" i="3"/>
  <c r="G277" i="3"/>
  <c r="G281" i="3"/>
  <c r="G285" i="3"/>
  <c r="G289" i="3"/>
  <c r="G10" i="3"/>
  <c r="G14" i="3"/>
  <c r="G18" i="3"/>
  <c r="G22" i="3"/>
  <c r="G26" i="3"/>
  <c r="G30" i="3"/>
  <c r="G34" i="3"/>
  <c r="G38" i="3"/>
  <c r="G42" i="3"/>
  <c r="G46" i="3"/>
  <c r="G50" i="3"/>
  <c r="G54" i="3"/>
  <c r="G58" i="3"/>
  <c r="G62" i="3"/>
  <c r="G66" i="3"/>
  <c r="G70" i="3"/>
  <c r="G74" i="3"/>
  <c r="G78" i="3"/>
  <c r="G82" i="3"/>
  <c r="G86" i="3"/>
  <c r="G90" i="3"/>
  <c r="G94" i="3"/>
  <c r="G98" i="3"/>
  <c r="G102" i="3"/>
  <c r="G106" i="3"/>
  <c r="G110" i="3"/>
  <c r="G114" i="3"/>
  <c r="G118" i="3"/>
  <c r="G122" i="3"/>
  <c r="G126" i="3"/>
  <c r="G130" i="3"/>
  <c r="G134" i="3"/>
  <c r="G138" i="3"/>
  <c r="G142" i="3"/>
  <c r="G146" i="3"/>
  <c r="G150" i="3"/>
  <c r="G154" i="3"/>
  <c r="G158" i="3"/>
  <c r="G162" i="3"/>
  <c r="G166" i="3"/>
  <c r="G170" i="3"/>
  <c r="G174" i="3"/>
  <c r="G178" i="3"/>
  <c r="G182" i="3"/>
  <c r="G186" i="3"/>
  <c r="G190" i="3"/>
  <c r="G194" i="3"/>
  <c r="G198" i="3"/>
  <c r="G202" i="3"/>
  <c r="G206" i="3"/>
  <c r="G210" i="3"/>
  <c r="G214" i="3"/>
  <c r="G218" i="3"/>
  <c r="G222" i="3"/>
  <c r="G226" i="3"/>
  <c r="G230" i="3"/>
  <c r="G234" i="3"/>
  <c r="G238" i="3"/>
  <c r="G242" i="3"/>
  <c r="G246" i="3"/>
  <c r="G250" i="3"/>
  <c r="G254" i="3"/>
  <c r="G258" i="3"/>
  <c r="G262" i="3"/>
  <c r="G266" i="3"/>
  <c r="G270" i="3"/>
  <c r="G274" i="3"/>
  <c r="G278" i="3"/>
  <c r="G282" i="3"/>
  <c r="G286" i="3"/>
  <c r="G290" i="3"/>
  <c r="G294" i="3"/>
  <c r="G298" i="3"/>
  <c r="G302" i="3"/>
  <c r="G306" i="3"/>
  <c r="G310" i="3"/>
  <c r="G314" i="3"/>
  <c r="G318" i="3"/>
  <c r="G322" i="3"/>
  <c r="G326" i="3"/>
  <c r="G330" i="3"/>
  <c r="G334" i="3"/>
  <c r="G338" i="3"/>
  <c r="G342" i="3"/>
  <c r="G346" i="3"/>
  <c r="G350" i="3"/>
  <c r="G354" i="3"/>
  <c r="G358" i="3"/>
  <c r="G362" i="3"/>
  <c r="G11" i="3"/>
  <c r="G15" i="3"/>
  <c r="G19" i="3"/>
  <c r="G23" i="3"/>
  <c r="G27" i="3"/>
  <c r="G31" i="3"/>
  <c r="G35" i="3"/>
  <c r="G39" i="3"/>
  <c r="G43" i="3"/>
  <c r="G47" i="3"/>
  <c r="G51" i="3"/>
  <c r="G55" i="3"/>
  <c r="G59" i="3"/>
  <c r="G63" i="3"/>
  <c r="G67" i="3"/>
  <c r="G71" i="3"/>
  <c r="G75" i="3"/>
  <c r="G79" i="3"/>
  <c r="G83" i="3"/>
  <c r="G87" i="3"/>
  <c r="G91" i="3"/>
  <c r="G95" i="3"/>
  <c r="G99" i="3"/>
  <c r="G103" i="3"/>
  <c r="G107" i="3"/>
  <c r="G111" i="3"/>
  <c r="G115" i="3"/>
  <c r="G119" i="3"/>
  <c r="G123" i="3"/>
  <c r="G127" i="3"/>
  <c r="G131" i="3"/>
  <c r="G135" i="3"/>
  <c r="G139" i="3"/>
  <c r="G143" i="3"/>
  <c r="G147" i="3"/>
  <c r="G151" i="3"/>
  <c r="G155" i="3"/>
  <c r="G159" i="3"/>
  <c r="G163" i="3"/>
  <c r="G167" i="3"/>
  <c r="G171" i="3"/>
  <c r="G175" i="3"/>
  <c r="G179" i="3"/>
  <c r="G183" i="3"/>
  <c r="G187" i="3"/>
  <c r="G191" i="3"/>
  <c r="G195" i="3"/>
  <c r="G199" i="3"/>
  <c r="G203" i="3"/>
  <c r="G207" i="3"/>
  <c r="G211" i="3"/>
  <c r="G215" i="3"/>
  <c r="G219" i="3"/>
  <c r="G223" i="3"/>
  <c r="G227" i="3"/>
  <c r="G231" i="3"/>
  <c r="G235" i="3"/>
  <c r="G239" i="3"/>
  <c r="G243" i="3"/>
  <c r="G247" i="3"/>
  <c r="G251" i="3"/>
  <c r="G255" i="3"/>
  <c r="G259" i="3"/>
  <c r="G263" i="3"/>
  <c r="G267" i="3"/>
  <c r="G271" i="3"/>
  <c r="G275" i="3"/>
  <c r="G279" i="3"/>
  <c r="G283" i="3"/>
  <c r="G287" i="3"/>
  <c r="G291" i="3"/>
  <c r="G295" i="3"/>
  <c r="G299" i="3"/>
  <c r="G303" i="3"/>
  <c r="G307" i="3"/>
  <c r="G311" i="3"/>
  <c r="G315" i="3"/>
  <c r="G319" i="3"/>
  <c r="G323" i="3"/>
  <c r="G327" i="3"/>
  <c r="G331" i="3"/>
  <c r="G335" i="3"/>
  <c r="G339" i="3"/>
  <c r="G343" i="3"/>
  <c r="G347" i="3"/>
  <c r="G12" i="3"/>
  <c r="G16" i="3"/>
  <c r="G20" i="3"/>
  <c r="G24" i="3"/>
  <c r="G28" i="3"/>
  <c r="G32" i="3"/>
  <c r="G36" i="3"/>
  <c r="G40" i="3"/>
  <c r="G44" i="3"/>
  <c r="G48" i="3"/>
  <c r="G52" i="3"/>
  <c r="G56" i="3"/>
  <c r="G60" i="3"/>
  <c r="G64" i="3"/>
  <c r="G68" i="3"/>
  <c r="G72" i="3"/>
  <c r="G76" i="3"/>
  <c r="G80" i="3"/>
  <c r="G84" i="3"/>
  <c r="G88" i="3"/>
  <c r="G92" i="3"/>
  <c r="G96" i="3"/>
  <c r="G100" i="3"/>
  <c r="G104" i="3"/>
  <c r="G108" i="3"/>
  <c r="G112" i="3"/>
  <c r="G116" i="3"/>
  <c r="G120" i="3"/>
  <c r="G124" i="3"/>
  <c r="G128" i="3"/>
  <c r="G132" i="3"/>
  <c r="G136" i="3"/>
  <c r="G140" i="3"/>
  <c r="G144" i="3"/>
  <c r="G148" i="3"/>
  <c r="G152" i="3"/>
  <c r="G156" i="3"/>
  <c r="G160" i="3"/>
  <c r="G164" i="3"/>
  <c r="G168" i="3"/>
  <c r="G172" i="3"/>
  <c r="G176" i="3"/>
  <c r="G180" i="3"/>
  <c r="G184" i="3"/>
  <c r="G188" i="3"/>
  <c r="G192" i="3"/>
  <c r="G196" i="3"/>
  <c r="G200" i="3"/>
  <c r="G204" i="3"/>
  <c r="G208" i="3"/>
  <c r="G212" i="3"/>
  <c r="G216" i="3"/>
  <c r="G220" i="3"/>
  <c r="G224" i="3"/>
  <c r="G228" i="3"/>
  <c r="G232" i="3"/>
  <c r="I232" i="3" s="1"/>
  <c r="G248" i="3"/>
  <c r="G264" i="3"/>
  <c r="G280" i="3"/>
  <c r="G293" i="3"/>
  <c r="G301" i="3"/>
  <c r="G309" i="3"/>
  <c r="G317" i="3"/>
  <c r="G325" i="3"/>
  <c r="G333" i="3"/>
  <c r="G341" i="3"/>
  <c r="G349" i="3"/>
  <c r="G355" i="3"/>
  <c r="G360" i="3"/>
  <c r="G292" i="3"/>
  <c r="G236" i="3"/>
  <c r="G252" i="3"/>
  <c r="G268" i="3"/>
  <c r="G284" i="3"/>
  <c r="G296" i="3"/>
  <c r="G304" i="3"/>
  <c r="G312" i="3"/>
  <c r="G320" i="3"/>
  <c r="G328" i="3"/>
  <c r="G336" i="3"/>
  <c r="G344" i="3"/>
  <c r="G351" i="3"/>
  <c r="G356" i="3"/>
  <c r="G361" i="3"/>
  <c r="G260" i="3"/>
  <c r="G300" i="3"/>
  <c r="G324" i="3"/>
  <c r="G340" i="3"/>
  <c r="G353" i="3"/>
  <c r="G240" i="3"/>
  <c r="G256" i="3"/>
  <c r="G272" i="3"/>
  <c r="G288" i="3"/>
  <c r="G297" i="3"/>
  <c r="G305" i="3"/>
  <c r="G313" i="3"/>
  <c r="G321" i="3"/>
  <c r="G329" i="3"/>
  <c r="G337" i="3"/>
  <c r="G345" i="3"/>
  <c r="G352" i="3"/>
  <c r="G357" i="3"/>
  <c r="G363" i="3"/>
  <c r="G244" i="3"/>
  <c r="G276" i="3"/>
  <c r="G308" i="3"/>
  <c r="G316" i="3"/>
  <c r="G332" i="3"/>
  <c r="G348" i="3"/>
  <c r="G359" i="3"/>
  <c r="H353" i="3"/>
  <c r="H301" i="3"/>
  <c r="H241" i="3"/>
  <c r="H189" i="3"/>
  <c r="H145" i="3"/>
  <c r="H89" i="3"/>
  <c r="H45" i="3"/>
  <c r="H360" i="3"/>
  <c r="H344" i="3"/>
  <c r="H328" i="3"/>
  <c r="H312" i="3"/>
  <c r="H296" i="3"/>
  <c r="H280" i="3"/>
  <c r="H264" i="3"/>
  <c r="H248" i="3"/>
  <c r="H232" i="3"/>
  <c r="H216" i="3"/>
  <c r="H200" i="3"/>
  <c r="H184" i="3"/>
  <c r="H168" i="3"/>
  <c r="H152" i="3"/>
  <c r="H136" i="3"/>
  <c r="H120" i="3"/>
  <c r="H104" i="3"/>
  <c r="H88" i="3"/>
  <c r="H72" i="3"/>
  <c r="H56" i="3"/>
  <c r="H40" i="3"/>
  <c r="H24" i="3"/>
  <c r="H357" i="3"/>
  <c r="H309" i="3"/>
  <c r="H253" i="3"/>
  <c r="H197" i="3"/>
  <c r="H141" i="3"/>
  <c r="H85" i="3"/>
  <c r="H41" i="3"/>
  <c r="H13" i="3"/>
  <c r="H351" i="3"/>
  <c r="H335" i="3"/>
  <c r="H319" i="3"/>
  <c r="H303" i="3"/>
  <c r="H287" i="3"/>
  <c r="H271" i="3"/>
  <c r="H255" i="3"/>
  <c r="H239" i="3"/>
  <c r="H223" i="3"/>
  <c r="H207" i="3"/>
  <c r="H191" i="3"/>
  <c r="H175" i="3"/>
  <c r="H159" i="3"/>
  <c r="H143" i="3"/>
  <c r="H127" i="3"/>
  <c r="H111" i="3"/>
  <c r="H95" i="3"/>
  <c r="H79" i="3"/>
  <c r="H325" i="3"/>
  <c r="H285" i="3"/>
  <c r="H257" i="3"/>
  <c r="H217" i="3"/>
  <c r="H169" i="3"/>
  <c r="H125" i="3"/>
  <c r="H93" i="3"/>
  <c r="H37" i="3"/>
  <c r="H350" i="3"/>
  <c r="H334" i="3"/>
  <c r="H318" i="3"/>
  <c r="H302" i="3"/>
  <c r="H286" i="3"/>
  <c r="H270" i="3"/>
  <c r="H254" i="3"/>
  <c r="H238" i="3"/>
  <c r="H222" i="3"/>
  <c r="H206" i="3"/>
  <c r="H190" i="3"/>
  <c r="H174" i="3"/>
  <c r="H158" i="3"/>
  <c r="H142" i="3"/>
  <c r="H126" i="3"/>
  <c r="H110" i="3"/>
  <c r="H94" i="3"/>
  <c r="H78" i="3"/>
  <c r="H62" i="3"/>
  <c r="H46" i="3"/>
  <c r="H30" i="3"/>
  <c r="H14" i="3"/>
  <c r="H67" i="3"/>
  <c r="H51" i="3"/>
  <c r="H35" i="3"/>
  <c r="H19" i="3"/>
  <c r="H341" i="3"/>
  <c r="H289" i="3"/>
  <c r="H229" i="3"/>
  <c r="H177" i="3"/>
  <c r="H133" i="3"/>
  <c r="H73" i="3"/>
  <c r="H29" i="3"/>
  <c r="H356" i="3"/>
  <c r="H340" i="3"/>
  <c r="H324" i="3"/>
  <c r="H308" i="3"/>
  <c r="H292" i="3"/>
  <c r="H276" i="3"/>
  <c r="H260" i="3"/>
  <c r="H244" i="3"/>
  <c r="H228" i="3"/>
  <c r="H212" i="3"/>
  <c r="H196" i="3"/>
  <c r="H180" i="3"/>
  <c r="H164" i="3"/>
  <c r="H148" i="3"/>
  <c r="H132" i="3"/>
  <c r="H116" i="3"/>
  <c r="H100" i="3"/>
  <c r="H84" i="3"/>
  <c r="H68" i="3"/>
  <c r="H52" i="3"/>
  <c r="H36" i="3"/>
  <c r="H20" i="3"/>
  <c r="H345" i="3"/>
  <c r="H297" i="3"/>
  <c r="H233" i="3"/>
  <c r="H185" i="3"/>
  <c r="H129" i="3"/>
  <c r="H77" i="3"/>
  <c r="H33" i="3"/>
  <c r="H363" i="3"/>
  <c r="H347" i="3"/>
  <c r="H331" i="3"/>
  <c r="H315" i="3"/>
  <c r="H299" i="3"/>
  <c r="H283" i="3"/>
  <c r="H267" i="3"/>
  <c r="H251" i="3"/>
  <c r="H235" i="3"/>
  <c r="H219" i="3"/>
  <c r="H203" i="3"/>
  <c r="H187" i="3"/>
  <c r="H171" i="3"/>
  <c r="H155" i="3"/>
  <c r="H139" i="3"/>
  <c r="H123" i="3"/>
  <c r="H107" i="3"/>
  <c r="H91" i="3"/>
  <c r="H361" i="3"/>
  <c r="H313" i="3"/>
  <c r="H277" i="3"/>
  <c r="H249" i="3"/>
  <c r="H205" i="3"/>
  <c r="H157" i="3"/>
  <c r="H117" i="3"/>
  <c r="H81" i="3"/>
  <c r="H362" i="3"/>
  <c r="H346" i="3"/>
  <c r="H330" i="3"/>
  <c r="H314" i="3"/>
  <c r="H298" i="3"/>
  <c r="H282" i="3"/>
  <c r="H266" i="3"/>
  <c r="H250" i="3"/>
  <c r="H234" i="3"/>
  <c r="H218" i="3"/>
  <c r="H202" i="3"/>
  <c r="H186" i="3"/>
  <c r="H170" i="3"/>
  <c r="H154" i="3"/>
  <c r="H138" i="3"/>
  <c r="H122" i="3"/>
  <c r="H106" i="3"/>
  <c r="H90" i="3"/>
  <c r="H74" i="3"/>
  <c r="H58" i="3"/>
  <c r="H42" i="3"/>
  <c r="H26" i="3"/>
  <c r="H10" i="3"/>
  <c r="H63" i="3"/>
  <c r="H47" i="3"/>
  <c r="H31" i="3"/>
  <c r="H15" i="3"/>
  <c r="H329" i="3"/>
  <c r="H261" i="3"/>
  <c r="H209" i="3"/>
  <c r="H165" i="3"/>
  <c r="H121" i="3"/>
  <c r="H61" i="3"/>
  <c r="H21" i="3"/>
  <c r="H352" i="3"/>
  <c r="H336" i="3"/>
  <c r="H320" i="3"/>
  <c r="H304" i="3"/>
  <c r="H288" i="3"/>
  <c r="H272" i="3"/>
  <c r="H256" i="3"/>
  <c r="H240" i="3"/>
  <c r="H224" i="3"/>
  <c r="H208" i="3"/>
  <c r="H192" i="3"/>
  <c r="H176" i="3"/>
  <c r="H160" i="3"/>
  <c r="H144" i="3"/>
  <c r="H128" i="3"/>
  <c r="H112" i="3"/>
  <c r="H96" i="3"/>
  <c r="H80" i="3"/>
  <c r="H64" i="3"/>
  <c r="H48" i="3"/>
  <c r="H32" i="3"/>
  <c r="H16" i="3"/>
  <c r="H333" i="3"/>
  <c r="H281" i="3"/>
  <c r="H221" i="3"/>
  <c r="H173" i="3"/>
  <c r="H113" i="3"/>
  <c r="H65" i="3"/>
  <c r="H25" i="3"/>
  <c r="H359" i="3"/>
  <c r="H343" i="3"/>
  <c r="H327" i="3"/>
  <c r="H311" i="3"/>
  <c r="H295" i="3"/>
  <c r="H279" i="3"/>
  <c r="H263" i="3"/>
  <c r="H247" i="3"/>
  <c r="H231" i="3"/>
  <c r="H215" i="3"/>
  <c r="H199" i="3"/>
  <c r="H183" i="3"/>
  <c r="H167" i="3"/>
  <c r="H151" i="3"/>
  <c r="H135" i="3"/>
  <c r="H119" i="3"/>
  <c r="H103" i="3"/>
  <c r="H87" i="3"/>
  <c r="H349" i="3"/>
  <c r="H305" i="3"/>
  <c r="H273" i="3"/>
  <c r="H237" i="3"/>
  <c r="H193" i="3"/>
  <c r="H149" i="3"/>
  <c r="H105" i="3"/>
  <c r="H69" i="3"/>
  <c r="H358" i="3"/>
  <c r="H342" i="3"/>
  <c r="H326" i="3"/>
  <c r="H310" i="3"/>
  <c r="H294" i="3"/>
  <c r="H278" i="3"/>
  <c r="H262" i="3"/>
  <c r="H246" i="3"/>
  <c r="H230" i="3"/>
  <c r="H214" i="3"/>
  <c r="H198" i="3"/>
  <c r="H182" i="3"/>
  <c r="H166" i="3"/>
  <c r="H150" i="3"/>
  <c r="H134" i="3"/>
  <c r="H118" i="3"/>
  <c r="H102" i="3"/>
  <c r="H86" i="3"/>
  <c r="H70" i="3"/>
  <c r="H54" i="3"/>
  <c r="H38" i="3"/>
  <c r="H22" i="3"/>
  <c r="H75" i="3"/>
  <c r="H59" i="3"/>
  <c r="H43" i="3"/>
  <c r="H27" i="3"/>
  <c r="H11" i="3"/>
  <c r="H317" i="3"/>
  <c r="H245" i="3"/>
  <c r="H201" i="3"/>
  <c r="H161" i="3"/>
  <c r="H109" i="3"/>
  <c r="H49" i="3"/>
  <c r="H9" i="3"/>
  <c r="H348" i="3"/>
  <c r="H332" i="3"/>
  <c r="H316" i="3"/>
  <c r="H300" i="3"/>
  <c r="H284" i="3"/>
  <c r="H268" i="3"/>
  <c r="H252" i="3"/>
  <c r="H236" i="3"/>
  <c r="H220" i="3"/>
  <c r="H204" i="3"/>
  <c r="H188" i="3"/>
  <c r="H172" i="3"/>
  <c r="H156" i="3"/>
  <c r="H140" i="3"/>
  <c r="H124" i="3"/>
  <c r="H108" i="3"/>
  <c r="H92" i="3"/>
  <c r="H76" i="3"/>
  <c r="H60" i="3"/>
  <c r="H44" i="3"/>
  <c r="H28" i="3"/>
  <c r="H12" i="3"/>
  <c r="H321" i="3"/>
  <c r="H269" i="3"/>
  <c r="H213" i="3"/>
  <c r="H153" i="3"/>
  <c r="H101" i="3"/>
  <c r="H57" i="3"/>
  <c r="H17" i="3"/>
  <c r="H355" i="3"/>
  <c r="H339" i="3"/>
  <c r="H323" i="3"/>
  <c r="H307" i="3"/>
  <c r="H291" i="3"/>
  <c r="H275" i="3"/>
  <c r="H259" i="3"/>
  <c r="H243" i="3"/>
  <c r="H227" i="3"/>
  <c r="H211" i="3"/>
  <c r="H195" i="3"/>
  <c r="H179" i="3"/>
  <c r="H163" i="3"/>
  <c r="H147" i="3"/>
  <c r="H131" i="3"/>
  <c r="H115" i="3"/>
  <c r="H99" i="3"/>
  <c r="H83" i="3"/>
  <c r="H337" i="3"/>
  <c r="H293" i="3"/>
  <c r="H265" i="3"/>
  <c r="H225" i="3"/>
  <c r="H181" i="3"/>
  <c r="H137" i="3"/>
  <c r="H97" i="3"/>
  <c r="H53" i="3"/>
  <c r="H354" i="3"/>
  <c r="H338" i="3"/>
  <c r="H322" i="3"/>
  <c r="H306" i="3"/>
  <c r="H290" i="3"/>
  <c r="H274" i="3"/>
  <c r="H258" i="3"/>
  <c r="H242" i="3"/>
  <c r="H226" i="3"/>
  <c r="H210" i="3"/>
  <c r="H194" i="3"/>
  <c r="H178" i="3"/>
  <c r="H162" i="3"/>
  <c r="H146" i="3"/>
  <c r="H130" i="3"/>
  <c r="H114" i="3"/>
  <c r="H98" i="3"/>
  <c r="H82" i="3"/>
  <c r="H66" i="3"/>
  <c r="H50" i="3"/>
  <c r="H34" i="3"/>
  <c r="H18" i="3"/>
  <c r="H71" i="3"/>
  <c r="H55" i="3"/>
  <c r="H39" i="3"/>
  <c r="H23" i="3"/>
  <c r="F8" i="3"/>
  <c r="F349" i="3"/>
  <c r="F269" i="3"/>
  <c r="F197" i="3"/>
  <c r="F137" i="3"/>
  <c r="F73" i="3"/>
  <c r="F301" i="3"/>
  <c r="F241" i="3"/>
  <c r="F193" i="3"/>
  <c r="F149" i="3"/>
  <c r="F109" i="3"/>
  <c r="F69" i="3"/>
  <c r="F336" i="3"/>
  <c r="F304" i="3"/>
  <c r="F272" i="3"/>
  <c r="F252" i="3"/>
  <c r="F232" i="3"/>
  <c r="F313" i="3"/>
  <c r="F245" i="3"/>
  <c r="F189" i="3"/>
  <c r="F145" i="3"/>
  <c r="F97" i="3"/>
  <c r="F356" i="3"/>
  <c r="F324" i="3"/>
  <c r="F296" i="3"/>
  <c r="F248" i="3"/>
  <c r="F351" i="3"/>
  <c r="F335" i="3"/>
  <c r="F319" i="3"/>
  <c r="F303" i="3"/>
  <c r="F287" i="3"/>
  <c r="F271" i="3"/>
  <c r="F333" i="3"/>
  <c r="F277" i="3"/>
  <c r="F209" i="3"/>
  <c r="F350" i="3"/>
  <c r="F334" i="3"/>
  <c r="F318" i="3"/>
  <c r="F302" i="3"/>
  <c r="F286" i="3"/>
  <c r="F270" i="3"/>
  <c r="F254" i="3"/>
  <c r="F238" i="3"/>
  <c r="F222" i="3"/>
  <c r="F206" i="3"/>
  <c r="F190" i="3"/>
  <c r="F174" i="3"/>
  <c r="F158" i="3"/>
  <c r="F142" i="3"/>
  <c r="F126" i="3"/>
  <c r="F110" i="3"/>
  <c r="F94" i="3"/>
  <c r="F78" i="3"/>
  <c r="F62" i="3"/>
  <c r="F46" i="3"/>
  <c r="F30" i="3"/>
  <c r="F61" i="3"/>
  <c r="F45" i="3"/>
  <c r="F29" i="3"/>
  <c r="F13" i="3"/>
  <c r="F220" i="3"/>
  <c r="F204" i="3"/>
  <c r="F188" i="3"/>
  <c r="F172" i="3"/>
  <c r="F156" i="3"/>
  <c r="F140" i="3"/>
  <c r="F124" i="3"/>
  <c r="F108" i="3"/>
  <c r="F92" i="3"/>
  <c r="F76" i="3"/>
  <c r="F60" i="3"/>
  <c r="F44" i="3"/>
  <c r="F28" i="3"/>
  <c r="F12" i="3"/>
  <c r="F251" i="3"/>
  <c r="F235" i="3"/>
  <c r="F219" i="3"/>
  <c r="F203" i="3"/>
  <c r="F187" i="3"/>
  <c r="F171" i="3"/>
  <c r="F155" i="3"/>
  <c r="F139" i="3"/>
  <c r="F123" i="3"/>
  <c r="F107" i="3"/>
  <c r="F91" i="3"/>
  <c r="F75" i="3"/>
  <c r="F59" i="3"/>
  <c r="F43" i="3"/>
  <c r="F27" i="3"/>
  <c r="F11" i="3"/>
  <c r="F325" i="3"/>
  <c r="F249" i="3"/>
  <c r="F181" i="3"/>
  <c r="F121" i="3"/>
  <c r="F357" i="3"/>
  <c r="F285" i="3"/>
  <c r="F225" i="3"/>
  <c r="F185" i="3"/>
  <c r="F141" i="3"/>
  <c r="F101" i="3"/>
  <c r="F360" i="3"/>
  <c r="F328" i="3"/>
  <c r="F292" i="3"/>
  <c r="F264" i="3"/>
  <c r="F244" i="3"/>
  <c r="F361" i="3"/>
  <c r="F297" i="3"/>
  <c r="F229" i="3"/>
  <c r="F177" i="3"/>
  <c r="F133" i="3"/>
  <c r="F85" i="3"/>
  <c r="F348" i="3"/>
  <c r="F316" i="3"/>
  <c r="F288" i="3"/>
  <c r="F363" i="3"/>
  <c r="F347" i="3"/>
  <c r="F331" i="3"/>
  <c r="F315" i="3"/>
  <c r="F299" i="3"/>
  <c r="F283" i="3"/>
  <c r="F267" i="3"/>
  <c r="F317" i="3"/>
  <c r="F265" i="3"/>
  <c r="F362" i="3"/>
  <c r="F346" i="3"/>
  <c r="F330" i="3"/>
  <c r="F314" i="3"/>
  <c r="F298" i="3"/>
  <c r="F282" i="3"/>
  <c r="F266" i="3"/>
  <c r="F250" i="3"/>
  <c r="F234" i="3"/>
  <c r="F218" i="3"/>
  <c r="F202" i="3"/>
  <c r="F186" i="3"/>
  <c r="F170" i="3"/>
  <c r="F154" i="3"/>
  <c r="F138" i="3"/>
  <c r="F122" i="3"/>
  <c r="F106" i="3"/>
  <c r="F90" i="3"/>
  <c r="F74" i="3"/>
  <c r="F58" i="3"/>
  <c r="F42" i="3"/>
  <c r="F26" i="3"/>
  <c r="F57" i="3"/>
  <c r="F41" i="3"/>
  <c r="F25" i="3"/>
  <c r="F9" i="3"/>
  <c r="F216" i="3"/>
  <c r="F200" i="3"/>
  <c r="F184" i="3"/>
  <c r="F168" i="3"/>
  <c r="F152" i="3"/>
  <c r="F136" i="3"/>
  <c r="F120" i="3"/>
  <c r="F104" i="3"/>
  <c r="F88" i="3"/>
  <c r="F72" i="3"/>
  <c r="F56" i="3"/>
  <c r="F40" i="3"/>
  <c r="F24" i="3"/>
  <c r="F263" i="3"/>
  <c r="F247" i="3"/>
  <c r="F231" i="3"/>
  <c r="F215" i="3"/>
  <c r="F199" i="3"/>
  <c r="F183" i="3"/>
  <c r="F167" i="3"/>
  <c r="F151" i="3"/>
  <c r="F135" i="3"/>
  <c r="F119" i="3"/>
  <c r="F103" i="3"/>
  <c r="F87" i="3"/>
  <c r="F71" i="3"/>
  <c r="F55" i="3"/>
  <c r="F39" i="3"/>
  <c r="F23" i="3"/>
  <c r="F14" i="3"/>
  <c r="F289" i="3"/>
  <c r="F153" i="3"/>
  <c r="F93" i="3"/>
  <c r="F321" i="3"/>
  <c r="F257" i="3"/>
  <c r="F201" i="3"/>
  <c r="F161" i="3"/>
  <c r="F117" i="3"/>
  <c r="F81" i="3"/>
  <c r="F344" i="3"/>
  <c r="F312" i="3"/>
  <c r="F280" i="3"/>
  <c r="F256" i="3"/>
  <c r="F236" i="3"/>
  <c r="F329" i="3"/>
  <c r="F261" i="3"/>
  <c r="F205" i="3"/>
  <c r="F157" i="3"/>
  <c r="F113" i="3"/>
  <c r="F65" i="3"/>
  <c r="F332" i="3"/>
  <c r="F300" i="3"/>
  <c r="F268" i="3"/>
  <c r="F355" i="3"/>
  <c r="F339" i="3"/>
  <c r="F323" i="3"/>
  <c r="F307" i="3"/>
  <c r="F291" i="3"/>
  <c r="F275" i="3"/>
  <c r="F341" i="3"/>
  <c r="F293" i="3"/>
  <c r="F237" i="3"/>
  <c r="F354" i="3"/>
  <c r="F338" i="3"/>
  <c r="F322" i="3"/>
  <c r="F306" i="3"/>
  <c r="F290" i="3"/>
  <c r="F274" i="3"/>
  <c r="F258" i="3"/>
  <c r="F242" i="3"/>
  <c r="F226" i="3"/>
  <c r="F210" i="3"/>
  <c r="F194" i="3"/>
  <c r="F178" i="3"/>
  <c r="F162" i="3"/>
  <c r="F146" i="3"/>
  <c r="F130" i="3"/>
  <c r="F114" i="3"/>
  <c r="F98" i="3"/>
  <c r="F82" i="3"/>
  <c r="F66" i="3"/>
  <c r="F50" i="3"/>
  <c r="F34" i="3"/>
  <c r="F18" i="3"/>
  <c r="F49" i="3"/>
  <c r="F33" i="3"/>
  <c r="F224" i="3"/>
  <c r="F208" i="3"/>
  <c r="F192" i="3"/>
  <c r="F176" i="3"/>
  <c r="F160" i="3"/>
  <c r="F144" i="3"/>
  <c r="F128" i="3"/>
  <c r="F112" i="3"/>
  <c r="F96" i="3"/>
  <c r="F80" i="3"/>
  <c r="F64" i="3"/>
  <c r="F48" i="3"/>
  <c r="F32" i="3"/>
  <c r="F16" i="3"/>
  <c r="F255" i="3"/>
  <c r="F239" i="3"/>
  <c r="F223" i="3"/>
  <c r="F191" i="3"/>
  <c r="F175" i="3"/>
  <c r="F159" i="3"/>
  <c r="F143" i="3"/>
  <c r="F127" i="3"/>
  <c r="F111" i="3"/>
  <c r="F79" i="3"/>
  <c r="F63" i="3"/>
  <c r="F309" i="3"/>
  <c r="F233" i="3"/>
  <c r="F165" i="3"/>
  <c r="F105" i="3"/>
  <c r="F337" i="3"/>
  <c r="F273" i="3"/>
  <c r="F213" i="3"/>
  <c r="F173" i="3"/>
  <c r="F129" i="3"/>
  <c r="F89" i="3"/>
  <c r="F352" i="3"/>
  <c r="F320" i="3"/>
  <c r="F284" i="3"/>
  <c r="F260" i="3"/>
  <c r="F240" i="3"/>
  <c r="F345" i="3"/>
  <c r="F281" i="3"/>
  <c r="F221" i="3"/>
  <c r="F169" i="3"/>
  <c r="F125" i="3"/>
  <c r="F77" i="3"/>
  <c r="F340" i="3"/>
  <c r="F308" i="3"/>
  <c r="F276" i="3"/>
  <c r="F359" i="3"/>
  <c r="F343" i="3"/>
  <c r="F327" i="3"/>
  <c r="F311" i="3"/>
  <c r="F295" i="3"/>
  <c r="F279" i="3"/>
  <c r="F353" i="3"/>
  <c r="F305" i="3"/>
  <c r="F253" i="3"/>
  <c r="F358" i="3"/>
  <c r="F342" i="3"/>
  <c r="F326" i="3"/>
  <c r="F310" i="3"/>
  <c r="F294" i="3"/>
  <c r="F278" i="3"/>
  <c r="F262" i="3"/>
  <c r="F246" i="3"/>
  <c r="F230" i="3"/>
  <c r="F214" i="3"/>
  <c r="F198" i="3"/>
  <c r="F182" i="3"/>
  <c r="F166" i="3"/>
  <c r="F150" i="3"/>
  <c r="F134" i="3"/>
  <c r="F118" i="3"/>
  <c r="F102" i="3"/>
  <c r="F86" i="3"/>
  <c r="F70" i="3"/>
  <c r="F54" i="3"/>
  <c r="F38" i="3"/>
  <c r="F22" i="3"/>
  <c r="F53" i="3"/>
  <c r="F37" i="3"/>
  <c r="F21" i="3"/>
  <c r="F228" i="3"/>
  <c r="F212" i="3"/>
  <c r="F196" i="3"/>
  <c r="F180" i="3"/>
  <c r="F164" i="3"/>
  <c r="F148" i="3"/>
  <c r="F132" i="3"/>
  <c r="F116" i="3"/>
  <c r="F100" i="3"/>
  <c r="F84" i="3"/>
  <c r="F68" i="3"/>
  <c r="F52" i="3"/>
  <c r="F36" i="3"/>
  <c r="F20" i="3"/>
  <c r="F259" i="3"/>
  <c r="F243" i="3"/>
  <c r="F227" i="3"/>
  <c r="F211" i="3"/>
  <c r="F195" i="3"/>
  <c r="F179" i="3"/>
  <c r="F163" i="3"/>
  <c r="F147" i="3"/>
  <c r="F131" i="3"/>
  <c r="F115" i="3"/>
  <c r="F99" i="3"/>
  <c r="F83" i="3"/>
  <c r="F67" i="3"/>
  <c r="F51" i="3"/>
  <c r="F35" i="3"/>
  <c r="F19" i="3"/>
  <c r="F10" i="3"/>
  <c r="F217" i="3"/>
  <c r="F17" i="3"/>
  <c r="F207" i="3"/>
  <c r="F95" i="3"/>
  <c r="F47" i="3"/>
  <c r="F31" i="3"/>
  <c r="F15" i="3"/>
  <c r="F365" i="1"/>
  <c r="G357" i="2"/>
  <c r="G334" i="2"/>
  <c r="G309" i="2"/>
  <c r="G358" i="2"/>
  <c r="G333" i="2"/>
  <c r="H310" i="2"/>
  <c r="G307" i="2"/>
  <c r="G304" i="2"/>
  <c r="H298" i="2"/>
  <c r="G350" i="2"/>
  <c r="G347" i="2"/>
  <c r="G325" i="2"/>
  <c r="G317" i="2"/>
  <c r="G301" i="2"/>
  <c r="G280" i="2"/>
  <c r="G278" i="2"/>
  <c r="G269" i="2"/>
  <c r="G241" i="2"/>
  <c r="G232" i="2"/>
  <c r="G230" i="2"/>
  <c r="G225" i="2"/>
  <c r="G218" i="2"/>
  <c r="G210" i="2"/>
  <c r="G201" i="2"/>
  <c r="F354" i="2"/>
  <c r="G342" i="2"/>
  <c r="G339" i="2"/>
  <c r="G254" i="2"/>
  <c r="G247" i="2"/>
  <c r="G355" i="2"/>
  <c r="F362" i="2"/>
  <c r="H356" i="2"/>
  <c r="G341" i="2"/>
  <c r="H335" i="2"/>
  <c r="G331" i="2"/>
  <c r="G326" i="2"/>
  <c r="G302" i="2"/>
  <c r="F298" i="2"/>
  <c r="H295" i="2"/>
  <c r="G286" i="2"/>
  <c r="G240" i="2"/>
  <c r="G197" i="2"/>
  <c r="G169" i="2"/>
  <c r="G166" i="2"/>
  <c r="G149" i="2"/>
  <c r="G147" i="2"/>
  <c r="G144" i="2"/>
  <c r="G138" i="2"/>
  <c r="G124" i="2"/>
  <c r="G98" i="2"/>
  <c r="G66" i="2"/>
  <c r="G63" i="2"/>
  <c r="G60" i="2"/>
  <c r="G46" i="2"/>
  <c r="G30" i="2"/>
  <c r="H350" i="2"/>
  <c r="F302" i="2"/>
  <c r="G288" i="2"/>
  <c r="G264" i="2"/>
  <c r="G229" i="2"/>
  <c r="G219" i="2"/>
  <c r="G200" i="2"/>
  <c r="G189" i="2"/>
  <c r="G186" i="2"/>
  <c r="G155" i="2"/>
  <c r="G127" i="2"/>
  <c r="G117" i="2"/>
  <c r="G110" i="2"/>
  <c r="G103" i="2"/>
  <c r="G101" i="2"/>
  <c r="G95" i="2"/>
  <c r="G92" i="2"/>
  <c r="G85" i="2"/>
  <c r="G78" i="2"/>
  <c r="G71" i="2"/>
  <c r="G69" i="2"/>
  <c r="G49" i="2"/>
  <c r="G349" i="2"/>
  <c r="H326" i="2"/>
  <c r="G310" i="2"/>
  <c r="G296" i="2"/>
  <c r="G293" i="2"/>
  <c r="G270" i="2"/>
  <c r="G262" i="2"/>
  <c r="G253" i="2"/>
  <c r="H248" i="2"/>
  <c r="H244" i="2"/>
  <c r="G231" i="2"/>
  <c r="H228" i="2"/>
  <c r="H201" i="2"/>
  <c r="G193" i="2"/>
  <c r="G173" i="2"/>
  <c r="G170" i="2"/>
  <c r="F141" i="2"/>
  <c r="H120" i="2"/>
  <c r="G94" i="2"/>
  <c r="G86" i="2"/>
  <c r="G67" i="2"/>
  <c r="H63" i="2"/>
  <c r="G41" i="2"/>
  <c r="G28" i="2"/>
  <c r="F349" i="2"/>
  <c r="G315" i="2"/>
  <c r="H304" i="2"/>
  <c r="F296" i="2"/>
  <c r="F293" i="2"/>
  <c r="G285" i="2"/>
  <c r="G248" i="2"/>
  <c r="F228" i="2"/>
  <c r="F224" i="2"/>
  <c r="G208" i="2"/>
  <c r="H204" i="2"/>
  <c r="F201" i="2"/>
  <c r="H166" i="2"/>
  <c r="H137" i="2"/>
  <c r="G133" i="2"/>
  <c r="F86" i="2"/>
  <c r="G70" i="2"/>
  <c r="G52" i="2"/>
  <c r="H13" i="2"/>
  <c r="F11" i="2"/>
  <c r="H325" i="2"/>
  <c r="F304" i="2"/>
  <c r="G299" i="2"/>
  <c r="G277" i="2"/>
  <c r="H272" i="2"/>
  <c r="G261" i="2"/>
  <c r="H256" i="2"/>
  <c r="F248" i="2"/>
  <c r="H234" i="2"/>
  <c r="F208" i="2"/>
  <c r="H187" i="2"/>
  <c r="H179" i="2"/>
  <c r="G176" i="2"/>
  <c r="H162" i="2"/>
  <c r="H154" i="2"/>
  <c r="H140" i="2"/>
  <c r="G137" i="2"/>
  <c r="G119" i="2"/>
  <c r="H108" i="2"/>
  <c r="H62" i="2"/>
  <c r="G58" i="2"/>
  <c r="H54" i="2"/>
  <c r="H44" i="2"/>
  <c r="F40" i="2"/>
  <c r="G37" i="2"/>
  <c r="F27" i="2"/>
  <c r="H20" i="2"/>
  <c r="F16" i="2"/>
  <c r="G13" i="2"/>
  <c r="H358" i="2"/>
  <c r="H341" i="2"/>
  <c r="F330" i="2"/>
  <c r="H318" i="2"/>
  <c r="F314" i="2"/>
  <c r="F277" i="2"/>
  <c r="G272" i="2"/>
  <c r="F264" i="2"/>
  <c r="F261" i="2"/>
  <c r="G256" i="2"/>
  <c r="I256" i="2" s="1"/>
  <c r="L256" i="2" s="1"/>
  <c r="H252" i="2"/>
  <c r="F242" i="2"/>
  <c r="F234" i="2"/>
  <c r="H230" i="2"/>
  <c r="H218" i="2"/>
  <c r="H214" i="2"/>
  <c r="H211" i="2"/>
  <c r="F200" i="2"/>
  <c r="G187" i="2"/>
  <c r="F183" i="2"/>
  <c r="G179" i="2"/>
  <c r="F176" i="2"/>
  <c r="H172" i="2"/>
  <c r="H169" i="2"/>
  <c r="G165" i="2"/>
  <c r="G162" i="2"/>
  <c r="G154" i="2"/>
  <c r="H147" i="2"/>
  <c r="F140" i="2"/>
  <c r="F137" i="2"/>
  <c r="H132" i="2"/>
  <c r="H115" i="2"/>
  <c r="G108" i="2"/>
  <c r="H96" i="2"/>
  <c r="F93" i="2"/>
  <c r="H80" i="2"/>
  <c r="F73" i="2"/>
  <c r="F65" i="2"/>
  <c r="G62" i="2"/>
  <c r="I62" i="2" s="1"/>
  <c r="L62" i="2" s="1"/>
  <c r="F58" i="2"/>
  <c r="G54" i="2"/>
  <c r="I54" i="2" s="1"/>
  <c r="L54" i="2" s="1"/>
  <c r="G44" i="2"/>
  <c r="I44" i="2" s="1"/>
  <c r="L44" i="2" s="1"/>
  <c r="G33" i="2"/>
  <c r="H29" i="2"/>
  <c r="H22" i="2"/>
  <c r="G20" i="2"/>
  <c r="I20" i="2" s="1"/>
  <c r="L20" i="2" s="1"/>
  <c r="F13" i="2"/>
  <c r="H351" i="2"/>
  <c r="G318" i="2"/>
  <c r="H294" i="2"/>
  <c r="G291" i="2"/>
  <c r="F272" i="2"/>
  <c r="F230" i="2"/>
  <c r="G226" i="2"/>
  <c r="G214" i="2"/>
  <c r="G211" i="2"/>
  <c r="H202" i="2"/>
  <c r="H194" i="2"/>
  <c r="G157" i="2"/>
  <c r="G150" i="2"/>
  <c r="G132" i="2"/>
  <c r="G122" i="2"/>
  <c r="G115" i="2"/>
  <c r="H111" i="2"/>
  <c r="F108" i="2"/>
  <c r="G87" i="2"/>
  <c r="H76" i="2"/>
  <c r="H46" i="2"/>
  <c r="H36" i="2"/>
  <c r="G29" i="2"/>
  <c r="G22" i="2"/>
  <c r="G363" i="2"/>
  <c r="F357" i="2"/>
  <c r="G323" i="2"/>
  <c r="H302" i="2"/>
  <c r="G294" i="2"/>
  <c r="H287" i="2"/>
  <c r="H279" i="2"/>
  <c r="G246" i="2"/>
  <c r="H241" i="2"/>
  <c r="F226" i="2"/>
  <c r="G202" i="2"/>
  <c r="G194" i="2"/>
  <c r="H190" i="2"/>
  <c r="F186" i="2"/>
  <c r="H178" i="2"/>
  <c r="G168" i="2"/>
  <c r="F157" i="2"/>
  <c r="H146" i="2"/>
  <c r="H126" i="2"/>
  <c r="F122" i="2"/>
  <c r="H118" i="2"/>
  <c r="F115" i="2"/>
  <c r="G111" i="2"/>
  <c r="H83" i="2"/>
  <c r="G76" i="2"/>
  <c r="I76" i="2" s="1"/>
  <c r="L76" i="2" s="1"/>
  <c r="H64" i="2"/>
  <c r="H53" i="2"/>
  <c r="F43" i="2"/>
  <c r="G36" i="2"/>
  <c r="F32" i="2"/>
  <c r="F29" i="2"/>
  <c r="G25" i="2"/>
  <c r="H12" i="2"/>
  <c r="F8" i="2"/>
  <c r="H333" i="2"/>
  <c r="H282" i="2"/>
  <c r="H266" i="2"/>
  <c r="G259" i="2"/>
  <c r="G237" i="2"/>
  <c r="G221" i="2"/>
  <c r="G213" i="2"/>
  <c r="G205" i="2"/>
  <c r="F194" i="2"/>
  <c r="G181" i="2"/>
  <c r="G178" i="2"/>
  <c r="G146" i="2"/>
  <c r="G126" i="2"/>
  <c r="G118" i="2"/>
  <c r="G99" i="2"/>
  <c r="G83" i="2"/>
  <c r="F76" i="2"/>
  <c r="F68" i="2"/>
  <c r="F61" i="2"/>
  <c r="F56" i="2"/>
  <c r="G53" i="2"/>
  <c r="F19" i="2"/>
  <c r="G12" i="2"/>
  <c r="H8" i="2"/>
  <c r="H349" i="2"/>
  <c r="F333" i="2"/>
  <c r="H296" i="2"/>
  <c r="H286" i="2"/>
  <c r="H278" i="2"/>
  <c r="F266" i="2"/>
  <c r="H262" i="2"/>
  <c r="G198" i="2"/>
  <c r="G185" i="2"/>
  <c r="F160" i="2"/>
  <c r="G141" i="2"/>
  <c r="G134" i="2"/>
  <c r="F118" i="2"/>
  <c r="G102" i="2"/>
  <c r="G90" i="2"/>
  <c r="H86" i="2"/>
  <c r="G79" i="2"/>
  <c r="G45" i="2"/>
  <c r="G38" i="2"/>
  <c r="F24" i="2"/>
  <c r="G21" i="2"/>
  <c r="G14" i="2"/>
  <c r="F12" i="2"/>
  <c r="F45" i="2"/>
  <c r="F94" i="2"/>
  <c r="H112" i="2"/>
  <c r="H138" i="2"/>
  <c r="F338" i="2"/>
  <c r="H68" i="2"/>
  <c r="H217" i="2"/>
  <c r="H21" i="2"/>
  <c r="H149" i="2"/>
  <c r="I149" i="2" s="1"/>
  <c r="L149" i="2" s="1"/>
  <c r="H186" i="2"/>
  <c r="G250" i="2"/>
  <c r="H323" i="2"/>
  <c r="H100" i="2"/>
  <c r="F214" i="2"/>
  <c r="G9" i="2"/>
  <c r="F69" i="2"/>
  <c r="H264" i="2"/>
  <c r="H309" i="2"/>
  <c r="F48" i="2"/>
  <c r="G287" i="2"/>
  <c r="G172" i="2"/>
  <c r="I172" i="2" s="1"/>
  <c r="L172" i="2" s="1"/>
  <c r="F34" i="2"/>
  <c r="F159" i="2"/>
  <c r="H284" i="2"/>
  <c r="G361" i="2"/>
  <c r="G352" i="2"/>
  <c r="F102" i="2"/>
  <c r="H128" i="2"/>
  <c r="F146" i="2"/>
  <c r="F83" i="2"/>
  <c r="F274" i="2"/>
  <c r="F149" i="2"/>
  <c r="H52" i="2"/>
  <c r="H14" i="2"/>
  <c r="H158" i="2"/>
  <c r="F97" i="2"/>
  <c r="F170" i="2"/>
  <c r="H42" i="2"/>
  <c r="F164" i="2"/>
  <c r="F245" i="2"/>
  <c r="H322" i="2"/>
  <c r="H45" i="2"/>
  <c r="F107" i="2"/>
  <c r="F168" i="2"/>
  <c r="H226" i="2"/>
  <c r="H271" i="2"/>
  <c r="H69" i="2"/>
  <c r="F150" i="2"/>
  <c r="H260" i="2"/>
  <c r="F44" i="2"/>
  <c r="H103" i="2"/>
  <c r="F179" i="2"/>
  <c r="F238" i="2"/>
  <c r="F334" i="2"/>
  <c r="F85" i="2"/>
  <c r="F195" i="2"/>
  <c r="F280" i="2"/>
  <c r="F30" i="2"/>
  <c r="H133" i="2"/>
  <c r="H219" i="2"/>
  <c r="G319" i="2"/>
  <c r="H35" i="2"/>
  <c r="H90" i="2"/>
  <c r="H180" i="2"/>
  <c r="H212" i="2"/>
  <c r="F14" i="2"/>
  <c r="F90" i="2"/>
  <c r="F148" i="2"/>
  <c r="F198" i="2"/>
  <c r="F258" i="2"/>
  <c r="F46" i="2"/>
  <c r="F147" i="2"/>
  <c r="F232" i="2"/>
  <c r="G311" i="2"/>
  <c r="H40" i="2"/>
  <c r="H153" i="2"/>
  <c r="H255" i="2"/>
  <c r="F241" i="2"/>
  <c r="H320" i="2"/>
  <c r="F287" i="2"/>
  <c r="H355" i="2"/>
  <c r="G303" i="2"/>
  <c r="H17" i="2"/>
  <c r="G40" i="2"/>
  <c r="H60" i="2"/>
  <c r="F91" i="2"/>
  <c r="F120" i="2"/>
  <c r="F158" i="2"/>
  <c r="H188" i="2"/>
  <c r="G55" i="2"/>
  <c r="G91" i="2"/>
  <c r="G174" i="2"/>
  <c r="H233" i="2"/>
  <c r="G156" i="2"/>
  <c r="G97" i="2"/>
  <c r="H203" i="2"/>
  <c r="F153" i="2"/>
  <c r="F18" i="2"/>
  <c r="F50" i="2"/>
  <c r="F82" i="2"/>
  <c r="H121" i="2"/>
  <c r="H161" i="2"/>
  <c r="H220" i="2"/>
  <c r="G50" i="2"/>
  <c r="G114" i="2"/>
  <c r="F177" i="2"/>
  <c r="F199" i="2"/>
  <c r="G130" i="2"/>
  <c r="F206" i="2"/>
  <c r="G195" i="2"/>
  <c r="G152" i="2"/>
  <c r="G216" i="2"/>
  <c r="F340" i="2"/>
  <c r="H348" i="2"/>
  <c r="H257" i="2"/>
  <c r="H164" i="2"/>
  <c r="F62" i="2"/>
  <c r="H270" i="2"/>
  <c r="H225" i="2"/>
  <c r="F218" i="2"/>
  <c r="F53" i="2"/>
  <c r="H170" i="2"/>
  <c r="H254" i="2"/>
  <c r="H327" i="2"/>
  <c r="H71" i="2"/>
  <c r="H122" i="2"/>
  <c r="H175" i="2"/>
  <c r="F246" i="2"/>
  <c r="H312" i="2"/>
  <c r="H87" i="2"/>
  <c r="F182" i="2"/>
  <c r="H291" i="2"/>
  <c r="F54" i="2"/>
  <c r="H127" i="2"/>
  <c r="H183" i="2"/>
  <c r="H242" i="2"/>
  <c r="F358" i="2"/>
  <c r="F119" i="2"/>
  <c r="H227" i="2"/>
  <c r="H288" i="2"/>
  <c r="F52" i="2"/>
  <c r="H173" i="2"/>
  <c r="G243" i="2"/>
  <c r="G359" i="2"/>
  <c r="F41" i="2"/>
  <c r="F117" i="2"/>
  <c r="H185" i="2"/>
  <c r="F231" i="2"/>
  <c r="F35" i="2"/>
  <c r="F98" i="2"/>
  <c r="H155" i="2"/>
  <c r="F212" i="2"/>
  <c r="H301" i="2"/>
  <c r="F60" i="2"/>
  <c r="G159" i="2"/>
  <c r="G255" i="2"/>
  <c r="H331" i="2"/>
  <c r="H56" i="2"/>
  <c r="F207" i="2"/>
  <c r="H268" i="2"/>
  <c r="G263" i="2"/>
  <c r="F350" i="2"/>
  <c r="F295" i="2"/>
  <c r="H315" i="2"/>
  <c r="H317" i="2"/>
  <c r="G24" i="2"/>
  <c r="F47" i="2"/>
  <c r="G74" i="2"/>
  <c r="H99" i="2"/>
  <c r="H124" i="2"/>
  <c r="I124" i="2" s="1"/>
  <c r="L124" i="2" s="1"/>
  <c r="H160" i="2"/>
  <c r="G217" i="2"/>
  <c r="I217" i="2" s="1"/>
  <c r="L217" i="2" s="1"/>
  <c r="F66" i="2"/>
  <c r="G105" i="2"/>
  <c r="H196" i="2"/>
  <c r="G80" i="2"/>
  <c r="I80" i="2" s="1"/>
  <c r="L80" i="2" s="1"/>
  <c r="H156" i="2"/>
  <c r="H129" i="2"/>
  <c r="F72" i="2"/>
  <c r="G203" i="2"/>
  <c r="F26" i="2"/>
  <c r="H57" i="2"/>
  <c r="G89" i="2"/>
  <c r="G125" i="2"/>
  <c r="H171" i="2"/>
  <c r="G10" i="2"/>
  <c r="G64" i="2"/>
  <c r="G128" i="2"/>
  <c r="I128" i="2" s="1"/>
  <c r="L128" i="2" s="1"/>
  <c r="G177" i="2"/>
  <c r="F204" i="2"/>
  <c r="G135" i="2"/>
  <c r="H206" i="2"/>
  <c r="F223" i="2"/>
  <c r="H163" i="2"/>
  <c r="G235" i="2"/>
  <c r="H251" i="2"/>
  <c r="G251" i="2"/>
  <c r="G236" i="2"/>
  <c r="F257" i="2"/>
  <c r="G305" i="2"/>
  <c r="F308" i="2"/>
  <c r="H276" i="2"/>
  <c r="H337" i="2"/>
  <c r="F273" i="2"/>
  <c r="G313" i="2"/>
  <c r="G275" i="2"/>
  <c r="H329" i="2"/>
  <c r="F323" i="2"/>
  <c r="G330" i="2"/>
  <c r="F344" i="2"/>
  <c r="G312" i="2"/>
  <c r="G344" i="2"/>
  <c r="F351" i="2"/>
  <c r="F95" i="2"/>
  <c r="G191" i="2"/>
  <c r="H16" i="2"/>
  <c r="H239" i="2"/>
  <c r="G196" i="2"/>
  <c r="H280" i="2"/>
  <c r="H59" i="2"/>
  <c r="F253" i="2"/>
  <c r="F167" i="2"/>
  <c r="H338" i="2"/>
  <c r="G279" i="2"/>
  <c r="H93" i="2"/>
  <c r="H216" i="2"/>
  <c r="F244" i="2"/>
  <c r="H330" i="2"/>
  <c r="H339" i="2"/>
  <c r="F31" i="2"/>
  <c r="F109" i="2"/>
  <c r="G23" i="2"/>
  <c r="G116" i="2"/>
  <c r="H224" i="2"/>
  <c r="H65" i="2"/>
  <c r="F104" i="2"/>
  <c r="G61" i="2"/>
  <c r="G136" i="2"/>
  <c r="G18" i="2"/>
  <c r="F133" i="2"/>
  <c r="G81" i="2"/>
  <c r="F235" i="2"/>
  <c r="H321" i="2"/>
  <c r="H259" i="2"/>
  <c r="H281" i="2"/>
  <c r="F337" i="2"/>
  <c r="H297" i="2"/>
  <c r="G265" i="2"/>
  <c r="F339" i="2"/>
  <c r="G320" i="2"/>
  <c r="I320" i="2" s="1"/>
  <c r="L320" i="2" s="1"/>
  <c r="F181" i="2"/>
  <c r="H221" i="2"/>
  <c r="F25" i="2"/>
  <c r="F21" i="2"/>
  <c r="H70" i="2"/>
  <c r="H79" i="2"/>
  <c r="F106" i="2"/>
  <c r="H290" i="2"/>
  <c r="H61" i="2"/>
  <c r="F178" i="2"/>
  <c r="G274" i="2"/>
  <c r="H344" i="2"/>
  <c r="H91" i="2"/>
  <c r="H131" i="2"/>
  <c r="F175" i="2"/>
  <c r="H246" i="2"/>
  <c r="F312" i="2"/>
  <c r="F92" i="2"/>
  <c r="F211" i="2"/>
  <c r="H307" i="2"/>
  <c r="H58" i="2"/>
  <c r="G140" i="2"/>
  <c r="I140" i="2" s="1"/>
  <c r="L140" i="2" s="1"/>
  <c r="F187" i="2"/>
  <c r="G252" i="2"/>
  <c r="I252" i="2" s="1"/>
  <c r="L252" i="2" s="1"/>
  <c r="H10" i="2"/>
  <c r="H119" i="2"/>
  <c r="G239" i="2"/>
  <c r="H299" i="2"/>
  <c r="F70" i="2"/>
  <c r="H184" i="2"/>
  <c r="H253" i="2"/>
  <c r="H359" i="2"/>
  <c r="H48" i="2"/>
  <c r="H125" i="2"/>
  <c r="F193" i="2"/>
  <c r="F240" i="2"/>
  <c r="F38" i="2"/>
  <c r="H106" i="2"/>
  <c r="G164" i="2"/>
  <c r="F225" i="2"/>
  <c r="H316" i="2"/>
  <c r="F63" i="2"/>
  <c r="F166" i="2"/>
  <c r="G268" i="2"/>
  <c r="F341" i="2"/>
  <c r="H82" i="2"/>
  <c r="F213" i="2"/>
  <c r="F276" i="2"/>
  <c r="F278" i="2"/>
  <c r="G228" i="2"/>
  <c r="I228" i="2" s="1"/>
  <c r="L228" i="2" s="1"/>
  <c r="G298" i="2"/>
  <c r="I298" i="2" s="1"/>
  <c r="L298" i="2" s="1"/>
  <c r="F318" i="2"/>
  <c r="G327" i="2"/>
  <c r="H25" i="2"/>
  <c r="I25" i="2" s="1"/>
  <c r="L25" i="2" s="1"/>
  <c r="G48" i="2"/>
  <c r="F77" i="2"/>
  <c r="G106" i="2"/>
  <c r="H143" i="2"/>
  <c r="G160" i="2"/>
  <c r="I160" i="2" s="1"/>
  <c r="L160" i="2" s="1"/>
  <c r="G15" i="2"/>
  <c r="H73" i="2"/>
  <c r="G109" i="2"/>
  <c r="F80" i="2"/>
  <c r="G129" i="2"/>
  <c r="I129" i="2" s="1"/>
  <c r="L129" i="2" s="1"/>
  <c r="G104" i="2"/>
  <c r="F209" i="2"/>
  <c r="G27" i="2"/>
  <c r="G57" i="2"/>
  <c r="I57" i="2" s="1"/>
  <c r="L57" i="2" s="1"/>
  <c r="G93" i="2"/>
  <c r="G131" i="2"/>
  <c r="I131" i="2" s="1"/>
  <c r="L131" i="2" s="1"/>
  <c r="G182" i="2"/>
  <c r="F17" i="2"/>
  <c r="F64" i="2"/>
  <c r="F128" i="2"/>
  <c r="H182" i="2"/>
  <c r="H81" i="2"/>
  <c r="H135" i="2"/>
  <c r="F152" i="2"/>
  <c r="H235" i="2"/>
  <c r="F247" i="2"/>
  <c r="F251" i="2"/>
  <c r="H345" i="2"/>
  <c r="H236" i="2"/>
  <c r="F305" i="2"/>
  <c r="H308" i="2"/>
  <c r="G284" i="2"/>
  <c r="I284" i="2" s="1"/>
  <c r="L284" i="2" s="1"/>
  <c r="G337" i="2"/>
  <c r="I337" i="2" s="1"/>
  <c r="L337" i="2" s="1"/>
  <c r="H275" i="2"/>
  <c r="F313" i="2"/>
  <c r="G329" i="2"/>
  <c r="I329" i="2" s="1"/>
  <c r="L329" i="2" s="1"/>
  <c r="H265" i="2"/>
  <c r="H361" i="2"/>
  <c r="F331" i="2"/>
  <c r="G338" i="2"/>
  <c r="I338" i="2" s="1"/>
  <c r="L338" i="2" s="1"/>
  <c r="F352" i="2"/>
  <c r="F319" i="2"/>
  <c r="H274" i="2"/>
  <c r="F143" i="2"/>
  <c r="H123" i="2"/>
  <c r="H74" i="2"/>
  <c r="G17" i="2"/>
  <c r="I17" i="2" s="1"/>
  <c r="L17" i="2" s="1"/>
  <c r="G148" i="2"/>
  <c r="H193" i="2"/>
  <c r="H110" i="2"/>
  <c r="F236" i="2"/>
  <c r="H66" i="2"/>
  <c r="G207" i="2"/>
  <c r="H346" i="2"/>
  <c r="F279" i="2"/>
  <c r="F310" i="2"/>
  <c r="G8" i="2"/>
  <c r="H49" i="2"/>
  <c r="F84" i="2"/>
  <c r="F145" i="2"/>
  <c r="G73" i="2"/>
  <c r="G112" i="2"/>
  <c r="I112" i="2" s="1"/>
  <c r="L112" i="2" s="1"/>
  <c r="F142" i="2"/>
  <c r="H209" i="2"/>
  <c r="G100" i="2"/>
  <c r="G199" i="2"/>
  <c r="G82" i="2"/>
  <c r="F190" i="2"/>
  <c r="G184" i="2"/>
  <c r="F249" i="2"/>
  <c r="G345" i="2"/>
  <c r="H283" i="2"/>
  <c r="F227" i="2"/>
  <c r="F275" i="2"/>
  <c r="F329" i="2"/>
  <c r="G346" i="2"/>
  <c r="F360" i="2"/>
  <c r="F20" i="2"/>
  <c r="H94" i="2"/>
  <c r="H95" i="2"/>
  <c r="H210" i="2"/>
  <c r="G227" i="2"/>
  <c r="I227" i="2" s="1"/>
  <c r="L227" i="2" s="1"/>
  <c r="G289" i="2"/>
  <c r="F356" i="2"/>
  <c r="F256" i="2"/>
  <c r="F294" i="2"/>
  <c r="G183" i="2"/>
  <c r="I183" i="2" s="1"/>
  <c r="L183" i="2" s="1"/>
  <c r="H47" i="2"/>
  <c r="H18" i="2"/>
  <c r="H152" i="2"/>
  <c r="G244" i="2"/>
  <c r="H293" i="2"/>
  <c r="H67" i="2"/>
  <c r="I67" i="2" s="1"/>
  <c r="L67" i="2" s="1"/>
  <c r="F196" i="2"/>
  <c r="F129" i="2"/>
  <c r="G204" i="2"/>
  <c r="H159" i="2"/>
  <c r="I159" i="2" s="1"/>
  <c r="L159" i="2" s="1"/>
  <c r="G297" i="2"/>
  <c r="I297" i="2" s="1"/>
  <c r="L297" i="2" s="1"/>
  <c r="F291" i="2"/>
  <c r="F359" i="2"/>
  <c r="F130" i="2"/>
  <c r="H357" i="2"/>
  <c r="H200" i="2"/>
  <c r="F239" i="2"/>
  <c r="F67" i="2"/>
  <c r="H181" i="2"/>
  <c r="I181" i="2" s="1"/>
  <c r="L181" i="2" s="1"/>
  <c r="H232" i="2"/>
  <c r="G32" i="2"/>
  <c r="G31" i="2"/>
  <c r="G142" i="2"/>
  <c r="G68" i="2"/>
  <c r="G139" i="2"/>
  <c r="G163" i="2"/>
  <c r="F259" i="2"/>
  <c r="F297" i="2"/>
  <c r="G354" i="2"/>
  <c r="G75" i="2"/>
  <c r="G113" i="2"/>
  <c r="F332" i="2"/>
  <c r="H353" i="2"/>
  <c r="F315" i="2"/>
  <c r="F205" i="2"/>
  <c r="F154" i="2"/>
  <c r="H168" i="2"/>
  <c r="H43" i="2"/>
  <c r="F210" i="2"/>
  <c r="F22" i="2"/>
  <c r="G238" i="2"/>
  <c r="F100" i="2"/>
  <c r="H222" i="2"/>
  <c r="F37" i="2"/>
  <c r="H269" i="2"/>
  <c r="F101" i="2"/>
  <c r="F288" i="2"/>
  <c r="F74" i="2"/>
  <c r="F197" i="2"/>
  <c r="F75" i="2"/>
  <c r="F185" i="2"/>
  <c r="H343" i="2"/>
  <c r="H213" i="2"/>
  <c r="H24" i="2"/>
  <c r="F237" i="2"/>
  <c r="F301" i="2"/>
  <c r="H328" i="2"/>
  <c r="H354" i="2"/>
  <c r="H33" i="2"/>
  <c r="G88" i="2"/>
  <c r="G145" i="2"/>
  <c r="G39" i="2"/>
  <c r="H142" i="2"/>
  <c r="F10" i="2"/>
  <c r="H72" i="2"/>
  <c r="H139" i="2"/>
  <c r="G34" i="2"/>
  <c r="H113" i="2"/>
  <c r="F184" i="2"/>
  <c r="H195" i="2"/>
  <c r="F321" i="2"/>
  <c r="G332" i="2"/>
  <c r="G281" i="2"/>
  <c r="G245" i="2"/>
  <c r="H313" i="2"/>
  <c r="F265" i="2"/>
  <c r="F307" i="2"/>
  <c r="G362" i="2"/>
  <c r="F311" i="2"/>
  <c r="H38" i="2"/>
  <c r="F162" i="2"/>
  <c r="F221" i="2"/>
  <c r="F71" i="2"/>
  <c r="F217" i="2"/>
  <c r="H51" i="2"/>
  <c r="G260" i="2"/>
  <c r="F103" i="2"/>
  <c r="G234" i="2"/>
  <c r="H77" i="2"/>
  <c r="F269" i="2"/>
  <c r="H116" i="2"/>
  <c r="F309" i="2"/>
  <c r="F78" i="2"/>
  <c r="G212" i="2"/>
  <c r="F79" i="2"/>
  <c r="H189" i="2"/>
  <c r="H39" i="2"/>
  <c r="G223" i="2"/>
  <c r="H34" i="2"/>
  <c r="H247" i="2"/>
  <c r="F306" i="2"/>
  <c r="G335" i="2"/>
  <c r="I335" i="2" s="1"/>
  <c r="L335" i="2" s="1"/>
  <c r="H360" i="2"/>
  <c r="F39" i="2"/>
  <c r="F88" i="2"/>
  <c r="H150" i="2"/>
  <c r="G47" i="2"/>
  <c r="F174" i="2"/>
  <c r="F203" i="2"/>
  <c r="G42" i="2"/>
  <c r="G171" i="2"/>
  <c r="F191" i="2"/>
  <c r="G276" i="2"/>
  <c r="H267" i="2"/>
  <c r="F110" i="2"/>
  <c r="F202" i="2"/>
  <c r="H229" i="2"/>
  <c r="H102" i="2"/>
  <c r="F229" i="2"/>
  <c r="F87" i="2"/>
  <c r="G267" i="2"/>
  <c r="F127" i="2"/>
  <c r="G242" i="2"/>
  <c r="H101" i="2"/>
  <c r="H285" i="2"/>
  <c r="F151" i="2"/>
  <c r="H319" i="2"/>
  <c r="H109" i="2"/>
  <c r="H215" i="2"/>
  <c r="H98" i="2"/>
  <c r="H205" i="2"/>
  <c r="H55" i="2"/>
  <c r="H237" i="2"/>
  <c r="H50" i="2"/>
  <c r="F262" i="2"/>
  <c r="H347" i="2"/>
  <c r="H362" i="2"/>
  <c r="H41" i="2"/>
  <c r="H92" i="2"/>
  <c r="I92" i="2" s="1"/>
  <c r="L92" i="2" s="1"/>
  <c r="G158" i="2"/>
  <c r="I158" i="2" s="1"/>
  <c r="L158" i="2" s="1"/>
  <c r="G59" i="2"/>
  <c r="I59" i="2" s="1"/>
  <c r="L59" i="2" s="1"/>
  <c r="H174" i="2"/>
  <c r="F156" i="2"/>
  <c r="G72" i="2"/>
  <c r="G19" i="2"/>
  <c r="H89" i="2"/>
  <c r="F171" i="2"/>
  <c r="F57" i="2"/>
  <c r="H177" i="2"/>
  <c r="H130" i="2"/>
  <c r="F216" i="2"/>
  <c r="H223" i="2"/>
  <c r="G257" i="2"/>
  <c r="I257" i="2" s="1"/>
  <c r="L257" i="2" s="1"/>
  <c r="G300" i="2"/>
  <c r="F284" i="2"/>
  <c r="H273" i="2"/>
  <c r="G353" i="2"/>
  <c r="F316" i="2"/>
  <c r="F267" i="2"/>
  <c r="F347" i="2"/>
  <c r="F328" i="2"/>
  <c r="G328" i="2"/>
  <c r="H28" i="2"/>
  <c r="H31" i="2"/>
  <c r="F111" i="2"/>
  <c r="H136" i="2"/>
  <c r="H26" i="2"/>
  <c r="H303" i="2"/>
  <c r="F144" i="2"/>
  <c r="F28" i="2"/>
  <c r="H332" i="2"/>
  <c r="H134" i="2"/>
  <c r="F113" i="2"/>
  <c r="F135" i="2"/>
  <c r="G351" i="2"/>
  <c r="G56" i="2"/>
  <c r="H117" i="2"/>
  <c r="G188" i="2"/>
  <c r="I188" i="2" s="1"/>
  <c r="L188" i="2" s="1"/>
  <c r="F233" i="2"/>
  <c r="F42" i="2"/>
  <c r="G220" i="2"/>
  <c r="I220" i="2" s="1"/>
  <c r="L220" i="2" s="1"/>
  <c r="H192" i="2"/>
  <c r="G249" i="2"/>
  <c r="G283" i="2"/>
  <c r="F252" i="2"/>
  <c r="F363" i="2"/>
  <c r="G336" i="2"/>
  <c r="F192" i="2"/>
  <c r="F49" i="2"/>
  <c r="H157" i="2"/>
  <c r="G143" i="2"/>
  <c r="H176" i="2"/>
  <c r="H324" i="2"/>
  <c r="H11" i="2"/>
  <c r="H30" i="2"/>
  <c r="G180" i="2"/>
  <c r="F138" i="2"/>
  <c r="H292" i="2"/>
  <c r="H141" i="2"/>
  <c r="G266" i="2"/>
  <c r="G16" i="2"/>
  <c r="I16" i="2" s="1"/>
  <c r="L16" i="2" s="1"/>
  <c r="G120" i="2"/>
  <c r="I120" i="2" s="1"/>
  <c r="L120" i="2" s="1"/>
  <c r="F188" i="2"/>
  <c r="G233" i="2"/>
  <c r="F136" i="2"/>
  <c r="F220" i="2"/>
  <c r="G192" i="2"/>
  <c r="G340" i="2"/>
  <c r="G292" i="2"/>
  <c r="F260" i="2"/>
  <c r="F361" i="2"/>
  <c r="F343" i="2"/>
  <c r="F99" i="2"/>
  <c r="F161" i="2"/>
  <c r="H165" i="2"/>
  <c r="H334" i="2"/>
  <c r="H231" i="2"/>
  <c r="F180" i="2"/>
  <c r="G290" i="2"/>
  <c r="I290" i="2" s="1"/>
  <c r="L290" i="2" s="1"/>
  <c r="F163" i="2"/>
  <c r="F23" i="2"/>
  <c r="H105" i="2"/>
  <c r="G161" i="2"/>
  <c r="I161" i="2" s="1"/>
  <c r="L161" i="2" s="1"/>
  <c r="G121" i="2"/>
  <c r="F121" i="2"/>
  <c r="H340" i="2"/>
  <c r="H238" i="2"/>
  <c r="F289" i="2"/>
  <c r="G322" i="2"/>
  <c r="F189" i="2"/>
  <c r="H32" i="2"/>
  <c r="F222" i="2"/>
  <c r="H78" i="2"/>
  <c r="H197" i="2"/>
  <c r="G343" i="2"/>
  <c r="I343" i="2" s="1"/>
  <c r="L343" i="2" s="1"/>
  <c r="F346" i="2"/>
  <c r="H314" i="2"/>
  <c r="H85" i="2"/>
  <c r="I85" i="2" s="1"/>
  <c r="L85" i="2" s="1"/>
  <c r="G123" i="2"/>
  <c r="G209" i="2"/>
  <c r="F139" i="2"/>
  <c r="H191" i="2"/>
  <c r="I191" i="2" s="1"/>
  <c r="L191" i="2" s="1"/>
  <c r="H245" i="2"/>
  <c r="F299" i="2"/>
  <c r="G360" i="2"/>
  <c r="G11" i="2"/>
  <c r="G222" i="2"/>
  <c r="G316" i="2"/>
  <c r="I316" i="2" s="1"/>
  <c r="L316" i="2" s="1"/>
  <c r="F320" i="2"/>
  <c r="F126" i="2"/>
  <c r="H19" i="2"/>
  <c r="F254" i="2"/>
  <c r="H107" i="2"/>
  <c r="H250" i="2"/>
  <c r="I250" i="2" s="1"/>
  <c r="L250" i="2" s="1"/>
  <c r="F132" i="2"/>
  <c r="H15" i="2"/>
  <c r="F165" i="2"/>
  <c r="H277" i="2"/>
  <c r="H144" i="2"/>
  <c r="F325" i="2"/>
  <c r="G215" i="2"/>
  <c r="H23" i="2"/>
  <c r="H151" i="2"/>
  <c r="F270" i="2"/>
  <c r="F134" i="2"/>
  <c r="H240" i="2"/>
  <c r="F81" i="2"/>
  <c r="G282" i="2"/>
  <c r="I282" i="2" s="1"/>
  <c r="L282" i="2" s="1"/>
  <c r="H114" i="2"/>
  <c r="F282" i="2"/>
  <c r="H261" i="2"/>
  <c r="H336" i="2"/>
  <c r="H9" i="2"/>
  <c r="I9" i="2" s="1"/>
  <c r="L9" i="2" s="1"/>
  <c r="F55" i="2"/>
  <c r="F116" i="2"/>
  <c r="F172" i="2"/>
  <c r="G77" i="2"/>
  <c r="G224" i="2"/>
  <c r="G65" i="2"/>
  <c r="I65" i="2" s="1"/>
  <c r="L65" i="2" s="1"/>
  <c r="F125" i="2"/>
  <c r="G35" i="2"/>
  <c r="H104" i="2"/>
  <c r="H199" i="2"/>
  <c r="F89" i="2"/>
  <c r="G190" i="2"/>
  <c r="I190" i="2" s="1"/>
  <c r="L190" i="2" s="1"/>
  <c r="G167" i="2"/>
  <c r="H249" i="2"/>
  <c r="F345" i="2"/>
  <c r="F283" i="2"/>
  <c r="F300" i="2"/>
  <c r="H300" i="2"/>
  <c r="G273" i="2"/>
  <c r="I273" i="2" s="1"/>
  <c r="L273" i="2" s="1"/>
  <c r="F353" i="2"/>
  <c r="G324" i="2"/>
  <c r="F355" i="2"/>
  <c r="F336" i="2"/>
  <c r="F335" i="2"/>
  <c r="H198" i="2"/>
  <c r="F290" i="2"/>
  <c r="F250" i="2"/>
  <c r="F169" i="2"/>
  <c r="H352" i="2"/>
  <c r="F215" i="2"/>
  <c r="F173" i="2"/>
  <c r="G258" i="2"/>
  <c r="F286" i="2"/>
  <c r="H306" i="2"/>
  <c r="H263" i="2"/>
  <c r="F15" i="2"/>
  <c r="G84" i="2"/>
  <c r="F131" i="2"/>
  <c r="G107" i="2"/>
  <c r="G96" i="2"/>
  <c r="H167" i="2"/>
  <c r="G348" i="2"/>
  <c r="I348" i="2" s="1"/>
  <c r="L348" i="2" s="1"/>
  <c r="G308" i="2"/>
  <c r="I308" i="2" s="1"/>
  <c r="L308" i="2" s="1"/>
  <c r="H289" i="2"/>
  <c r="G356" i="2"/>
  <c r="F324" i="2"/>
  <c r="F255" i="2"/>
  <c r="F36" i="2"/>
  <c r="F317" i="2"/>
  <c r="G271" i="2"/>
  <c r="I271" i="2" s="1"/>
  <c r="L271" i="2" s="1"/>
  <c r="F33" i="2"/>
  <c r="G151" i="2"/>
  <c r="F219" i="2"/>
  <c r="H342" i="2"/>
  <c r="H258" i="2"/>
  <c r="F124" i="2"/>
  <c r="H311" i="2"/>
  <c r="H363" i="2"/>
  <c r="F59" i="2"/>
  <c r="H88" i="2"/>
  <c r="H97" i="2"/>
  <c r="G43" i="2"/>
  <c r="F114" i="2"/>
  <c r="F96" i="2"/>
  <c r="F348" i="2"/>
  <c r="F268" i="2"/>
  <c r="G314" i="2"/>
  <c r="F263" i="2"/>
  <c r="H148" i="2"/>
  <c r="F322" i="2"/>
  <c r="F51" i="2"/>
  <c r="H208" i="2"/>
  <c r="H37" i="2"/>
  <c r="F155" i="2"/>
  <c r="F326" i="2"/>
  <c r="G306" i="2"/>
  <c r="F123" i="2"/>
  <c r="G51" i="2"/>
  <c r="I51" i="2" s="1"/>
  <c r="L51" i="2" s="1"/>
  <c r="F9" i="2"/>
  <c r="G206" i="2"/>
  <c r="I206" i="2" s="1"/>
  <c r="L206" i="2" s="1"/>
  <c r="F292" i="2"/>
  <c r="H243" i="2"/>
  <c r="F271" i="2"/>
  <c r="F105" i="2"/>
  <c r="G175" i="2"/>
  <c r="I175" i="2" s="1"/>
  <c r="L175" i="2" s="1"/>
  <c r="H84" i="2"/>
  <c r="H27" i="2"/>
  <c r="F285" i="2"/>
  <c r="H75" i="2"/>
  <c r="H207" i="2"/>
  <c r="G295" i="2"/>
  <c r="F342" i="2"/>
  <c r="H145" i="2"/>
  <c r="F112" i="2"/>
  <c r="G26" i="2"/>
  <c r="G321" i="2"/>
  <c r="I321" i="2" s="1"/>
  <c r="L321" i="2" s="1"/>
  <c r="H305" i="2"/>
  <c r="F243" i="2"/>
  <c r="F303" i="2"/>
  <c r="G153" i="2"/>
  <c r="I153" i="2" s="1"/>
  <c r="L153" i="2" s="1"/>
  <c r="F281" i="2"/>
  <c r="F327" i="2"/>
  <c r="G363" i="1"/>
  <c r="H361" i="1"/>
  <c r="H358" i="1"/>
  <c r="G355" i="1"/>
  <c r="G353" i="1"/>
  <c r="G350" i="1"/>
  <c r="G343" i="1"/>
  <c r="H338" i="1"/>
  <c r="G323" i="1"/>
  <c r="G321" i="1"/>
  <c r="G302" i="1"/>
  <c r="G299" i="1"/>
  <c r="H282" i="1"/>
  <c r="G274" i="1"/>
  <c r="F363" i="1"/>
  <c r="F361" i="1"/>
  <c r="F358" i="1"/>
  <c r="G351" i="1"/>
  <c r="G331" i="1"/>
  <c r="G314" i="1"/>
  <c r="G306" i="1"/>
  <c r="G290" i="1"/>
  <c r="G270" i="1"/>
  <c r="G267" i="1"/>
  <c r="G252" i="1"/>
  <c r="G232" i="1"/>
  <c r="G208" i="1"/>
  <c r="F191" i="1"/>
  <c r="G188" i="1"/>
  <c r="G162" i="1"/>
  <c r="F157" i="1"/>
  <c r="G154" i="1"/>
  <c r="G143" i="1"/>
  <c r="G359" i="1"/>
  <c r="G346" i="1"/>
  <c r="H344" i="1"/>
  <c r="G336" i="1"/>
  <c r="G334" i="1"/>
  <c r="G329" i="1"/>
  <c r="H322" i="1"/>
  <c r="H298" i="1"/>
  <c r="H275" i="1"/>
  <c r="G265" i="1"/>
  <c r="G260" i="1"/>
  <c r="H228" i="1"/>
  <c r="H220" i="1"/>
  <c r="H212" i="1"/>
  <c r="H204" i="1"/>
  <c r="G197" i="1"/>
  <c r="H182" i="1"/>
  <c r="H174" i="1"/>
  <c r="G166" i="1"/>
  <c r="G159" i="1"/>
  <c r="G140" i="1"/>
  <c r="H131" i="1"/>
  <c r="H123" i="1"/>
  <c r="G119" i="1"/>
  <c r="G112" i="1"/>
  <c r="G362" i="1"/>
  <c r="G354" i="1"/>
  <c r="G344" i="1"/>
  <c r="G322" i="1"/>
  <c r="G298" i="1"/>
  <c r="G278" i="1"/>
  <c r="G275" i="1"/>
  <c r="F362" i="1"/>
  <c r="G360" i="1"/>
  <c r="G342" i="1"/>
  <c r="G337" i="1"/>
  <c r="G330" i="1"/>
  <c r="G315" i="1"/>
  <c r="G313" i="1"/>
  <c r="G307" i="1"/>
  <c r="G294" i="1"/>
  <c r="G291" i="1"/>
  <c r="G289" i="1"/>
  <c r="G266" i="1"/>
  <c r="G251" i="1"/>
  <c r="G248" i="1"/>
  <c r="G235" i="1"/>
  <c r="G233" i="1"/>
  <c r="G189" i="1"/>
  <c r="G187" i="1"/>
  <c r="G144" i="1"/>
  <c r="G135" i="1"/>
  <c r="G128" i="1"/>
  <c r="G125" i="1"/>
  <c r="H351" i="1"/>
  <c r="H343" i="1"/>
  <c r="F321" i="1"/>
  <c r="G312" i="1"/>
  <c r="F302" i="1"/>
  <c r="F298" i="1"/>
  <c r="F293" i="1"/>
  <c r="H289" i="1"/>
  <c r="F275" i="1"/>
  <c r="G244" i="1"/>
  <c r="H240" i="1"/>
  <c r="H227" i="1"/>
  <c r="H224" i="1"/>
  <c r="F221" i="1"/>
  <c r="F335" i="1"/>
  <c r="F330" i="1"/>
  <c r="H297" i="1"/>
  <c r="G283" i="1"/>
  <c r="F278" i="1"/>
  <c r="H274" i="1"/>
  <c r="F262" i="1"/>
  <c r="H247" i="1"/>
  <c r="G236" i="1"/>
  <c r="G220" i="1"/>
  <c r="F217" i="1"/>
  <c r="F204" i="1"/>
  <c r="H198" i="1"/>
  <c r="H188" i="1"/>
  <c r="G181" i="1"/>
  <c r="F178" i="1"/>
  <c r="G174" i="1"/>
  <c r="G171" i="1"/>
  <c r="H164" i="1"/>
  <c r="F153" i="1"/>
  <c r="H139" i="1"/>
  <c r="G136" i="1"/>
  <c r="F133" i="1"/>
  <c r="G114" i="1"/>
  <c r="G111" i="1"/>
  <c r="G99" i="1"/>
  <c r="F88" i="1"/>
  <c r="F80" i="1"/>
  <c r="F52" i="1"/>
  <c r="G44" i="1"/>
  <c r="F42" i="1"/>
  <c r="F37" i="1"/>
  <c r="G35" i="1"/>
  <c r="G27" i="1"/>
  <c r="G361" i="1"/>
  <c r="G358" i="1"/>
  <c r="H353" i="1"/>
  <c r="H350" i="1"/>
  <c r="H342" i="1"/>
  <c r="G338" i="1"/>
  <c r="F323" i="1"/>
  <c r="F319" i="1"/>
  <c r="H314" i="1"/>
  <c r="G310" i="1"/>
  <c r="F300" i="1"/>
  <c r="H291" i="1"/>
  <c r="F288" i="1"/>
  <c r="F274" i="1"/>
  <c r="F268" i="1"/>
  <c r="F254" i="1"/>
  <c r="G243" i="1"/>
  <c r="H239" i="1"/>
  <c r="F229" i="1"/>
  <c r="G223" i="1"/>
  <c r="F220" i="1"/>
  <c r="G213" i="1"/>
  <c r="H210" i="1"/>
  <c r="F207" i="1"/>
  <c r="F198" i="1"/>
  <c r="F181" i="1"/>
  <c r="F174" i="1"/>
  <c r="F164" i="1"/>
  <c r="H160" i="1"/>
  <c r="G148" i="1"/>
  <c r="H145" i="1"/>
  <c r="G139" i="1"/>
  <c r="H130" i="1"/>
  <c r="F127" i="1"/>
  <c r="G123" i="1"/>
  <c r="G120" i="1"/>
  <c r="F114" i="1"/>
  <c r="G108" i="1"/>
  <c r="G91" i="1"/>
  <c r="G83" i="1"/>
  <c r="F72" i="1"/>
  <c r="F69" i="1"/>
  <c r="G67" i="1"/>
  <c r="F49" i="1"/>
  <c r="F44" i="1"/>
  <c r="F35" i="1"/>
  <c r="F27" i="1"/>
  <c r="G23" i="1"/>
  <c r="G21" i="1"/>
  <c r="F15" i="1"/>
  <c r="G12" i="1"/>
  <c r="F353" i="1"/>
  <c r="F350" i="1"/>
  <c r="G345" i="1"/>
  <c r="F342" i="1"/>
  <c r="G305" i="1"/>
  <c r="F291" i="1"/>
  <c r="G282" i="1"/>
  <c r="I282" i="1" s="1"/>
  <c r="L282" i="1" s="1"/>
  <c r="F277" i="1"/>
  <c r="G261" i="1"/>
  <c r="F250" i="1"/>
  <c r="F239" i="1"/>
  <c r="G225" i="1"/>
  <c r="F223" i="1"/>
  <c r="H216" i="1"/>
  <c r="F213" i="1"/>
  <c r="H203" i="1"/>
  <c r="H200" i="1"/>
  <c r="G191" i="1"/>
  <c r="H170" i="1"/>
  <c r="F160" i="1"/>
  <c r="F139" i="1"/>
  <c r="H132" i="1"/>
  <c r="G130" i="1"/>
  <c r="F123" i="1"/>
  <c r="G103" i="1"/>
  <c r="G75" i="1"/>
  <c r="G59" i="1"/>
  <c r="G56" i="1"/>
  <c r="G53" i="1"/>
  <c r="G46" i="1"/>
  <c r="H360" i="1"/>
  <c r="H337" i="1"/>
  <c r="F322" i="1"/>
  <c r="G318" i="1"/>
  <c r="H313" i="1"/>
  <c r="H299" i="1"/>
  <c r="H264" i="1"/>
  <c r="H235" i="1"/>
  <c r="G228" i="1"/>
  <c r="I228" i="1" s="1"/>
  <c r="L228" i="1" s="1"/>
  <c r="F225" i="1"/>
  <c r="H219" i="1"/>
  <c r="G216" i="1"/>
  <c r="G203" i="1"/>
  <c r="G200" i="1"/>
  <c r="G193" i="1"/>
  <c r="F355" i="1"/>
  <c r="F348" i="1"/>
  <c r="H321" i="1"/>
  <c r="I321" i="1" s="1"/>
  <c r="L321" i="1" s="1"/>
  <c r="F307" i="1"/>
  <c r="F264" i="1"/>
  <c r="G256" i="1"/>
  <c r="H244" i="1"/>
  <c r="G237" i="1"/>
  <c r="F231" i="1"/>
  <c r="F219" i="1"/>
  <c r="F212" i="1"/>
  <c r="F205" i="1"/>
  <c r="G196" i="1"/>
  <c r="H186" i="1"/>
  <c r="F182" i="1"/>
  <c r="G175" i="1"/>
  <c r="F173" i="1"/>
  <c r="G165" i="1"/>
  <c r="F147" i="1"/>
  <c r="G115" i="1"/>
  <c r="G107" i="1"/>
  <c r="H104" i="1"/>
  <c r="G102" i="1"/>
  <c r="G92" i="1"/>
  <c r="G43" i="1"/>
  <c r="G22" i="1"/>
  <c r="G20" i="1"/>
  <c r="G219" i="1"/>
  <c r="I219" i="1" s="1"/>
  <c r="L219" i="1" s="1"/>
  <c r="H115" i="1"/>
  <c r="F343" i="1"/>
  <c r="H161" i="1"/>
  <c r="F115" i="1"/>
  <c r="F87" i="1"/>
  <c r="F60" i="1"/>
  <c r="H44" i="1"/>
  <c r="H34" i="1"/>
  <c r="G24" i="1"/>
  <c r="F132" i="1"/>
  <c r="H110" i="1"/>
  <c r="G79" i="1"/>
  <c r="G63" i="1"/>
  <c r="H51" i="1"/>
  <c r="F90" i="1"/>
  <c r="F59" i="1"/>
  <c r="G37" i="1"/>
  <c r="G86" i="1"/>
  <c r="F54" i="1"/>
  <c r="F354" i="1"/>
  <c r="F337" i="1"/>
  <c r="H330" i="1"/>
  <c r="F315" i="1"/>
  <c r="F289" i="1"/>
  <c r="F276" i="1"/>
  <c r="F269" i="1"/>
  <c r="F235" i="1"/>
  <c r="H165" i="1"/>
  <c r="G71" i="1"/>
  <c r="F360" i="1"/>
  <c r="G347" i="1"/>
  <c r="F294" i="1"/>
  <c r="G240" i="1"/>
  <c r="F228" i="1"/>
  <c r="F201" i="1"/>
  <c r="F190" i="1"/>
  <c r="F185" i="1"/>
  <c r="F165" i="1"/>
  <c r="F149" i="1"/>
  <c r="F140" i="1"/>
  <c r="H135" i="1"/>
  <c r="F128" i="1"/>
  <c r="H118" i="1"/>
  <c r="F110" i="1"/>
  <c r="F102" i="1"/>
  <c r="F75" i="1"/>
  <c r="H47" i="1"/>
  <c r="F341" i="1"/>
  <c r="H281" i="1"/>
  <c r="F222" i="1"/>
  <c r="F216" i="1"/>
  <c r="F211" i="1"/>
  <c r="F179" i="1"/>
  <c r="F175" i="1"/>
  <c r="G170" i="1"/>
  <c r="F159" i="1"/>
  <c r="F135" i="1"/>
  <c r="G131" i="1"/>
  <c r="F118" i="1"/>
  <c r="H113" i="1"/>
  <c r="F86" i="1"/>
  <c r="F82" i="1"/>
  <c r="F78" i="1"/>
  <c r="F70" i="1"/>
  <c r="F66" i="1"/>
  <c r="F62" i="1"/>
  <c r="G47" i="1"/>
  <c r="H43" i="1"/>
  <c r="F39" i="1"/>
  <c r="H36" i="1"/>
  <c r="H14" i="1"/>
  <c r="F313" i="1"/>
  <c r="F299" i="1"/>
  <c r="F227" i="1"/>
  <c r="F189" i="1"/>
  <c r="F113" i="1"/>
  <c r="F89" i="1"/>
  <c r="G352" i="1"/>
  <c r="H306" i="1"/>
  <c r="F193" i="1"/>
  <c r="F131" i="1"/>
  <c r="F109" i="1"/>
  <c r="G286" i="1"/>
  <c r="G259" i="1"/>
  <c r="G204" i="1"/>
  <c r="I204" i="1" s="1"/>
  <c r="L204" i="1" s="1"/>
  <c r="H178" i="1"/>
  <c r="G158" i="1"/>
  <c r="G147" i="1"/>
  <c r="H143" i="1"/>
  <c r="F138" i="1"/>
  <c r="F121" i="1"/>
  <c r="G104" i="1"/>
  <c r="G100" i="1"/>
  <c r="F81" i="1"/>
  <c r="F77" i="1"/>
  <c r="F73" i="1"/>
  <c r="F65" i="1"/>
  <c r="F46" i="1"/>
  <c r="G38" i="1"/>
  <c r="F28" i="1"/>
  <c r="G25" i="1"/>
  <c r="F22" i="1"/>
  <c r="F17" i="1"/>
  <c r="F230" i="1"/>
  <c r="G192" i="1"/>
  <c r="H173" i="1"/>
  <c r="F146" i="1"/>
  <c r="G68" i="1"/>
  <c r="G60" i="1"/>
  <c r="F31" i="1"/>
  <c r="G224" i="1"/>
  <c r="G132" i="1"/>
  <c r="F119" i="1"/>
  <c r="F76" i="1"/>
  <c r="F40" i="1"/>
  <c r="H27" i="1"/>
  <c r="F16" i="1"/>
  <c r="G212" i="1"/>
  <c r="F95" i="1"/>
  <c r="F344" i="1"/>
  <c r="G339" i="1"/>
  <c r="H251" i="1"/>
  <c r="H214" i="1"/>
  <c r="G209" i="1"/>
  <c r="H192" i="1"/>
  <c r="G182" i="1"/>
  <c r="G178" i="1"/>
  <c r="F158" i="1"/>
  <c r="F130" i="1"/>
  <c r="F104" i="1"/>
  <c r="F100" i="1"/>
  <c r="F96" i="1"/>
  <c r="H52" i="1"/>
  <c r="F38" i="1"/>
  <c r="H35" i="1"/>
  <c r="G31" i="1"/>
  <c r="H290" i="1"/>
  <c r="G264" i="1"/>
  <c r="H236" i="1"/>
  <c r="F203" i="1"/>
  <c r="F151" i="1"/>
  <c r="G87" i="1"/>
  <c r="G84" i="1"/>
  <c r="G76" i="1"/>
  <c r="G52" i="1"/>
  <c r="G48" i="1"/>
  <c r="H16" i="1"/>
  <c r="H208" i="1"/>
  <c r="H181" i="1"/>
  <c r="F141" i="1"/>
  <c r="F124" i="1"/>
  <c r="G95" i="1"/>
  <c r="F48" i="1"/>
  <c r="H37" i="1"/>
  <c r="H99" i="1"/>
  <c r="F34" i="1"/>
  <c r="G51" i="1"/>
  <c r="H39" i="1"/>
  <c r="F50" i="1"/>
  <c r="F43" i="1"/>
  <c r="G36" i="1"/>
  <c r="F10" i="1"/>
  <c r="G28" i="1"/>
  <c r="H22" i="1"/>
  <c r="F14" i="1"/>
  <c r="F53" i="1"/>
  <c r="F58" i="1"/>
  <c r="F11" i="1"/>
  <c r="F187" i="1"/>
  <c r="F92" i="1"/>
  <c r="F12" i="1"/>
  <c r="H31" i="1"/>
  <c r="F257" i="1"/>
  <c r="F120" i="1"/>
  <c r="H28" i="1"/>
  <c r="H108" i="1"/>
  <c r="F134" i="1"/>
  <c r="F318" i="1"/>
  <c r="G172" i="1"/>
  <c r="H197" i="1"/>
  <c r="F45" i="1"/>
  <c r="G304" i="1"/>
  <c r="G61" i="1"/>
  <c r="F126" i="1"/>
  <c r="H232" i="1"/>
  <c r="G122" i="1"/>
  <c r="F144" i="1"/>
  <c r="H359" i="1"/>
  <c r="F98" i="1"/>
  <c r="G234" i="1"/>
  <c r="F67" i="1"/>
  <c r="G180" i="1"/>
  <c r="H249" i="1"/>
  <c r="F256" i="1"/>
  <c r="G90" i="1"/>
  <c r="H209" i="1"/>
  <c r="F290" i="1"/>
  <c r="F352" i="1"/>
  <c r="H305" i="1"/>
  <c r="F357" i="1"/>
  <c r="G194" i="1"/>
  <c r="F314" i="1"/>
  <c r="F106" i="1"/>
  <c r="F233" i="1"/>
  <c r="H335" i="1"/>
  <c r="G39" i="1"/>
  <c r="I39" i="1" s="1"/>
  <c r="L39" i="1" s="1"/>
  <c r="G121" i="1"/>
  <c r="H185" i="1"/>
  <c r="F224" i="1"/>
  <c r="F292" i="1"/>
  <c r="H347" i="1"/>
  <c r="H260" i="1"/>
  <c r="H223" i="1"/>
  <c r="H136" i="1"/>
  <c r="F270" i="1"/>
  <c r="G127" i="1"/>
  <c r="G198" i="1"/>
  <c r="I198" i="1" s="1"/>
  <c r="L198" i="1" s="1"/>
  <c r="F279" i="1"/>
  <c r="H363" i="1"/>
  <c r="H10" i="1"/>
  <c r="G80" i="1"/>
  <c r="H17" i="1"/>
  <c r="H40" i="1"/>
  <c r="G85" i="1"/>
  <c r="H45" i="1"/>
  <c r="G41" i="1"/>
  <c r="G105" i="1"/>
  <c r="G141" i="1"/>
  <c r="G65" i="1"/>
  <c r="G97" i="1"/>
  <c r="H222" i="1"/>
  <c r="H172" i="1"/>
  <c r="H133" i="1"/>
  <c r="G151" i="1"/>
  <c r="G157" i="1"/>
  <c r="H269" i="1"/>
  <c r="G199" i="1"/>
  <c r="H246" i="1"/>
  <c r="H230" i="1"/>
  <c r="F20" i="1"/>
  <c r="F30" i="1"/>
  <c r="H60" i="1"/>
  <c r="F68" i="1"/>
  <c r="F349" i="1"/>
  <c r="G142" i="1"/>
  <c r="H46" i="1"/>
  <c r="F108" i="1"/>
  <c r="H147" i="1"/>
  <c r="F333" i="1"/>
  <c r="F172" i="1"/>
  <c r="F197" i="1"/>
  <c r="F56" i="1"/>
  <c r="H304" i="1"/>
  <c r="H61" i="1"/>
  <c r="H169" i="1"/>
  <c r="F238" i="1"/>
  <c r="F122" i="1"/>
  <c r="F154" i="1"/>
  <c r="F359" i="1"/>
  <c r="H102" i="1"/>
  <c r="H234" i="1"/>
  <c r="H83" i="1"/>
  <c r="F180" i="1"/>
  <c r="F249" i="1"/>
  <c r="H12" i="1"/>
  <c r="I12" i="1" s="1"/>
  <c r="L12" i="1" s="1"/>
  <c r="G110" i="1"/>
  <c r="F209" i="1"/>
  <c r="H303" i="1"/>
  <c r="G273" i="1"/>
  <c r="F309" i="1"/>
  <c r="G15" i="1"/>
  <c r="F194" i="1"/>
  <c r="F338" i="1"/>
  <c r="F111" i="1"/>
  <c r="F236" i="1"/>
  <c r="H346" i="1"/>
  <c r="H54" i="1"/>
  <c r="H121" i="1"/>
  <c r="F192" i="1"/>
  <c r="G227" i="1"/>
  <c r="F301" i="1"/>
  <c r="F347" i="1"/>
  <c r="H280" i="1"/>
  <c r="H225" i="1"/>
  <c r="G145" i="1"/>
  <c r="H279" i="1"/>
  <c r="F136" i="1"/>
  <c r="F210" i="1"/>
  <c r="H288" i="1"/>
  <c r="H294" i="1"/>
  <c r="H15" i="1"/>
  <c r="H13" i="1"/>
  <c r="G17" i="1"/>
  <c r="G40" i="1"/>
  <c r="H85" i="1"/>
  <c r="G54" i="1"/>
  <c r="H73" i="1"/>
  <c r="H117" i="1"/>
  <c r="H146" i="1"/>
  <c r="H66" i="1"/>
  <c r="H98" i="1"/>
  <c r="G133" i="1"/>
  <c r="G190" i="1"/>
  <c r="H242" i="1"/>
  <c r="H163" i="1"/>
  <c r="G269" i="1"/>
  <c r="G218" i="1"/>
  <c r="G246" i="1"/>
  <c r="G230" i="1"/>
  <c r="F105" i="1"/>
  <c r="F84" i="1"/>
  <c r="F244" i="1"/>
  <c r="H267" i="1"/>
  <c r="F258" i="1"/>
  <c r="F79" i="1"/>
  <c r="H183" i="1"/>
  <c r="H67" i="1"/>
  <c r="G82" i="1"/>
  <c r="F305" i="1"/>
  <c r="F265" i="1"/>
  <c r="H255" i="1"/>
  <c r="H287" i="1"/>
  <c r="F241" i="1"/>
  <c r="G18" i="1"/>
  <c r="H141" i="1"/>
  <c r="H152" i="1"/>
  <c r="H157" i="1"/>
  <c r="G324" i="1"/>
  <c r="G325" i="1"/>
  <c r="G292" i="1"/>
  <c r="G73" i="1"/>
  <c r="H100" i="1"/>
  <c r="F23" i="1"/>
  <c r="F25" i="1"/>
  <c r="H293" i="1"/>
  <c r="G311" i="1"/>
  <c r="H24" i="1"/>
  <c r="F33" i="1"/>
  <c r="H76" i="1"/>
  <c r="F166" i="1"/>
  <c r="H107" i="1"/>
  <c r="F57" i="1"/>
  <c r="G126" i="1"/>
  <c r="F272" i="1"/>
  <c r="H56" i="1"/>
  <c r="H21" i="1"/>
  <c r="F167" i="1"/>
  <c r="F61" i="1"/>
  <c r="F183" i="1"/>
  <c r="H266" i="1"/>
  <c r="F170" i="1"/>
  <c r="F51" i="1"/>
  <c r="G206" i="1"/>
  <c r="F83" i="1"/>
  <c r="F308" i="1"/>
  <c r="F218" i="1"/>
  <c r="G113" i="1"/>
  <c r="G281" i="1"/>
  <c r="F332" i="1"/>
  <c r="H329" i="1"/>
  <c r="H111" i="1"/>
  <c r="F310" i="1"/>
  <c r="F117" i="1"/>
  <c r="H283" i="1"/>
  <c r="F29" i="1"/>
  <c r="H128" i="1"/>
  <c r="F195" i="1"/>
  <c r="F255" i="1"/>
  <c r="H354" i="1"/>
  <c r="F316" i="1"/>
  <c r="H320" i="1"/>
  <c r="F287" i="1"/>
  <c r="G173" i="1"/>
  <c r="H307" i="1"/>
  <c r="G69" i="1"/>
  <c r="H55" i="1"/>
  <c r="G50" i="1"/>
  <c r="H18" i="1"/>
  <c r="F74" i="1"/>
  <c r="F47" i="1"/>
  <c r="H87" i="1"/>
  <c r="G242" i="1"/>
  <c r="H120" i="1"/>
  <c r="H68" i="1"/>
  <c r="H126" i="1"/>
  <c r="H318" i="1"/>
  <c r="H63" i="1"/>
  <c r="F21" i="1"/>
  <c r="F251" i="1"/>
  <c r="F85" i="1"/>
  <c r="H189" i="1"/>
  <c r="F101" i="1"/>
  <c r="F200" i="1"/>
  <c r="H59" i="1"/>
  <c r="F206" i="1"/>
  <c r="H95" i="1"/>
  <c r="F71" i="1"/>
  <c r="H256" i="1"/>
  <c r="H119" i="1"/>
  <c r="F281" i="1"/>
  <c r="H352" i="1"/>
  <c r="F329" i="1"/>
  <c r="H114" i="1"/>
  <c r="H310" i="1"/>
  <c r="H171" i="1"/>
  <c r="F283" i="1"/>
  <c r="F32" i="1"/>
  <c r="F143" i="1"/>
  <c r="F208" i="1"/>
  <c r="F259" i="1"/>
  <c r="F202" i="1"/>
  <c r="F340" i="1"/>
  <c r="H331" i="1"/>
  <c r="H296" i="1"/>
  <c r="H175" i="1"/>
  <c r="G250" i="1"/>
  <c r="H315" i="1"/>
  <c r="G10" i="1"/>
  <c r="H69" i="1"/>
  <c r="H50" i="1"/>
  <c r="F107" i="1"/>
  <c r="F9" i="1"/>
  <c r="F156" i="1"/>
  <c r="F242" i="1"/>
  <c r="H142" i="1"/>
  <c r="G77" i="1"/>
  <c r="G134" i="1"/>
  <c r="F351" i="1"/>
  <c r="H79" i="1"/>
  <c r="H38" i="1"/>
  <c r="F304" i="1"/>
  <c r="G93" i="1"/>
  <c r="F199" i="1"/>
  <c r="H148" i="1"/>
  <c r="F253" i="1"/>
  <c r="H75" i="1"/>
  <c r="F234" i="1"/>
  <c r="G155" i="1"/>
  <c r="F24" i="1"/>
  <c r="H71" i="1"/>
  <c r="F129" i="1"/>
  <c r="H286" i="1"/>
  <c r="H273" i="1"/>
  <c r="H334" i="1"/>
  <c r="G177" i="1"/>
  <c r="G19" i="1"/>
  <c r="F171" i="1"/>
  <c r="G297" i="1"/>
  <c r="H70" i="1"/>
  <c r="G146" i="1"/>
  <c r="G214" i="1"/>
  <c r="F306" i="1"/>
  <c r="F215" i="1"/>
  <c r="G164" i="1"/>
  <c r="G186" i="1"/>
  <c r="H312" i="1"/>
  <c r="I312" i="1" s="1"/>
  <c r="L312" i="1" s="1"/>
  <c r="F186" i="1"/>
  <c r="F296" i="1"/>
  <c r="G335" i="1"/>
  <c r="H19" i="1"/>
  <c r="G74" i="1"/>
  <c r="H9" i="1"/>
  <c r="H62" i="1"/>
  <c r="G89" i="1"/>
  <c r="H49" i="1"/>
  <c r="G229" i="1"/>
  <c r="G88" i="1"/>
  <c r="H149" i="1"/>
  <c r="G169" i="1"/>
  <c r="H253" i="1"/>
  <c r="H168" i="1"/>
  <c r="G215" i="1"/>
  <c r="G167" i="1"/>
  <c r="H218" i="1"/>
  <c r="G277" i="1"/>
  <c r="H206" i="1"/>
  <c r="H238" i="1"/>
  <c r="G301" i="1"/>
  <c r="G356" i="1"/>
  <c r="G340" i="1"/>
  <c r="H268" i="1"/>
  <c r="G349" i="1"/>
  <c r="G271" i="1"/>
  <c r="G272" i="1"/>
  <c r="F260" i="1"/>
  <c r="F177" i="1"/>
  <c r="F297" i="1"/>
  <c r="H158" i="1"/>
  <c r="H311" i="1"/>
  <c r="H217" i="1"/>
  <c r="F320" i="1"/>
  <c r="F163" i="1"/>
  <c r="H94" i="1"/>
  <c r="H196" i="1"/>
  <c r="H257" i="1"/>
  <c r="F142" i="1"/>
  <c r="H77" i="1"/>
  <c r="H134" i="1"/>
  <c r="F63" i="1"/>
  <c r="G137" i="1"/>
  <c r="G45" i="1"/>
  <c r="F356" i="1"/>
  <c r="H93" i="1"/>
  <c r="F232" i="1"/>
  <c r="F148" i="1"/>
  <c r="F94" i="1"/>
  <c r="H261" i="1"/>
  <c r="F155" i="1"/>
  <c r="H103" i="1"/>
  <c r="G14" i="1"/>
  <c r="G138" i="1"/>
  <c r="F286" i="1"/>
  <c r="F273" i="1"/>
  <c r="F334" i="1"/>
  <c r="H25" i="1"/>
  <c r="F184" i="1"/>
  <c r="H78" i="1"/>
  <c r="F214" i="1"/>
  <c r="H237" i="1"/>
  <c r="H191" i="1"/>
  <c r="H193" i="1"/>
  <c r="H20" i="1"/>
  <c r="F103" i="1"/>
  <c r="F196" i="1"/>
  <c r="G13" i="1"/>
  <c r="F162" i="1"/>
  <c r="H84" i="1"/>
  <c r="F152" i="1"/>
  <c r="F99" i="1"/>
  <c r="H137" i="1"/>
  <c r="H112" i="1"/>
  <c r="F36" i="1"/>
  <c r="F93" i="1"/>
  <c r="H245" i="1"/>
  <c r="F246" i="1"/>
  <c r="H328" i="1"/>
  <c r="H122" i="1"/>
  <c r="F261" i="1"/>
  <c r="G176" i="1"/>
  <c r="G263" i="1"/>
  <c r="G34" i="1"/>
  <c r="H138" i="1"/>
  <c r="F303" i="1"/>
  <c r="F282" i="1"/>
  <c r="F345" i="1"/>
  <c r="H233" i="1"/>
  <c r="G29" i="1"/>
  <c r="F188" i="1"/>
  <c r="F346" i="1"/>
  <c r="H86" i="1"/>
  <c r="G161" i="1"/>
  <c r="I161" i="1" s="1"/>
  <c r="L161" i="1" s="1"/>
  <c r="F240" i="1"/>
  <c r="F311" i="1"/>
  <c r="F237" i="1"/>
  <c r="H278" i="1"/>
  <c r="G210" i="1"/>
  <c r="I210" i="1" s="1"/>
  <c r="L210" i="1" s="1"/>
  <c r="H326" i="1"/>
  <c r="H213" i="1"/>
  <c r="F312" i="1"/>
  <c r="H8" i="1"/>
  <c r="G30" i="1"/>
  <c r="H11" i="1"/>
  <c r="G70" i="1"/>
  <c r="H109" i="1"/>
  <c r="G96" i="1"/>
  <c r="G117" i="1"/>
  <c r="G78" i="1"/>
  <c r="G57" i="1"/>
  <c r="H205" i="1"/>
  <c r="H211" i="1"/>
  <c r="G285" i="1"/>
  <c r="H221" i="1"/>
  <c r="G184" i="1"/>
  <c r="G245" i="1"/>
  <c r="I245" i="1" s="1"/>
  <c r="L245" i="1" s="1"/>
  <c r="H316" i="1"/>
  <c r="H309" i="1"/>
  <c r="G317" i="1"/>
  <c r="H276" i="1"/>
  <c r="G287" i="1"/>
  <c r="G288" i="1"/>
  <c r="H176" i="1"/>
  <c r="F64" i="1"/>
  <c r="G116" i="1"/>
  <c r="F55" i="1"/>
  <c r="F125" i="1"/>
  <c r="F169" i="1"/>
  <c r="H23" i="1"/>
  <c r="F336" i="1"/>
  <c r="H91" i="1"/>
  <c r="H271" i="1"/>
  <c r="F295" i="1"/>
  <c r="H259" i="1"/>
  <c r="H106" i="1"/>
  <c r="G195" i="1"/>
  <c r="H339" i="1"/>
  <c r="H270" i="1"/>
  <c r="H241" i="1"/>
  <c r="G239" i="1"/>
  <c r="I239" i="1" s="1"/>
  <c r="L239" i="1" s="1"/>
  <c r="F326" i="1"/>
  <c r="G101" i="1"/>
  <c r="G124" i="1"/>
  <c r="G72" i="1"/>
  <c r="G231" i="1"/>
  <c r="G308" i="1"/>
  <c r="H177" i="1"/>
  <c r="I177" i="1" s="1"/>
  <c r="L177" i="1" s="1"/>
  <c r="H201" i="1"/>
  <c r="H332" i="1"/>
  <c r="H325" i="1"/>
  <c r="H284" i="1"/>
  <c r="H341" i="1"/>
  <c r="G320" i="1"/>
  <c r="I320" i="1" s="1"/>
  <c r="L320" i="1" s="1"/>
  <c r="H26" i="1"/>
  <c r="H166" i="1"/>
  <c r="F116" i="1"/>
  <c r="F150" i="1"/>
  <c r="F137" i="1"/>
  <c r="G98" i="1"/>
  <c r="H154" i="1"/>
  <c r="F91" i="1"/>
  <c r="F327" i="1"/>
  <c r="H265" i="1"/>
  <c r="H195" i="1"/>
  <c r="F285" i="1"/>
  <c r="G160" i="1"/>
  <c r="H42" i="1"/>
  <c r="H101" i="1"/>
  <c r="H81" i="1"/>
  <c r="G202" i="1"/>
  <c r="G150" i="1"/>
  <c r="H254" i="1"/>
  <c r="G333" i="1"/>
  <c r="G284" i="1"/>
  <c r="G328" i="1"/>
  <c r="G64" i="1"/>
  <c r="H127" i="1"/>
  <c r="G26" i="1"/>
  <c r="F112" i="1"/>
  <c r="F8" i="1"/>
  <c r="F41" i="1"/>
  <c r="H162" i="1"/>
  <c r="H92" i="1"/>
  <c r="F168" i="1"/>
  <c r="G55" i="1"/>
  <c r="H187" i="1"/>
  <c r="H125" i="1"/>
  <c r="H53" i="1"/>
  <c r="F97" i="1"/>
  <c r="F245" i="1"/>
  <c r="F267" i="1"/>
  <c r="F328" i="1"/>
  <c r="H140" i="1"/>
  <c r="H336" i="1"/>
  <c r="F176" i="1"/>
  <c r="F263" i="1"/>
  <c r="H48" i="1"/>
  <c r="H159" i="1"/>
  <c r="F317" i="1"/>
  <c r="H295" i="1"/>
  <c r="H345" i="1"/>
  <c r="F243" i="1"/>
  <c r="H32" i="1"/>
  <c r="H194" i="1"/>
  <c r="G16" i="1"/>
  <c r="I16" i="1" s="1"/>
  <c r="L16" i="1" s="1"/>
  <c r="H96" i="1"/>
  <c r="F161" i="1"/>
  <c r="H243" i="1"/>
  <c r="F324" i="1"/>
  <c r="F252" i="1"/>
  <c r="H319" i="1"/>
  <c r="G226" i="1"/>
  <c r="F331" i="1"/>
  <c r="F226" i="1"/>
  <c r="H323" i="1"/>
  <c r="H33" i="1"/>
  <c r="H80" i="1"/>
  <c r="G11" i="1"/>
  <c r="H105" i="1"/>
  <c r="H124" i="1"/>
  <c r="G94" i="1"/>
  <c r="H65" i="1"/>
  <c r="G205" i="1"/>
  <c r="H308" i="1"/>
  <c r="H151" i="1"/>
  <c r="H155" i="1"/>
  <c r="H153" i="1"/>
  <c r="G221" i="1"/>
  <c r="H184" i="1"/>
  <c r="H250" i="1"/>
  <c r="G316" i="1"/>
  <c r="G309" i="1"/>
  <c r="H357" i="1"/>
  <c r="G276" i="1"/>
  <c r="G295" i="1"/>
  <c r="G296" i="1"/>
  <c r="F26" i="1"/>
  <c r="F325" i="1"/>
  <c r="F284" i="1"/>
  <c r="G58" i="1"/>
  <c r="H252" i="1"/>
  <c r="H144" i="1"/>
  <c r="F248" i="1"/>
  <c r="G66" i="1"/>
  <c r="H327" i="1"/>
  <c r="H72" i="1"/>
  <c r="G42" i="1"/>
  <c r="F19" i="1"/>
  <c r="G255" i="1"/>
  <c r="F280" i="1"/>
  <c r="F145" i="1"/>
  <c r="G33" i="1"/>
  <c r="H29" i="1"/>
  <c r="H116" i="1"/>
  <c r="G152" i="1"/>
  <c r="H190" i="1"/>
  <c r="G153" i="1"/>
  <c r="H150" i="1"/>
  <c r="G258" i="1"/>
  <c r="H263" i="1"/>
  <c r="H324" i="1"/>
  <c r="H333" i="1"/>
  <c r="G357" i="1"/>
  <c r="H292" i="1"/>
  <c r="G303" i="1"/>
  <c r="F18" i="1"/>
  <c r="F13" i="1"/>
  <c r="H272" i="1"/>
  <c r="H362" i="1"/>
  <c r="H58" i="1"/>
  <c r="F266" i="1"/>
  <c r="H248" i="1"/>
  <c r="F271" i="1"/>
  <c r="G106" i="1"/>
  <c r="H88" i="1"/>
  <c r="G118" i="1"/>
  <c r="F339" i="1"/>
  <c r="G247" i="1"/>
  <c r="H355" i="1"/>
  <c r="H64" i="1"/>
  <c r="G32" i="1"/>
  <c r="H41" i="1"/>
  <c r="H231" i="1"/>
  <c r="H180" i="1"/>
  <c r="G201" i="1"/>
  <c r="H258" i="1"/>
  <c r="G332" i="1"/>
  <c r="H348" i="1"/>
  <c r="G241" i="1"/>
  <c r="G341" i="1"/>
  <c r="F247" i="1"/>
  <c r="H30" i="1"/>
  <c r="G109" i="1"/>
  <c r="G183" i="1"/>
  <c r="H199" i="1"/>
  <c r="G262" i="1"/>
  <c r="G185" i="1"/>
  <c r="G279" i="1"/>
  <c r="H74" i="1"/>
  <c r="H89" i="1"/>
  <c r="H229" i="1"/>
  <c r="G129" i="1"/>
  <c r="G253" i="1"/>
  <c r="H226" i="1"/>
  <c r="H207" i="1"/>
  <c r="H317" i="1"/>
  <c r="H349" i="1"/>
  <c r="G319" i="1"/>
  <c r="G9" i="1"/>
  <c r="H90" i="1"/>
  <c r="H57" i="1"/>
  <c r="H129" i="1"/>
  <c r="H285" i="1"/>
  <c r="G207" i="1"/>
  <c r="G254" i="1"/>
  <c r="G217" i="1"/>
  <c r="H356" i="1"/>
  <c r="G327" i="1"/>
  <c r="G81" i="1"/>
  <c r="G149" i="1"/>
  <c r="G168" i="1"/>
  <c r="G163" i="1"/>
  <c r="I163" i="1" s="1"/>
  <c r="L163" i="1" s="1"/>
  <c r="H277" i="1"/>
  <c r="H340" i="1"/>
  <c r="H300" i="1"/>
  <c r="G280" i="1"/>
  <c r="G268" i="1"/>
  <c r="G62" i="1"/>
  <c r="H82" i="1"/>
  <c r="G156" i="1"/>
  <c r="G211" i="1"/>
  <c r="H167" i="1"/>
  <c r="G348" i="1"/>
  <c r="G300" i="1"/>
  <c r="H302" i="1"/>
  <c r="H97" i="1"/>
  <c r="H156" i="1"/>
  <c r="H202" i="1"/>
  <c r="G238" i="1"/>
  <c r="G249" i="1"/>
  <c r="H215" i="1"/>
  <c r="H179" i="1"/>
  <c r="G293" i="1"/>
  <c r="G257" i="1"/>
  <c r="G49" i="1"/>
  <c r="G222" i="1"/>
  <c r="I222" i="1" s="1"/>
  <c r="L222" i="1" s="1"/>
  <c r="G179" i="1"/>
  <c r="H262" i="1"/>
  <c r="H301" i="1"/>
  <c r="G326" i="1"/>
  <c r="F365" i="7"/>
  <c r="F365" i="2"/>
  <c r="F365" i="10"/>
  <c r="F365" i="9"/>
  <c r="I309" i="10" l="1"/>
  <c r="I324" i="10"/>
  <c r="I248" i="10"/>
  <c r="I140" i="10"/>
  <c r="L140" i="10" s="1"/>
  <c r="I302" i="10"/>
  <c r="I157" i="10"/>
  <c r="L157" i="10" s="1"/>
  <c r="I169" i="10"/>
  <c r="I353" i="10"/>
  <c r="I313" i="10"/>
  <c r="I335" i="10"/>
  <c r="L335" i="10" s="1"/>
  <c r="I356" i="10"/>
  <c r="I348" i="10"/>
  <c r="L348" i="10" s="1"/>
  <c r="I341" i="10"/>
  <c r="I336" i="10"/>
  <c r="I325" i="10"/>
  <c r="I298" i="10"/>
  <c r="L298" i="10" s="1"/>
  <c r="I201" i="10"/>
  <c r="I299" i="10"/>
  <c r="I259" i="10"/>
  <c r="I249" i="10"/>
  <c r="L249" i="10" s="1"/>
  <c r="I305" i="10"/>
  <c r="I198" i="10"/>
  <c r="L198" i="10" s="1"/>
  <c r="I303" i="10"/>
  <c r="I251" i="10"/>
  <c r="L251" i="10" s="1"/>
  <c r="I177" i="10"/>
  <c r="I115" i="10"/>
  <c r="I122" i="10"/>
  <c r="I42" i="10"/>
  <c r="I223" i="10"/>
  <c r="I155" i="10"/>
  <c r="L155" i="10" s="1"/>
  <c r="I119" i="10"/>
  <c r="I91" i="10"/>
  <c r="I90" i="10"/>
  <c r="I84" i="10"/>
  <c r="I65" i="10"/>
  <c r="I31" i="10"/>
  <c r="I23" i="10"/>
  <c r="I15" i="10"/>
  <c r="I292" i="10"/>
  <c r="I330" i="10"/>
  <c r="L330" i="10" s="1"/>
  <c r="I278" i="10"/>
  <c r="I255" i="10"/>
  <c r="I279" i="10"/>
  <c r="I134" i="10"/>
  <c r="L134" i="10" s="1"/>
  <c r="I301" i="10"/>
  <c r="I264" i="10"/>
  <c r="I205" i="10"/>
  <c r="I106" i="10"/>
  <c r="I117" i="10"/>
  <c r="I32" i="10"/>
  <c r="I24" i="10"/>
  <c r="I16" i="10"/>
  <c r="I252" i="10"/>
  <c r="I357" i="10"/>
  <c r="I320" i="10"/>
  <c r="I288" i="10"/>
  <c r="L288" i="10" s="1"/>
  <c r="I148" i="10"/>
  <c r="I329" i="10"/>
  <c r="I321" i="10"/>
  <c r="I282" i="10"/>
  <c r="L282" i="10" s="1"/>
  <c r="I263" i="10"/>
  <c r="I277" i="10"/>
  <c r="L277" i="10" s="1"/>
  <c r="I239" i="10"/>
  <c r="I300" i="10"/>
  <c r="L300" i="10" s="1"/>
  <c r="I245" i="10"/>
  <c r="I208" i="10"/>
  <c r="I66" i="10"/>
  <c r="I182" i="10"/>
  <c r="L182" i="10" s="1"/>
  <c r="I110" i="10"/>
  <c r="I332" i="10"/>
  <c r="I276" i="10"/>
  <c r="I175" i="10"/>
  <c r="I363" i="10"/>
  <c r="I355" i="10"/>
  <c r="I347" i="10"/>
  <c r="I326" i="10"/>
  <c r="I317" i="10"/>
  <c r="I294" i="10"/>
  <c r="L271" i="10"/>
  <c r="I214" i="10"/>
  <c r="I312" i="10"/>
  <c r="I280" i="10"/>
  <c r="I358" i="10"/>
  <c r="I350" i="10"/>
  <c r="I342" i="10"/>
  <c r="I337" i="10"/>
  <c r="I327" i="10"/>
  <c r="I319" i="10"/>
  <c r="I186" i="10"/>
  <c r="I287" i="10"/>
  <c r="I275" i="10"/>
  <c r="I193" i="10"/>
  <c r="I308" i="10"/>
  <c r="I297" i="10"/>
  <c r="I281" i="10"/>
  <c r="I243" i="10"/>
  <c r="I210" i="10"/>
  <c r="I174" i="10"/>
  <c r="I151" i="10"/>
  <c r="I50" i="10"/>
  <c r="I268" i="10"/>
  <c r="I254" i="10"/>
  <c r="I240" i="10"/>
  <c r="I225" i="10"/>
  <c r="I195" i="10"/>
  <c r="I181" i="10"/>
  <c r="I161" i="10"/>
  <c r="I146" i="10"/>
  <c r="I232" i="10"/>
  <c r="I215" i="10"/>
  <c r="I183" i="10"/>
  <c r="L166" i="10"/>
  <c r="I149" i="10"/>
  <c r="I129" i="10"/>
  <c r="L101" i="10"/>
  <c r="I48" i="10"/>
  <c r="I238" i="10"/>
  <c r="I231" i="10"/>
  <c r="I204" i="10"/>
  <c r="I194" i="10"/>
  <c r="I179" i="10"/>
  <c r="I162" i="10"/>
  <c r="I147" i="10"/>
  <c r="I130" i="10"/>
  <c r="I104" i="10"/>
  <c r="I71" i="10"/>
  <c r="I36" i="10"/>
  <c r="I158" i="10"/>
  <c r="I141" i="10"/>
  <c r="I126" i="10"/>
  <c r="I111" i="10"/>
  <c r="I54" i="10"/>
  <c r="I121" i="10"/>
  <c r="I112" i="10"/>
  <c r="I93" i="10"/>
  <c r="I83" i="10"/>
  <c r="I59" i="10"/>
  <c r="I28" i="10"/>
  <c r="I20" i="10"/>
  <c r="I11" i="10"/>
  <c r="I105" i="10"/>
  <c r="I98" i="10"/>
  <c r="I77" i="10"/>
  <c r="I70" i="10"/>
  <c r="I62" i="10"/>
  <c r="I55" i="10"/>
  <c r="I47" i="10"/>
  <c r="I39" i="10"/>
  <c r="I92" i="10"/>
  <c r="I86" i="10"/>
  <c r="I58" i="10"/>
  <c r="I33" i="10"/>
  <c r="I25" i="10"/>
  <c r="I17" i="10"/>
  <c r="I318" i="10"/>
  <c r="L309" i="10"/>
  <c r="L267" i="10"/>
  <c r="L211" i="10"/>
  <c r="I361" i="10"/>
  <c r="L353" i="10"/>
  <c r="I345" i="10"/>
  <c r="L324" i="10"/>
  <c r="L313" i="10"/>
  <c r="I286" i="10"/>
  <c r="I218" i="10"/>
  <c r="L154" i="10"/>
  <c r="L142" i="10"/>
  <c r="L356" i="10"/>
  <c r="L341" i="10"/>
  <c r="L336" i="10"/>
  <c r="L325" i="10"/>
  <c r="L315" i="10"/>
  <c r="L274" i="10"/>
  <c r="L256" i="10"/>
  <c r="L201" i="10"/>
  <c r="L180" i="10"/>
  <c r="L299" i="10"/>
  <c r="I283" i="10"/>
  <c r="L259" i="10"/>
  <c r="I229" i="10"/>
  <c r="L189" i="10"/>
  <c r="L305" i="10"/>
  <c r="I293" i="10"/>
  <c r="L236" i="10"/>
  <c r="L171" i="10"/>
  <c r="L303" i="10"/>
  <c r="I266" i="10"/>
  <c r="I222" i="10"/>
  <c r="I206" i="10"/>
  <c r="I192" i="10"/>
  <c r="L177" i="10"/>
  <c r="L115" i="10"/>
  <c r="I260" i="10"/>
  <c r="I250" i="10"/>
  <c r="I226" i="10"/>
  <c r="I212" i="10"/>
  <c r="I197" i="10"/>
  <c r="I159" i="10"/>
  <c r="I144" i="10"/>
  <c r="L122" i="10"/>
  <c r="I78" i="10"/>
  <c r="L42" i="10"/>
  <c r="L108" i="10"/>
  <c r="I80" i="10"/>
  <c r="I244" i="10"/>
  <c r="I237" i="10"/>
  <c r="L223" i="10"/>
  <c r="I202" i="10"/>
  <c r="I187" i="10"/>
  <c r="I170" i="10"/>
  <c r="I138" i="10"/>
  <c r="I124" i="10"/>
  <c r="I165" i="10"/>
  <c r="I156" i="10"/>
  <c r="I133" i="10"/>
  <c r="L99" i="10"/>
  <c r="I46" i="10"/>
  <c r="L119" i="10"/>
  <c r="I109" i="10"/>
  <c r="L91" i="10"/>
  <c r="I67" i="10"/>
  <c r="L34" i="10"/>
  <c r="L26" i="10"/>
  <c r="L18" i="10"/>
  <c r="I9" i="10"/>
  <c r="I68" i="10"/>
  <c r="I53" i="10"/>
  <c r="I45" i="10"/>
  <c r="I37" i="10"/>
  <c r="I14" i="10"/>
  <c r="L90" i="10"/>
  <c r="L84" i="10"/>
  <c r="L65" i="10"/>
  <c r="L31" i="10"/>
  <c r="L23" i="10"/>
  <c r="L15" i="10"/>
  <c r="I8" i="10"/>
  <c r="L292" i="10"/>
  <c r="L261" i="10"/>
  <c r="I359" i="10"/>
  <c r="I351" i="10"/>
  <c r="I343" i="10"/>
  <c r="I322" i="10"/>
  <c r="I307" i="10"/>
  <c r="L278" i="10"/>
  <c r="L255" i="10"/>
  <c r="I333" i="10"/>
  <c r="I316" i="10"/>
  <c r="I296" i="10"/>
  <c r="L163" i="10"/>
  <c r="I362" i="10"/>
  <c r="I354" i="10"/>
  <c r="I346" i="10"/>
  <c r="I340" i="10"/>
  <c r="I331" i="10"/>
  <c r="I323" i="10"/>
  <c r="I311" i="10"/>
  <c r="I290" i="10"/>
  <c r="I272" i="10"/>
  <c r="L228" i="10"/>
  <c r="I190" i="10"/>
  <c r="I295" i="10"/>
  <c r="L279" i="10"/>
  <c r="I273" i="10"/>
  <c r="L209" i="10"/>
  <c r="I289" i="10"/>
  <c r="I269" i="10"/>
  <c r="I221" i="10"/>
  <c r="L184" i="10"/>
  <c r="L301" i="10"/>
  <c r="L264" i="10"/>
  <c r="I247" i="10"/>
  <c r="I230" i="10"/>
  <c r="I220" i="10"/>
  <c r="L205" i="10"/>
  <c r="I188" i="10"/>
  <c r="I173" i="10"/>
  <c r="L131" i="10"/>
  <c r="I56" i="10"/>
  <c r="I258" i="10"/>
  <c r="I246" i="10"/>
  <c r="I224" i="10"/>
  <c r="I191" i="10"/>
  <c r="I176" i="10"/>
  <c r="L113" i="10"/>
  <c r="L137" i="10"/>
  <c r="I120" i="10"/>
  <c r="L106" i="10"/>
  <c r="I69" i="10"/>
  <c r="I242" i="10"/>
  <c r="I235" i="10"/>
  <c r="I213" i="10"/>
  <c r="I199" i="10"/>
  <c r="I185" i="10"/>
  <c r="I167" i="10"/>
  <c r="I153" i="10"/>
  <c r="I135" i="10"/>
  <c r="L117" i="10"/>
  <c r="I52" i="10"/>
  <c r="I145" i="10"/>
  <c r="I118" i="10"/>
  <c r="I76" i="10"/>
  <c r="L38" i="10"/>
  <c r="I116" i="10"/>
  <c r="I97" i="10"/>
  <c r="I89" i="10"/>
  <c r="I64" i="10"/>
  <c r="L32" i="10"/>
  <c r="L24" i="10"/>
  <c r="L16" i="10"/>
  <c r="I102" i="10"/>
  <c r="I81" i="10"/>
  <c r="I74" i="10"/>
  <c r="I51" i="10"/>
  <c r="I43" i="10"/>
  <c r="I96" i="10"/>
  <c r="I88" i="10"/>
  <c r="I82" i="10"/>
  <c r="I63" i="10"/>
  <c r="I29" i="10"/>
  <c r="I21" i="10"/>
  <c r="I12" i="10"/>
  <c r="I334" i="10"/>
  <c r="I314" i="10"/>
  <c r="I284" i="10"/>
  <c r="L252" i="10"/>
  <c r="L234" i="10"/>
  <c r="L103" i="10"/>
  <c r="L357" i="10"/>
  <c r="I349" i="10"/>
  <c r="I339" i="10"/>
  <c r="I328" i="10"/>
  <c r="L320" i="10"/>
  <c r="I306" i="10"/>
  <c r="L248" i="10"/>
  <c r="L148" i="10"/>
  <c r="I360" i="10"/>
  <c r="I352" i="10"/>
  <c r="I344" i="10"/>
  <c r="I338" i="10"/>
  <c r="L329" i="10"/>
  <c r="L321" i="10"/>
  <c r="L302" i="10"/>
  <c r="L263" i="10"/>
  <c r="I304" i="10"/>
  <c r="I291" i="10"/>
  <c r="L265" i="10"/>
  <c r="I253" i="10"/>
  <c r="L239" i="10"/>
  <c r="I203" i="10"/>
  <c r="I310" i="10"/>
  <c r="I285" i="10"/>
  <c r="I217" i="10"/>
  <c r="I178" i="10"/>
  <c r="I127" i="10"/>
  <c r="I270" i="10"/>
  <c r="I262" i="10"/>
  <c r="L245" i="10"/>
  <c r="I227" i="10"/>
  <c r="I216" i="10"/>
  <c r="I200" i="10"/>
  <c r="L169" i="10"/>
  <c r="I125" i="10"/>
  <c r="I40" i="10"/>
  <c r="I257" i="10"/>
  <c r="I219" i="10"/>
  <c r="L208" i="10"/>
  <c r="I172" i="10"/>
  <c r="I152" i="10"/>
  <c r="I139" i="10"/>
  <c r="L66" i="10"/>
  <c r="I241" i="10"/>
  <c r="I233" i="10"/>
  <c r="I207" i="10"/>
  <c r="I196" i="10"/>
  <c r="I164" i="10"/>
  <c r="I150" i="10"/>
  <c r="I132" i="10"/>
  <c r="L110" i="10"/>
  <c r="I44" i="10"/>
  <c r="I168" i="10"/>
  <c r="I160" i="10"/>
  <c r="I143" i="10"/>
  <c r="I136" i="10"/>
  <c r="I128" i="10"/>
  <c r="I73" i="10"/>
  <c r="I123" i="10"/>
  <c r="I114" i="10"/>
  <c r="I95" i="10"/>
  <c r="I85" i="10"/>
  <c r="I61" i="10"/>
  <c r="I30" i="10"/>
  <c r="I22" i="10"/>
  <c r="I13" i="10"/>
  <c r="I107" i="10"/>
  <c r="I100" i="10"/>
  <c r="I79" i="10"/>
  <c r="I72" i="10"/>
  <c r="I57" i="10"/>
  <c r="I49" i="10"/>
  <c r="I41" i="10"/>
  <c r="I94" i="10"/>
  <c r="I87" i="10"/>
  <c r="I75" i="10"/>
  <c r="I60" i="10"/>
  <c r="I35" i="10"/>
  <c r="I27" i="10"/>
  <c r="I19" i="10"/>
  <c r="I10" i="10"/>
  <c r="I193" i="9"/>
  <c r="I81" i="9"/>
  <c r="L81" i="9" s="1"/>
  <c r="I27" i="9"/>
  <c r="I23" i="9"/>
  <c r="I19" i="9"/>
  <c r="I313" i="9"/>
  <c r="L313" i="9" s="1"/>
  <c r="I291" i="9"/>
  <c r="L291" i="9" s="1"/>
  <c r="I197" i="9"/>
  <c r="I286" i="9"/>
  <c r="I244" i="9"/>
  <c r="L244" i="9" s="1"/>
  <c r="I190" i="9"/>
  <c r="L190" i="9" s="1"/>
  <c r="I346" i="9"/>
  <c r="I263" i="9"/>
  <c r="I163" i="9"/>
  <c r="L163" i="9" s="1"/>
  <c r="I157" i="9"/>
  <c r="I48" i="9"/>
  <c r="I57" i="9"/>
  <c r="I150" i="9"/>
  <c r="L150" i="9" s="1"/>
  <c r="I109" i="9"/>
  <c r="I105" i="9"/>
  <c r="I101" i="9"/>
  <c r="L101" i="9" s="1"/>
  <c r="I293" i="9"/>
  <c r="L293" i="9" s="1"/>
  <c r="I301" i="9"/>
  <c r="I275" i="9"/>
  <c r="I323" i="9"/>
  <c r="L323" i="9" s="1"/>
  <c r="I363" i="9"/>
  <c r="I329" i="9"/>
  <c r="I336" i="9"/>
  <c r="I314" i="9"/>
  <c r="L314" i="9" s="1"/>
  <c r="I273" i="9"/>
  <c r="I356" i="9"/>
  <c r="I352" i="9"/>
  <c r="I253" i="9"/>
  <c r="I160" i="9"/>
  <c r="I177" i="9"/>
  <c r="I169" i="9"/>
  <c r="I214" i="9"/>
  <c r="L47" i="9"/>
  <c r="L193" i="9"/>
  <c r="L49" i="9"/>
  <c r="I195" i="9"/>
  <c r="I156" i="9"/>
  <c r="L317" i="9"/>
  <c r="L347" i="9"/>
  <c r="L74" i="9"/>
  <c r="L153" i="9"/>
  <c r="L203" i="9"/>
  <c r="L268" i="9"/>
  <c r="I335" i="9"/>
  <c r="I328" i="9"/>
  <c r="L276" i="9"/>
  <c r="L178" i="9"/>
  <c r="L361" i="9"/>
  <c r="L324" i="9"/>
  <c r="L274" i="9"/>
  <c r="L197" i="9"/>
  <c r="L8" i="9"/>
  <c r="L351" i="9"/>
  <c r="L322" i="9"/>
  <c r="L272" i="9"/>
  <c r="L338" i="9"/>
  <c r="L330" i="9"/>
  <c r="L318" i="9"/>
  <c r="L286" i="9"/>
  <c r="L236" i="9"/>
  <c r="L221" i="9"/>
  <c r="L179" i="9"/>
  <c r="I171" i="9"/>
  <c r="I137" i="9"/>
  <c r="I46" i="9"/>
  <c r="L353" i="9"/>
  <c r="I320" i="9"/>
  <c r="I289" i="9"/>
  <c r="L258" i="9"/>
  <c r="L241" i="9"/>
  <c r="I198" i="9"/>
  <c r="I182" i="9"/>
  <c r="L164" i="9"/>
  <c r="I123" i="9"/>
  <c r="L346" i="9"/>
  <c r="I342" i="9"/>
  <c r="I321" i="9"/>
  <c r="I310" i="9"/>
  <c r="I306" i="9"/>
  <c r="L290" i="9"/>
  <c r="L255" i="9"/>
  <c r="L242" i="9"/>
  <c r="L232" i="9"/>
  <c r="L228" i="9"/>
  <c r="L141" i="9"/>
  <c r="L300" i="9"/>
  <c r="I296" i="9"/>
  <c r="I267" i="9"/>
  <c r="L263" i="9"/>
  <c r="L211" i="9"/>
  <c r="L167" i="9"/>
  <c r="L157" i="9"/>
  <c r="I134" i="9"/>
  <c r="I126" i="9"/>
  <c r="I118" i="9"/>
  <c r="L48" i="9"/>
  <c r="L205" i="9"/>
  <c r="I201" i="9"/>
  <c r="I158" i="9"/>
  <c r="L100" i="9"/>
  <c r="I73" i="9"/>
  <c r="I65" i="9"/>
  <c r="L57" i="9"/>
  <c r="I154" i="9"/>
  <c r="I146" i="9"/>
  <c r="I142" i="9"/>
  <c r="L109" i="9"/>
  <c r="L105" i="9"/>
  <c r="I41" i="9"/>
  <c r="L29" i="9"/>
  <c r="L25" i="9"/>
  <c r="L21" i="9"/>
  <c r="L17" i="9"/>
  <c r="L112" i="9"/>
  <c r="L200" i="9"/>
  <c r="I333" i="9"/>
  <c r="L301" i="9"/>
  <c r="I287" i="9"/>
  <c r="L275" i="9"/>
  <c r="I252" i="9"/>
  <c r="I127" i="9"/>
  <c r="I357" i="9"/>
  <c r="I189" i="9"/>
  <c r="L363" i="9"/>
  <c r="I260" i="9"/>
  <c r="I239" i="9"/>
  <c r="I331" i="9"/>
  <c r="I283" i="9"/>
  <c r="I247" i="9"/>
  <c r="I170" i="9"/>
  <c r="I60" i="9"/>
  <c r="L278" i="9"/>
  <c r="I181" i="9"/>
  <c r="I220" i="9"/>
  <c r="I119" i="9"/>
  <c r="I334" i="9"/>
  <c r="I326" i="9"/>
  <c r="I292" i="9"/>
  <c r="I261" i="9"/>
  <c r="I257" i="9"/>
  <c r="I248" i="9"/>
  <c r="I240" i="9"/>
  <c r="I225" i="9"/>
  <c r="I175" i="9"/>
  <c r="I121" i="9"/>
  <c r="I359" i="9"/>
  <c r="I355" i="9"/>
  <c r="I315" i="9"/>
  <c r="I280" i="9"/>
  <c r="I249" i="9"/>
  <c r="I194" i="9"/>
  <c r="I186" i="9"/>
  <c r="I139" i="9"/>
  <c r="I68" i="9"/>
  <c r="I348" i="9"/>
  <c r="I344" i="9"/>
  <c r="I340" i="9"/>
  <c r="I312" i="9"/>
  <c r="I308" i="9"/>
  <c r="I304" i="9"/>
  <c r="I281" i="9"/>
  <c r="I250" i="9"/>
  <c r="I234" i="9"/>
  <c r="I230" i="9"/>
  <c r="I224" i="9"/>
  <c r="I215" i="9"/>
  <c r="I174" i="9"/>
  <c r="I125" i="9"/>
  <c r="I70" i="9"/>
  <c r="I302" i="9"/>
  <c r="I298" i="9"/>
  <c r="I269" i="9"/>
  <c r="I265" i="9"/>
  <c r="I217" i="9"/>
  <c r="I213" i="9"/>
  <c r="I209" i="9"/>
  <c r="I165" i="9"/>
  <c r="I161" i="9"/>
  <c r="I138" i="9"/>
  <c r="I130" i="9"/>
  <c r="I122" i="9"/>
  <c r="I114" i="9"/>
  <c r="I64" i="9"/>
  <c r="I207" i="9"/>
  <c r="I199" i="9"/>
  <c r="I58" i="9"/>
  <c r="I69" i="9"/>
  <c r="I61" i="9"/>
  <c r="I53" i="9"/>
  <c r="I45" i="9"/>
  <c r="I37" i="9"/>
  <c r="I152" i="9"/>
  <c r="I148" i="9"/>
  <c r="I144" i="9"/>
  <c r="I111" i="9"/>
  <c r="I107" i="9"/>
  <c r="I103" i="9"/>
  <c r="I43" i="9"/>
  <c r="I39" i="9"/>
  <c r="L27" i="9"/>
  <c r="L23" i="9"/>
  <c r="L19" i="9"/>
  <c r="I98" i="9"/>
  <c r="I94" i="9"/>
  <c r="I90" i="9"/>
  <c r="I86" i="9"/>
  <c r="I82" i="9"/>
  <c r="I33" i="9"/>
  <c r="I13" i="9"/>
  <c r="I77" i="9"/>
  <c r="I12" i="9"/>
  <c r="L191" i="9"/>
  <c r="L235" i="9"/>
  <c r="L362" i="9"/>
  <c r="I337" i="9"/>
  <c r="I295" i="9"/>
  <c r="I279" i="9"/>
  <c r="I271" i="9"/>
  <c r="I183" i="9"/>
  <c r="I327" i="9"/>
  <c r="I256" i="9"/>
  <c r="L208" i="9"/>
  <c r="I135" i="9"/>
  <c r="I325" i="9"/>
  <c r="I284" i="9"/>
  <c r="I332" i="9"/>
  <c r="I288" i="9"/>
  <c r="I277" i="9"/>
  <c r="I251" i="9"/>
  <c r="I237" i="9"/>
  <c r="I172" i="9"/>
  <c r="I113" i="9"/>
  <c r="I62" i="9"/>
  <c r="I358" i="9"/>
  <c r="I354" i="9"/>
  <c r="I350" i="9"/>
  <c r="I262" i="9"/>
  <c r="I245" i="9"/>
  <c r="I222" i="9"/>
  <c r="I210" i="9"/>
  <c r="I192" i="9"/>
  <c r="I184" i="9"/>
  <c r="I176" i="9"/>
  <c r="I168" i="9"/>
  <c r="I131" i="9"/>
  <c r="I52" i="9"/>
  <c r="I343" i="9"/>
  <c r="I339" i="9"/>
  <c r="I311" i="9"/>
  <c r="I307" i="9"/>
  <c r="I294" i="9"/>
  <c r="I259" i="9"/>
  <c r="I246" i="9"/>
  <c r="I233" i="9"/>
  <c r="I229" i="9"/>
  <c r="I223" i="9"/>
  <c r="I173" i="9"/>
  <c r="I117" i="9"/>
  <c r="I54" i="9"/>
  <c r="I297" i="9"/>
  <c r="I264" i="9"/>
  <c r="I216" i="9"/>
  <c r="I212" i="9"/>
  <c r="I136" i="9"/>
  <c r="I128" i="9"/>
  <c r="I120" i="9"/>
  <c r="I56" i="9"/>
  <c r="I206" i="9"/>
  <c r="I202" i="9"/>
  <c r="I159" i="9"/>
  <c r="I50" i="9"/>
  <c r="I67" i="9"/>
  <c r="I59" i="9"/>
  <c r="I51" i="9"/>
  <c r="I155" i="9"/>
  <c r="I151" i="9"/>
  <c r="I147" i="9"/>
  <c r="I143" i="9"/>
  <c r="I110" i="9"/>
  <c r="I106" i="9"/>
  <c r="I102" i="9"/>
  <c r="I42" i="9"/>
  <c r="I38" i="9"/>
  <c r="I97" i="9"/>
  <c r="I93" i="9"/>
  <c r="I89" i="9"/>
  <c r="I85" i="9"/>
  <c r="I32" i="9"/>
  <c r="I28" i="9"/>
  <c r="I24" i="9"/>
  <c r="I20" i="9"/>
  <c r="I16" i="9"/>
  <c r="I80" i="9"/>
  <c r="I76" i="9"/>
  <c r="I11" i="9"/>
  <c r="I96" i="9"/>
  <c r="I92" i="9"/>
  <c r="I88" i="9"/>
  <c r="I84" i="9"/>
  <c r="I35" i="9"/>
  <c r="I31" i="9"/>
  <c r="I15" i="9"/>
  <c r="I79" i="9"/>
  <c r="I75" i="9"/>
  <c r="I10" i="9"/>
  <c r="L329" i="9"/>
  <c r="I185" i="9"/>
  <c r="L336" i="9"/>
  <c r="I282" i="9"/>
  <c r="L273" i="9"/>
  <c r="I243" i="9"/>
  <c r="I187" i="9"/>
  <c r="L166" i="9"/>
  <c r="L226" i="9"/>
  <c r="I129" i="9"/>
  <c r="I360" i="9"/>
  <c r="L356" i="9"/>
  <c r="L352" i="9"/>
  <c r="I319" i="9"/>
  <c r="L309" i="9"/>
  <c r="L253" i="9"/>
  <c r="I196" i="9"/>
  <c r="I188" i="9"/>
  <c r="I180" i="9"/>
  <c r="L160" i="9"/>
  <c r="I115" i="9"/>
  <c r="I349" i="9"/>
  <c r="I345" i="9"/>
  <c r="I341" i="9"/>
  <c r="I316" i="9"/>
  <c r="I305" i="9"/>
  <c r="I285" i="9"/>
  <c r="I254" i="9"/>
  <c r="I238" i="9"/>
  <c r="I231" i="9"/>
  <c r="I227" i="9"/>
  <c r="I219" i="9"/>
  <c r="L177" i="9"/>
  <c r="L169" i="9"/>
  <c r="I133" i="9"/>
  <c r="I303" i="9"/>
  <c r="I299" i="9"/>
  <c r="I270" i="9"/>
  <c r="I266" i="9"/>
  <c r="I218" i="9"/>
  <c r="L214" i="9"/>
  <c r="I162" i="9"/>
  <c r="I140" i="9"/>
  <c r="I132" i="9"/>
  <c r="I124" i="9"/>
  <c r="I116" i="9"/>
  <c r="I72" i="9"/>
  <c r="I204" i="9"/>
  <c r="I66" i="9"/>
  <c r="I71" i="9"/>
  <c r="I63" i="9"/>
  <c r="I55" i="9"/>
  <c r="I149" i="9"/>
  <c r="I145" i="9"/>
  <c r="I108" i="9"/>
  <c r="I104" i="9"/>
  <c r="I44" i="9"/>
  <c r="I40" i="9"/>
  <c r="I36" i="9"/>
  <c r="I99" i="9"/>
  <c r="I95" i="9"/>
  <c r="I91" i="9"/>
  <c r="I87" i="9"/>
  <c r="I83" i="9"/>
  <c r="I34" i="9"/>
  <c r="I30" i="9"/>
  <c r="I26" i="9"/>
  <c r="I22" i="9"/>
  <c r="I18" i="9"/>
  <c r="I14" i="9"/>
  <c r="I78" i="9"/>
  <c r="I9" i="9"/>
  <c r="L40" i="8"/>
  <c r="L100" i="8"/>
  <c r="L17" i="8"/>
  <c r="L45" i="8"/>
  <c r="L91" i="8"/>
  <c r="L131" i="8"/>
  <c r="L105" i="8"/>
  <c r="L143" i="8"/>
  <c r="L256" i="8"/>
  <c r="L177" i="8"/>
  <c r="L255" i="8"/>
  <c r="L169" i="8"/>
  <c r="L264" i="8"/>
  <c r="L328" i="8"/>
  <c r="L286" i="8"/>
  <c r="L193" i="8"/>
  <c r="L324" i="8"/>
  <c r="L310" i="8"/>
  <c r="L12" i="8"/>
  <c r="L54" i="8"/>
  <c r="L14" i="8"/>
  <c r="L68" i="8"/>
  <c r="L48" i="8"/>
  <c r="L20" i="8"/>
  <c r="L60" i="8"/>
  <c r="L49" i="8"/>
  <c r="L107" i="8"/>
  <c r="L190" i="8"/>
  <c r="L144" i="8"/>
  <c r="L182" i="8"/>
  <c r="L250" i="8"/>
  <c r="L199" i="8"/>
  <c r="L164" i="8"/>
  <c r="L171" i="8"/>
  <c r="L278" i="8"/>
  <c r="L342" i="8"/>
  <c r="L288" i="8"/>
  <c r="L271" i="8"/>
  <c r="L317" i="8"/>
  <c r="L302" i="8"/>
  <c r="L362" i="8"/>
  <c r="L291" i="8"/>
  <c r="L361" i="8"/>
  <c r="L138" i="8"/>
  <c r="L90" i="8"/>
  <c r="L65" i="8"/>
  <c r="L34" i="8"/>
  <c r="L75" i="8"/>
  <c r="L102" i="8"/>
  <c r="L168" i="8"/>
  <c r="L223" i="8"/>
  <c r="L202" i="8"/>
  <c r="L241" i="8"/>
  <c r="L186" i="8"/>
  <c r="L215" i="8"/>
  <c r="L305" i="8"/>
  <c r="L343" i="8"/>
  <c r="L334" i="8"/>
  <c r="L320" i="8"/>
  <c r="L356" i="8"/>
  <c r="L277" i="8"/>
  <c r="L353" i="8"/>
  <c r="L113" i="8"/>
  <c r="L226" i="8"/>
  <c r="L117" i="8"/>
  <c r="L348" i="8"/>
  <c r="L31" i="8"/>
  <c r="L9" i="8"/>
  <c r="L77" i="8"/>
  <c r="L152" i="8"/>
  <c r="L125" i="8"/>
  <c r="L187" i="8"/>
  <c r="L307" i="8"/>
  <c r="L155" i="8"/>
  <c r="L262" i="8"/>
  <c r="L47" i="8"/>
  <c r="L44" i="8"/>
  <c r="L13" i="8"/>
  <c r="L22" i="8"/>
  <c r="L174" i="8"/>
  <c r="L166" i="8"/>
  <c r="L179" i="8"/>
  <c r="L134" i="8"/>
  <c r="L331" i="8"/>
  <c r="L261" i="8"/>
  <c r="L294" i="8"/>
  <c r="L280" i="8"/>
  <c r="L50" i="8"/>
  <c r="L67" i="8"/>
  <c r="L200" i="8"/>
  <c r="L231" i="8"/>
  <c r="L172" i="8"/>
  <c r="L323" i="8"/>
  <c r="L299" i="8"/>
  <c r="L327" i="8"/>
  <c r="L283" i="8"/>
  <c r="L10" i="8"/>
  <c r="L72" i="8"/>
  <c r="L57" i="8"/>
  <c r="L56" i="8"/>
  <c r="L109" i="8"/>
  <c r="L147" i="8"/>
  <c r="L157" i="8"/>
  <c r="L205" i="8"/>
  <c r="L216" i="8"/>
  <c r="L108" i="8"/>
  <c r="L204" i="8"/>
  <c r="L274" i="8"/>
  <c r="L338" i="8"/>
  <c r="L292" i="8"/>
  <c r="L242" i="8"/>
  <c r="L221" i="8"/>
  <c r="L201" i="8"/>
  <c r="L359" i="8"/>
  <c r="L24" i="8"/>
  <c r="L74" i="8"/>
  <c r="L26" i="8"/>
  <c r="L76" i="8"/>
  <c r="L63" i="8"/>
  <c r="L32" i="8"/>
  <c r="L73" i="8"/>
  <c r="L81" i="8"/>
  <c r="L126" i="8"/>
  <c r="L88" i="8"/>
  <c r="L114" i="8"/>
  <c r="L198" i="8"/>
  <c r="L260" i="8"/>
  <c r="L210" i="8"/>
  <c r="L185" i="8"/>
  <c r="L212" i="8"/>
  <c r="L303" i="8"/>
  <c r="L351" i="8"/>
  <c r="L284" i="8"/>
  <c r="L345" i="8"/>
  <c r="L313" i="8"/>
  <c r="L246" i="8"/>
  <c r="L127" i="8"/>
  <c r="L38" i="8"/>
  <c r="L97" i="8"/>
  <c r="L99" i="8"/>
  <c r="L43" i="8"/>
  <c r="L89" i="8"/>
  <c r="L130" i="8"/>
  <c r="L160" i="8"/>
  <c r="L106" i="8"/>
  <c r="L140" i="8"/>
  <c r="L116" i="8"/>
  <c r="L236" i="8"/>
  <c r="L214" i="8"/>
  <c r="L252" i="8"/>
  <c r="L197" i="8"/>
  <c r="L239" i="8"/>
  <c r="L318" i="8"/>
  <c r="L344" i="8"/>
  <c r="L337" i="8"/>
  <c r="L296" i="8"/>
  <c r="L103" i="8"/>
  <c r="L163" i="8"/>
  <c r="L352" i="8"/>
  <c r="L92" i="8"/>
  <c r="L37" i="8"/>
  <c r="L181" i="8"/>
  <c r="L136" i="8"/>
  <c r="L238" i="8"/>
  <c r="L245" i="8"/>
  <c r="L243" i="8"/>
  <c r="L273" i="8"/>
  <c r="L19" i="8"/>
  <c r="L42" i="8"/>
  <c r="L94" i="8"/>
  <c r="L21" i="8"/>
  <c r="L53" i="8"/>
  <c r="L64" i="8"/>
  <c r="L139" i="8"/>
  <c r="L229" i="8"/>
  <c r="L58" i="8"/>
  <c r="L267" i="8"/>
  <c r="L265" i="8"/>
  <c r="L304" i="8"/>
  <c r="L335" i="8"/>
  <c r="L354" i="8"/>
  <c r="L70" i="8"/>
  <c r="L25" i="8"/>
  <c r="L52" i="8"/>
  <c r="L153" i="8"/>
  <c r="L180" i="8"/>
  <c r="L161" i="8"/>
  <c r="L279" i="8"/>
  <c r="L196" i="8"/>
  <c r="L257" i="8"/>
  <c r="L191" i="8"/>
  <c r="L268" i="8"/>
  <c r="L18" i="8"/>
  <c r="L83" i="8"/>
  <c r="L78" i="8"/>
  <c r="L69" i="8"/>
  <c r="L165" i="8"/>
  <c r="L132" i="8"/>
  <c r="L173" i="8"/>
  <c r="L225" i="8"/>
  <c r="L233" i="8"/>
  <c r="L162" i="8"/>
  <c r="L220" i="8"/>
  <c r="L285" i="8"/>
  <c r="L349" i="8"/>
  <c r="L347" i="8"/>
  <c r="L240" i="8"/>
  <c r="L275" i="8"/>
  <c r="L11" i="8"/>
  <c r="L39" i="8"/>
  <c r="L33" i="8"/>
  <c r="L85" i="8"/>
  <c r="L36" i="8"/>
  <c r="L87" i="8"/>
  <c r="L82" i="8"/>
  <c r="L41" i="8"/>
  <c r="L86" i="8"/>
  <c r="L128" i="8"/>
  <c r="L158" i="8"/>
  <c r="L104" i="8"/>
  <c r="L149" i="8"/>
  <c r="L217" i="8"/>
  <c r="L111" i="8"/>
  <c r="L230" i="8"/>
  <c r="L203" i="8"/>
  <c r="L259" i="8"/>
  <c r="L316" i="8"/>
  <c r="L195" i="8"/>
  <c r="L298" i="8"/>
  <c r="L209" i="8"/>
  <c r="L325" i="8"/>
  <c r="L270" i="8"/>
  <c r="L46" i="8"/>
  <c r="L23" i="8"/>
  <c r="L15" i="8"/>
  <c r="L55" i="8"/>
  <c r="L27" i="8"/>
  <c r="L112" i="8"/>
  <c r="L176" i="8"/>
  <c r="L119" i="8"/>
  <c r="L148" i="8"/>
  <c r="L133" i="8"/>
  <c r="L251" i="8"/>
  <c r="L222" i="8"/>
  <c r="L121" i="8"/>
  <c r="L206" i="8"/>
  <c r="L272" i="8"/>
  <c r="L154" i="8"/>
  <c r="L263" i="8"/>
  <c r="L315" i="8"/>
  <c r="L218" i="8"/>
  <c r="L358" i="8"/>
  <c r="L227" i="8"/>
  <c r="I318" i="7"/>
  <c r="I314" i="7"/>
  <c r="I322" i="7"/>
  <c r="I125" i="7"/>
  <c r="I231" i="7"/>
  <c r="I200" i="7"/>
  <c r="I326" i="7"/>
  <c r="I206" i="7"/>
  <c r="I254" i="7"/>
  <c r="I192" i="7"/>
  <c r="I126" i="7"/>
  <c r="I89" i="7"/>
  <c r="I347" i="7"/>
  <c r="I253" i="7"/>
  <c r="I25" i="7"/>
  <c r="L25" i="7" s="1"/>
  <c r="I195" i="7"/>
  <c r="I82" i="7"/>
  <c r="I217" i="7"/>
  <c r="I93" i="7"/>
  <c r="L93" i="7" s="1"/>
  <c r="I101" i="7"/>
  <c r="I346" i="7"/>
  <c r="I287" i="7"/>
  <c r="I160" i="7"/>
  <c r="L160" i="7" s="1"/>
  <c r="I343" i="7"/>
  <c r="I323" i="7"/>
  <c r="I280" i="7"/>
  <c r="I194" i="7"/>
  <c r="L194" i="7" s="1"/>
  <c r="I250" i="7"/>
  <c r="I176" i="7"/>
  <c r="I255" i="7"/>
  <c r="I238" i="7"/>
  <c r="I199" i="7"/>
  <c r="I171" i="7"/>
  <c r="I356" i="7"/>
  <c r="I352" i="7"/>
  <c r="L352" i="7" s="1"/>
  <c r="I308" i="7"/>
  <c r="I175" i="7"/>
  <c r="I193" i="7"/>
  <c r="I136" i="7"/>
  <c r="I106" i="7"/>
  <c r="I289" i="7"/>
  <c r="I248" i="7"/>
  <c r="I244" i="7"/>
  <c r="L244" i="7" s="1"/>
  <c r="I178" i="7"/>
  <c r="I122" i="7"/>
  <c r="I49" i="7"/>
  <c r="I41" i="7"/>
  <c r="L41" i="7" s="1"/>
  <c r="I33" i="7"/>
  <c r="I15" i="7"/>
  <c r="I103" i="7"/>
  <c r="I76" i="7"/>
  <c r="L76" i="7" s="1"/>
  <c r="I23" i="7"/>
  <c r="I62" i="7"/>
  <c r="I279" i="7"/>
  <c r="I282" i="7"/>
  <c r="L282" i="7" s="1"/>
  <c r="I274" i="7"/>
  <c r="I261" i="7"/>
  <c r="I258" i="7"/>
  <c r="I363" i="7"/>
  <c r="L363" i="7" s="1"/>
  <c r="I359" i="7"/>
  <c r="I243" i="7"/>
  <c r="I239" i="7"/>
  <c r="I131" i="7"/>
  <c r="L131" i="7" s="1"/>
  <c r="I70" i="7"/>
  <c r="I111" i="7"/>
  <c r="I48" i="7"/>
  <c r="I14" i="7"/>
  <c r="L14" i="7" s="1"/>
  <c r="I102" i="7"/>
  <c r="L8" i="7"/>
  <c r="L212" i="7"/>
  <c r="L146" i="7"/>
  <c r="L291" i="7"/>
  <c r="I174" i="7"/>
  <c r="L91" i="7"/>
  <c r="L351" i="7"/>
  <c r="L353" i="7"/>
  <c r="I349" i="7"/>
  <c r="I332" i="7"/>
  <c r="L224" i="7"/>
  <c r="I337" i="7"/>
  <c r="I327" i="7"/>
  <c r="L311" i="7"/>
  <c r="I132" i="7"/>
  <c r="L58" i="7"/>
  <c r="I329" i="7"/>
  <c r="I325" i="7"/>
  <c r="I320" i="7"/>
  <c r="I316" i="7"/>
  <c r="I312" i="7"/>
  <c r="I229" i="7"/>
  <c r="I202" i="7"/>
  <c r="I170" i="7"/>
  <c r="I339" i="7"/>
  <c r="I275" i="7"/>
  <c r="I159" i="7"/>
  <c r="L128" i="7"/>
  <c r="I271" i="7"/>
  <c r="I257" i="7"/>
  <c r="L234" i="7"/>
  <c r="I226" i="7"/>
  <c r="I203" i="7"/>
  <c r="I133" i="7"/>
  <c r="I112" i="7"/>
  <c r="I362" i="7"/>
  <c r="I358" i="7"/>
  <c r="I354" i="7"/>
  <c r="I350" i="7"/>
  <c r="I306" i="7"/>
  <c r="I302" i="7"/>
  <c r="I298" i="7"/>
  <c r="I294" i="7"/>
  <c r="I290" i="7"/>
  <c r="I272" i="7"/>
  <c r="I235" i="7"/>
  <c r="I227" i="7"/>
  <c r="I204" i="7"/>
  <c r="I196" i="7"/>
  <c r="I172" i="7"/>
  <c r="I223" i="7"/>
  <c r="L167" i="7"/>
  <c r="I153" i="7"/>
  <c r="L73" i="7"/>
  <c r="I246" i="7"/>
  <c r="I242" i="7"/>
  <c r="I221" i="7"/>
  <c r="I213" i="7"/>
  <c r="I209" i="7"/>
  <c r="I188" i="7"/>
  <c r="I184" i="7"/>
  <c r="I180" i="7"/>
  <c r="I163" i="7"/>
  <c r="I154" i="7"/>
  <c r="I116" i="7"/>
  <c r="L56" i="7"/>
  <c r="I149" i="7"/>
  <c r="L24" i="7"/>
  <c r="L16" i="7"/>
  <c r="I168" i="7"/>
  <c r="I147" i="7"/>
  <c r="I143" i="7"/>
  <c r="I139" i="7"/>
  <c r="I119" i="7"/>
  <c r="L57" i="7"/>
  <c r="I110" i="7"/>
  <c r="I51" i="7"/>
  <c r="I47" i="7"/>
  <c r="I43" i="7"/>
  <c r="I39" i="7"/>
  <c r="I35" i="7"/>
  <c r="I17" i="7"/>
  <c r="I13" i="7"/>
  <c r="I97" i="7"/>
  <c r="I66" i="7"/>
  <c r="I30" i="7"/>
  <c r="I86" i="7"/>
  <c r="I78" i="7"/>
  <c r="I74" i="7"/>
  <c r="I29" i="7"/>
  <c r="I21" i="7"/>
  <c r="I296" i="7"/>
  <c r="I273" i="7"/>
  <c r="I330" i="7"/>
  <c r="L134" i="7"/>
  <c r="L89" i="7"/>
  <c r="L347" i="7"/>
  <c r="I307" i="7"/>
  <c r="L249" i="7"/>
  <c r="L85" i="7"/>
  <c r="I276" i="7"/>
  <c r="I215" i="7"/>
  <c r="I186" i="7"/>
  <c r="I340" i="7"/>
  <c r="I345" i="7"/>
  <c r="I284" i="7"/>
  <c r="L267" i="7"/>
  <c r="I236" i="7"/>
  <c r="I205" i="7"/>
  <c r="I173" i="7"/>
  <c r="I348" i="7"/>
  <c r="I333" i="7"/>
  <c r="I310" i="7"/>
  <c r="I269" i="7"/>
  <c r="I334" i="7"/>
  <c r="I328" i="7"/>
  <c r="I319" i="7"/>
  <c r="I315" i="7"/>
  <c r="L301" i="7"/>
  <c r="I288" i="7"/>
  <c r="L253" i="7"/>
  <c r="I225" i="7"/>
  <c r="I198" i="7"/>
  <c r="I165" i="7"/>
  <c r="I335" i="7"/>
  <c r="I270" i="7"/>
  <c r="L195" i="7"/>
  <c r="I260" i="7"/>
  <c r="I256" i="7"/>
  <c r="I252" i="7"/>
  <c r="I156" i="7"/>
  <c r="I129" i="7"/>
  <c r="I79" i="7"/>
  <c r="I361" i="7"/>
  <c r="I309" i="7"/>
  <c r="I305" i="7"/>
  <c r="I297" i="7"/>
  <c r="I285" i="7"/>
  <c r="I268" i="7"/>
  <c r="I232" i="7"/>
  <c r="I222" i="7"/>
  <c r="I161" i="7"/>
  <c r="I130" i="7"/>
  <c r="I54" i="7"/>
  <c r="I245" i="7"/>
  <c r="I241" i="7"/>
  <c r="I220" i="7"/>
  <c r="I216" i="7"/>
  <c r="I191" i="7"/>
  <c r="I187" i="7"/>
  <c r="I183" i="7"/>
  <c r="I162" i="7"/>
  <c r="I150" i="7"/>
  <c r="I127" i="7"/>
  <c r="I108" i="7"/>
  <c r="I152" i="7"/>
  <c r="I123" i="7"/>
  <c r="L82" i="7"/>
  <c r="I22" i="7"/>
  <c r="I142" i="7"/>
  <c r="I138" i="7"/>
  <c r="I117" i="7"/>
  <c r="I55" i="7"/>
  <c r="I113" i="7"/>
  <c r="I109" i="7"/>
  <c r="I105" i="7"/>
  <c r="I69" i="7"/>
  <c r="I50" i="7"/>
  <c r="I38" i="7"/>
  <c r="I34" i="7"/>
  <c r="I12" i="7"/>
  <c r="I100" i="7"/>
  <c r="I96" i="7"/>
  <c r="I92" i="7"/>
  <c r="I88" i="7"/>
  <c r="I65" i="7"/>
  <c r="I11" i="7"/>
  <c r="I60" i="7"/>
  <c r="I28" i="7"/>
  <c r="L217" i="7"/>
  <c r="L185" i="7"/>
  <c r="L264" i="7"/>
  <c r="L299" i="7"/>
  <c r="L101" i="7"/>
  <c r="L355" i="7"/>
  <c r="L201" i="7"/>
  <c r="L346" i="7"/>
  <c r="L287" i="7"/>
  <c r="I265" i="7"/>
  <c r="L124" i="7"/>
  <c r="L343" i="7"/>
  <c r="L331" i="7"/>
  <c r="L323" i="7"/>
  <c r="L318" i="7"/>
  <c r="L314" i="7"/>
  <c r="L280" i="7"/>
  <c r="I237" i="7"/>
  <c r="I208" i="7"/>
  <c r="L322" i="7"/>
  <c r="I283" i="7"/>
  <c r="I266" i="7"/>
  <c r="L250" i="7"/>
  <c r="L176" i="7"/>
  <c r="L77" i="7"/>
  <c r="I263" i="7"/>
  <c r="L255" i="7"/>
  <c r="L238" i="7"/>
  <c r="I230" i="7"/>
  <c r="I207" i="7"/>
  <c r="L199" i="7"/>
  <c r="L171" i="7"/>
  <c r="L125" i="7"/>
  <c r="L44" i="7"/>
  <c r="I360" i="7"/>
  <c r="L356" i="7"/>
  <c r="L308" i="7"/>
  <c r="I304" i="7"/>
  <c r="I300" i="7"/>
  <c r="I292" i="7"/>
  <c r="L231" i="7"/>
  <c r="L200" i="7"/>
  <c r="L175" i="7"/>
  <c r="I118" i="7"/>
  <c r="L193" i="7"/>
  <c r="I157" i="7"/>
  <c r="L136" i="7"/>
  <c r="L106" i="7"/>
  <c r="L46" i="7"/>
  <c r="L289" i="7"/>
  <c r="L248" i="7"/>
  <c r="I240" i="7"/>
  <c r="I219" i="7"/>
  <c r="I211" i="7"/>
  <c r="I190" i="7"/>
  <c r="I182" i="7"/>
  <c r="L178" i="7"/>
  <c r="I158" i="7"/>
  <c r="L83" i="7"/>
  <c r="L40" i="7"/>
  <c r="I151" i="7"/>
  <c r="L122" i="7"/>
  <c r="L80" i="7"/>
  <c r="L20" i="7"/>
  <c r="I166" i="7"/>
  <c r="I145" i="7"/>
  <c r="I141" i="7"/>
  <c r="I137" i="7"/>
  <c r="I115" i="7"/>
  <c r="I53" i="7"/>
  <c r="L49" i="7"/>
  <c r="I45" i="7"/>
  <c r="I37" i="7"/>
  <c r="L33" i="7"/>
  <c r="L15" i="7"/>
  <c r="L103" i="7"/>
  <c r="I99" i="7"/>
  <c r="I95" i="7"/>
  <c r="I68" i="7"/>
  <c r="I64" i="7"/>
  <c r="I32" i="7"/>
  <c r="I10" i="7"/>
  <c r="I84" i="7"/>
  <c r="I72" i="7"/>
  <c r="I59" i="7"/>
  <c r="I27" i="7"/>
  <c r="L23" i="7"/>
  <c r="I19" i="7"/>
  <c r="L63" i="7"/>
  <c r="L281" i="7"/>
  <c r="L61" i="7"/>
  <c r="L179" i="7"/>
  <c r="I341" i="7"/>
  <c r="L286" i="7"/>
  <c r="L62" i="7"/>
  <c r="L114" i="7"/>
  <c r="L181" i="7"/>
  <c r="L210" i="7"/>
  <c r="L279" i="7"/>
  <c r="L357" i="7"/>
  <c r="I336" i="7"/>
  <c r="I259" i="7"/>
  <c r="L228" i="7"/>
  <c r="I342" i="7"/>
  <c r="L324" i="7"/>
  <c r="L155" i="7"/>
  <c r="L104" i="7"/>
  <c r="I338" i="7"/>
  <c r="L326" i="7"/>
  <c r="I321" i="7"/>
  <c r="I317" i="7"/>
  <c r="I313" i="7"/>
  <c r="L293" i="7"/>
  <c r="L274" i="7"/>
  <c r="L261" i="7"/>
  <c r="I233" i="7"/>
  <c r="L206" i="7"/>
  <c r="I344" i="7"/>
  <c r="I278" i="7"/>
  <c r="L42" i="7"/>
  <c r="I262" i="7"/>
  <c r="L258" i="7"/>
  <c r="L254" i="7"/>
  <c r="L247" i="7"/>
  <c r="I164" i="7"/>
  <c r="I135" i="7"/>
  <c r="L121" i="7"/>
  <c r="L359" i="7"/>
  <c r="I303" i="7"/>
  <c r="I295" i="7"/>
  <c r="I277" i="7"/>
  <c r="I197" i="7"/>
  <c r="L192" i="7"/>
  <c r="L126" i="7"/>
  <c r="L81" i="7"/>
  <c r="I251" i="7"/>
  <c r="L243" i="7"/>
  <c r="L239" i="7"/>
  <c r="I218" i="7"/>
  <c r="I214" i="7"/>
  <c r="I189" i="7"/>
  <c r="I177" i="7"/>
  <c r="L75" i="7"/>
  <c r="L70" i="7"/>
  <c r="I169" i="7"/>
  <c r="I148" i="7"/>
  <c r="I144" i="7"/>
  <c r="I140" i="7"/>
  <c r="I120" i="7"/>
  <c r="L111" i="7"/>
  <c r="I107" i="7"/>
  <c r="I52" i="7"/>
  <c r="L48" i="7"/>
  <c r="I36" i="7"/>
  <c r="I18" i="7"/>
  <c r="L102" i="7"/>
  <c r="I98" i="7"/>
  <c r="I94" i="7"/>
  <c r="I90" i="7"/>
  <c r="I67" i="7"/>
  <c r="I31" i="7"/>
  <c r="I87" i="7"/>
  <c r="I71" i="7"/>
  <c r="I26" i="7"/>
  <c r="I9" i="7"/>
  <c r="L9" i="6"/>
  <c r="L61" i="6"/>
  <c r="L17" i="6"/>
  <c r="L173" i="6"/>
  <c r="L295" i="6"/>
  <c r="L139" i="6"/>
  <c r="L332" i="6"/>
  <c r="L221" i="6"/>
  <c r="L347" i="6"/>
  <c r="L72" i="6"/>
  <c r="L68" i="6"/>
  <c r="L149" i="6"/>
  <c r="L331" i="6"/>
  <c r="L74" i="6"/>
  <c r="L98" i="6"/>
  <c r="L292" i="6"/>
  <c r="L246" i="6"/>
  <c r="L206" i="6"/>
  <c r="L180" i="6"/>
  <c r="L349" i="6"/>
  <c r="L288" i="6"/>
  <c r="L84" i="6"/>
  <c r="L47" i="6"/>
  <c r="L75" i="6"/>
  <c r="L91" i="6"/>
  <c r="L19" i="6"/>
  <c r="L36" i="6"/>
  <c r="L214" i="6"/>
  <c r="L297" i="6"/>
  <c r="L284" i="6"/>
  <c r="L182" i="6"/>
  <c r="L240" i="6"/>
  <c r="L181" i="6"/>
  <c r="L226" i="6"/>
  <c r="L301" i="6"/>
  <c r="L362" i="6"/>
  <c r="L280" i="6"/>
  <c r="L315" i="6"/>
  <c r="L106" i="6"/>
  <c r="L285" i="6"/>
  <c r="L49" i="6"/>
  <c r="L73" i="6"/>
  <c r="L93" i="6"/>
  <c r="L21" i="6"/>
  <c r="L177" i="6"/>
  <c r="L25" i="6"/>
  <c r="L236" i="6"/>
  <c r="L204" i="6"/>
  <c r="L239" i="6"/>
  <c r="L336" i="6"/>
  <c r="L143" i="6"/>
  <c r="L320" i="6"/>
  <c r="L343" i="6"/>
  <c r="L254" i="6"/>
  <c r="L199" i="6"/>
  <c r="L22" i="6"/>
  <c r="L290" i="6"/>
  <c r="L10" i="6"/>
  <c r="L66" i="6"/>
  <c r="L14" i="6"/>
  <c r="L129" i="6"/>
  <c r="L261" i="6"/>
  <c r="L296" i="6"/>
  <c r="L276" i="6"/>
  <c r="L300" i="6"/>
  <c r="L361" i="6"/>
  <c r="L207" i="6"/>
  <c r="L321" i="6"/>
  <c r="L267" i="6"/>
  <c r="L317" i="6"/>
  <c r="L44" i="6"/>
  <c r="L164" i="6"/>
  <c r="L363" i="6"/>
  <c r="L51" i="6"/>
  <c r="L79" i="6"/>
  <c r="L95" i="6"/>
  <c r="L35" i="6"/>
  <c r="L155" i="6"/>
  <c r="L145" i="6"/>
  <c r="L258" i="6"/>
  <c r="L125" i="6"/>
  <c r="L24" i="6"/>
  <c r="L210" i="6"/>
  <c r="L170" i="6"/>
  <c r="L257" i="6"/>
  <c r="L218" i="6"/>
  <c r="L230" i="6"/>
  <c r="L330" i="6"/>
  <c r="L263" i="6"/>
  <c r="L259" i="6"/>
  <c r="L56" i="6"/>
  <c r="L209" i="6"/>
  <c r="L339" i="6"/>
  <c r="L89" i="6"/>
  <c r="L238" i="6"/>
  <c r="L194" i="6"/>
  <c r="L312" i="6"/>
  <c r="L319" i="6"/>
  <c r="L62" i="6"/>
  <c r="L217" i="6"/>
  <c r="L286" i="6"/>
  <c r="L208" i="6"/>
  <c r="L337" i="6"/>
  <c r="L304" i="6"/>
  <c r="L359" i="6"/>
  <c r="L124" i="6"/>
  <c r="L53" i="6"/>
  <c r="L77" i="6"/>
  <c r="L97" i="6"/>
  <c r="L157" i="6"/>
  <c r="L136" i="6"/>
  <c r="L103" i="6"/>
  <c r="L185" i="6"/>
  <c r="L268" i="6"/>
  <c r="L40" i="6"/>
  <c r="L202" i="6"/>
  <c r="L244" i="6"/>
  <c r="L220" i="6"/>
  <c r="L299" i="6"/>
  <c r="L360" i="6"/>
  <c r="L176" i="6"/>
  <c r="L345" i="6"/>
  <c r="L357" i="6"/>
  <c r="L192" i="6"/>
  <c r="L156" i="6"/>
  <c r="L46" i="6"/>
  <c r="L33" i="6"/>
  <c r="L162" i="6"/>
  <c r="L151" i="6"/>
  <c r="L265" i="6"/>
  <c r="L150" i="6"/>
  <c r="L38" i="6"/>
  <c r="L329" i="6"/>
  <c r="L340" i="6"/>
  <c r="L325" i="6"/>
  <c r="L294" i="6"/>
  <c r="L188" i="6"/>
  <c r="L326" i="6"/>
  <c r="L63" i="6"/>
  <c r="L83" i="6"/>
  <c r="L11" i="6"/>
  <c r="L159" i="6"/>
  <c r="L101" i="6"/>
  <c r="L167" i="6"/>
  <c r="L262" i="6"/>
  <c r="L154" i="6"/>
  <c r="L127" i="6"/>
  <c r="L108" i="6"/>
  <c r="L187" i="6"/>
  <c r="L123" i="6"/>
  <c r="L234" i="6"/>
  <c r="L334" i="6"/>
  <c r="L308" i="6"/>
  <c r="L353" i="6"/>
  <c r="L52" i="6"/>
  <c r="L57" i="6"/>
  <c r="L85" i="6"/>
  <c r="L13" i="6"/>
  <c r="L165" i="6"/>
  <c r="L146" i="6"/>
  <c r="L107" i="6"/>
  <c r="L212" i="6"/>
  <c r="L291" i="6"/>
  <c r="L133" i="6"/>
  <c r="L32" i="6"/>
  <c r="L178" i="6"/>
  <c r="L252" i="6"/>
  <c r="L328" i="6"/>
  <c r="L203" i="6"/>
  <c r="L242" i="6"/>
  <c r="L356" i="6"/>
  <c r="L318" i="6"/>
  <c r="L251" i="6"/>
  <c r="L219" i="6"/>
  <c r="L50" i="6"/>
  <c r="L82" i="6"/>
  <c r="L41" i="6"/>
  <c r="L213" i="6"/>
  <c r="L269" i="6"/>
  <c r="L229" i="6"/>
  <c r="L197" i="6"/>
  <c r="L278" i="6"/>
  <c r="L115" i="6"/>
  <c r="L333" i="6"/>
  <c r="L322" i="6"/>
  <c r="L351" i="6"/>
  <c r="L34" i="6"/>
  <c r="L43" i="6"/>
  <c r="L71" i="6"/>
  <c r="L87" i="6"/>
  <c r="L15" i="6"/>
  <c r="L163" i="6"/>
  <c r="L105" i="6"/>
  <c r="L191" i="6"/>
  <c r="L266" i="6"/>
  <c r="L211" i="6"/>
  <c r="L147" i="6"/>
  <c r="L196" i="6"/>
  <c r="L144" i="6"/>
  <c r="L281" i="6"/>
  <c r="L338" i="6"/>
  <c r="L168" i="6"/>
  <c r="L316" i="6"/>
  <c r="L327" i="6"/>
  <c r="I8" i="5"/>
  <c r="I328" i="5"/>
  <c r="L328" i="5" s="1"/>
  <c r="I318" i="5"/>
  <c r="L318" i="5" s="1"/>
  <c r="I263" i="5"/>
  <c r="I301" i="5"/>
  <c r="I285" i="5"/>
  <c r="L285" i="5" s="1"/>
  <c r="I221" i="5"/>
  <c r="L221" i="5" s="1"/>
  <c r="I360" i="5"/>
  <c r="I342" i="5"/>
  <c r="I309" i="5"/>
  <c r="L309" i="5" s="1"/>
  <c r="I305" i="5"/>
  <c r="I282" i="5"/>
  <c r="I262" i="5"/>
  <c r="I339" i="5"/>
  <c r="L339" i="5" s="1"/>
  <c r="I331" i="5"/>
  <c r="I311" i="5"/>
  <c r="I235" i="5"/>
  <c r="I291" i="5"/>
  <c r="I200" i="5"/>
  <c r="L200" i="5" s="1"/>
  <c r="I350" i="5"/>
  <c r="I319" i="5"/>
  <c r="I303" i="5"/>
  <c r="I287" i="5"/>
  <c r="I269" i="5"/>
  <c r="I253" i="5"/>
  <c r="I248" i="5"/>
  <c r="I148" i="5"/>
  <c r="I140" i="5"/>
  <c r="I35" i="5"/>
  <c r="I207" i="5"/>
  <c r="I242" i="5"/>
  <c r="L242" i="5" s="1"/>
  <c r="I216" i="5"/>
  <c r="I208" i="5"/>
  <c r="I168" i="5"/>
  <c r="I164" i="5"/>
  <c r="L164" i="5" s="1"/>
  <c r="I66" i="5"/>
  <c r="I181" i="5"/>
  <c r="L181" i="5" s="1"/>
  <c r="I173" i="5"/>
  <c r="L173" i="5" s="1"/>
  <c r="I169" i="5"/>
  <c r="L169" i="5" s="1"/>
  <c r="I138" i="5"/>
  <c r="I130" i="5"/>
  <c r="I119" i="5"/>
  <c r="L119" i="5" s="1"/>
  <c r="I97" i="5"/>
  <c r="L97" i="5" s="1"/>
  <c r="I49" i="5"/>
  <c r="I159" i="5"/>
  <c r="L159" i="5" s="1"/>
  <c r="I155" i="5"/>
  <c r="I151" i="5"/>
  <c r="L151" i="5" s="1"/>
  <c r="I94" i="5"/>
  <c r="I75" i="5"/>
  <c r="I72" i="5"/>
  <c r="L72" i="5" s="1"/>
  <c r="I68" i="5"/>
  <c r="I40" i="5"/>
  <c r="I266" i="5"/>
  <c r="I300" i="5"/>
  <c r="I352" i="5"/>
  <c r="L352" i="5" s="1"/>
  <c r="I271" i="5"/>
  <c r="I122" i="5"/>
  <c r="I244" i="5"/>
  <c r="L244" i="5" s="1"/>
  <c r="I240" i="5"/>
  <c r="L240" i="5" s="1"/>
  <c r="I236" i="5"/>
  <c r="I201" i="5"/>
  <c r="I214" i="5"/>
  <c r="I190" i="5"/>
  <c r="I186" i="5"/>
  <c r="I125" i="5"/>
  <c r="I93" i="5"/>
  <c r="L93" i="5" s="1"/>
  <c r="I143" i="5"/>
  <c r="I136" i="5"/>
  <c r="I132" i="5"/>
  <c r="I127" i="5"/>
  <c r="I113" i="5"/>
  <c r="L113" i="5" s="1"/>
  <c r="I78" i="5"/>
  <c r="I128" i="5"/>
  <c r="L128" i="5" s="1"/>
  <c r="I98" i="5"/>
  <c r="L98" i="5" s="1"/>
  <c r="I42" i="5"/>
  <c r="I34" i="5"/>
  <c r="I275" i="5"/>
  <c r="L275" i="5" s="1"/>
  <c r="L95" i="5"/>
  <c r="L348" i="5"/>
  <c r="L262" i="5"/>
  <c r="L287" i="5"/>
  <c r="L253" i="5"/>
  <c r="L140" i="5"/>
  <c r="I222" i="5"/>
  <c r="L216" i="5"/>
  <c r="I188" i="5"/>
  <c r="L66" i="5"/>
  <c r="L130" i="5"/>
  <c r="L49" i="5"/>
  <c r="L64" i="5"/>
  <c r="I44" i="5"/>
  <c r="L40" i="5"/>
  <c r="I36" i="5"/>
  <c r="I111" i="5"/>
  <c r="I88" i="5"/>
  <c r="I84" i="5"/>
  <c r="I60" i="5"/>
  <c r="I32" i="5"/>
  <c r="I28" i="5"/>
  <c r="I24" i="5"/>
  <c r="I20" i="5"/>
  <c r="I102" i="5"/>
  <c r="I57" i="5"/>
  <c r="I53" i="5"/>
  <c r="I16" i="5"/>
  <c r="I12" i="5"/>
  <c r="L171" i="5"/>
  <c r="L183" i="5"/>
  <c r="L120" i="5"/>
  <c r="L263" i="5"/>
  <c r="L301" i="5"/>
  <c r="L360" i="5"/>
  <c r="I334" i="5"/>
  <c r="L305" i="5"/>
  <c r="L282" i="5"/>
  <c r="L325" i="5"/>
  <c r="L311" i="5"/>
  <c r="L235" i="5"/>
  <c r="I349" i="5"/>
  <c r="L319" i="5"/>
  <c r="L303" i="5"/>
  <c r="I257" i="5"/>
  <c r="I225" i="5"/>
  <c r="L148" i="5"/>
  <c r="L207" i="5"/>
  <c r="L208" i="5"/>
  <c r="L168" i="5"/>
  <c r="I145" i="5"/>
  <c r="I134" i="5"/>
  <c r="I115" i="5"/>
  <c r="L75" i="5"/>
  <c r="L68" i="5"/>
  <c r="L80" i="5"/>
  <c r="L182" i="5"/>
  <c r="L206" i="5"/>
  <c r="L254" i="5"/>
  <c r="I199" i="5"/>
  <c r="I231" i="5"/>
  <c r="I234" i="5"/>
  <c r="I267" i="5"/>
  <c r="I345" i="5"/>
  <c r="L326" i="5"/>
  <c r="L312" i="5"/>
  <c r="I280" i="5"/>
  <c r="I341" i="5"/>
  <c r="I313" i="5"/>
  <c r="I297" i="5"/>
  <c r="I281" i="5"/>
  <c r="L259" i="5"/>
  <c r="L197" i="5"/>
  <c r="I363" i="5"/>
  <c r="I359" i="5"/>
  <c r="I314" i="5"/>
  <c r="I308" i="5"/>
  <c r="I294" i="5"/>
  <c r="I261" i="5"/>
  <c r="I246" i="5"/>
  <c r="I219" i="5"/>
  <c r="I355" i="5"/>
  <c r="I316" i="5"/>
  <c r="I283" i="5"/>
  <c r="L251" i="5"/>
  <c r="I232" i="5"/>
  <c r="I336" i="5"/>
  <c r="I323" i="5"/>
  <c r="I223" i="5"/>
  <c r="I353" i="5"/>
  <c r="I322" i="5"/>
  <c r="I290" i="5"/>
  <c r="I272" i="5"/>
  <c r="I268" i="5"/>
  <c r="I256" i="5"/>
  <c r="I196" i="5"/>
  <c r="I146" i="5"/>
  <c r="I184" i="5"/>
  <c r="I126" i="5"/>
  <c r="I241" i="5"/>
  <c r="I237" i="5"/>
  <c r="I233" i="5"/>
  <c r="I195" i="5"/>
  <c r="L139" i="5"/>
  <c r="L131" i="5"/>
  <c r="I215" i="5"/>
  <c r="I191" i="5"/>
  <c r="I187" i="5"/>
  <c r="I167" i="5"/>
  <c r="I163" i="5"/>
  <c r="I101" i="5"/>
  <c r="L45" i="5"/>
  <c r="I180" i="5"/>
  <c r="I176" i="5"/>
  <c r="I172" i="5"/>
  <c r="I147" i="5"/>
  <c r="I137" i="5"/>
  <c r="I133" i="5"/>
  <c r="I129" i="5"/>
  <c r="I118" i="5"/>
  <c r="I114" i="5"/>
  <c r="L89" i="5"/>
  <c r="I158" i="5"/>
  <c r="I154" i="5"/>
  <c r="I150" i="5"/>
  <c r="I100" i="5"/>
  <c r="I50" i="5"/>
  <c r="I71" i="5"/>
  <c r="I67" i="5"/>
  <c r="I43" i="5"/>
  <c r="I39" i="5"/>
  <c r="L19" i="5"/>
  <c r="I110" i="5"/>
  <c r="I106" i="5"/>
  <c r="I87" i="5"/>
  <c r="I83" i="5"/>
  <c r="I63" i="5"/>
  <c r="I59" i="5"/>
  <c r="I31" i="5"/>
  <c r="I27" i="5"/>
  <c r="I23" i="5"/>
  <c r="I81" i="5"/>
  <c r="I52" i="5"/>
  <c r="I11" i="5"/>
  <c r="L51" i="5"/>
  <c r="L8" i="5"/>
  <c r="I329" i="5"/>
  <c r="L342" i="5"/>
  <c r="L291" i="5"/>
  <c r="L92" i="5"/>
  <c r="L56" i="5"/>
  <c r="L211" i="5"/>
  <c r="L46" i="5"/>
  <c r="L185" i="5"/>
  <c r="L198" i="5"/>
  <c r="L344" i="5"/>
  <c r="L324" i="5"/>
  <c r="L296" i="5"/>
  <c r="I276" i="5"/>
  <c r="L337" i="5"/>
  <c r="L293" i="5"/>
  <c r="I277" i="5"/>
  <c r="I252" i="5"/>
  <c r="L228" i="5"/>
  <c r="L170" i="5"/>
  <c r="I362" i="5"/>
  <c r="I358" i="5"/>
  <c r="I347" i="5"/>
  <c r="I338" i="5"/>
  <c r="I330" i="5"/>
  <c r="I307" i="5"/>
  <c r="I278" i="5"/>
  <c r="L266" i="5"/>
  <c r="I260" i="5"/>
  <c r="L204" i="5"/>
  <c r="I354" i="5"/>
  <c r="L343" i="5"/>
  <c r="L335" i="5"/>
  <c r="I315" i="5"/>
  <c r="I299" i="5"/>
  <c r="I274" i="5"/>
  <c r="L247" i="5"/>
  <c r="I229" i="5"/>
  <c r="I356" i="5"/>
  <c r="L332" i="5"/>
  <c r="L300" i="5"/>
  <c r="L220" i="5"/>
  <c r="L321" i="5"/>
  <c r="I317" i="5"/>
  <c r="L289" i="5"/>
  <c r="L271" i="5"/>
  <c r="I255" i="5"/>
  <c r="I250" i="5"/>
  <c r="L202" i="5"/>
  <c r="I192" i="5"/>
  <c r="I144" i="5"/>
  <c r="L122" i="5"/>
  <c r="I76" i="5"/>
  <c r="L203" i="5"/>
  <c r="L153" i="5"/>
  <c r="I99" i="5"/>
  <c r="L236" i="5"/>
  <c r="L201" i="5"/>
  <c r="I194" i="5"/>
  <c r="I218" i="5"/>
  <c r="L214" i="5"/>
  <c r="L190" i="5"/>
  <c r="L186" i="5"/>
  <c r="I166" i="5"/>
  <c r="I162" i="5"/>
  <c r="L125" i="5"/>
  <c r="I179" i="5"/>
  <c r="I175" i="5"/>
  <c r="L143" i="5"/>
  <c r="L136" i="5"/>
  <c r="L132" i="5"/>
  <c r="L127" i="5"/>
  <c r="L117" i="5"/>
  <c r="L78" i="5"/>
  <c r="I161" i="5"/>
  <c r="I157" i="5"/>
  <c r="I48" i="5"/>
  <c r="I90" i="5"/>
  <c r="L82" i="5"/>
  <c r="L70" i="5"/>
  <c r="L42" i="5"/>
  <c r="L38" i="5"/>
  <c r="L34" i="5"/>
  <c r="L22" i="5"/>
  <c r="I109" i="5"/>
  <c r="I105" i="5"/>
  <c r="I86" i="5"/>
  <c r="I62" i="5"/>
  <c r="I58" i="5"/>
  <c r="I30" i="5"/>
  <c r="I26" i="5"/>
  <c r="I18" i="5"/>
  <c r="I55" i="5"/>
  <c r="I14" i="5"/>
  <c r="I10" i="5"/>
  <c r="L74" i="5"/>
  <c r="L284" i="5"/>
  <c r="I346" i="5"/>
  <c r="L331" i="5"/>
  <c r="I295" i="5"/>
  <c r="L350" i="5"/>
  <c r="L269" i="5"/>
  <c r="L248" i="5"/>
  <c r="L35" i="5"/>
  <c r="I238" i="5"/>
  <c r="I212" i="5"/>
  <c r="I177" i="5"/>
  <c r="L138" i="5"/>
  <c r="L155" i="5"/>
  <c r="L94" i="5"/>
  <c r="L15" i="5"/>
  <c r="I47" i="5"/>
  <c r="L141" i="5"/>
  <c r="I230" i="5"/>
  <c r="L340" i="5"/>
  <c r="I357" i="5"/>
  <c r="I333" i="5"/>
  <c r="I302" i="5"/>
  <c r="I286" i="5"/>
  <c r="I264" i="5"/>
  <c r="L193" i="5"/>
  <c r="I361" i="5"/>
  <c r="I310" i="5"/>
  <c r="I306" i="5"/>
  <c r="I298" i="5"/>
  <c r="I265" i="5"/>
  <c r="I224" i="5"/>
  <c r="I91" i="5"/>
  <c r="I279" i="5"/>
  <c r="I273" i="5"/>
  <c r="I227" i="5"/>
  <c r="I205" i="5"/>
  <c r="I327" i="5"/>
  <c r="I292" i="5"/>
  <c r="I124" i="5"/>
  <c r="I351" i="5"/>
  <c r="I320" i="5"/>
  <c r="I304" i="5"/>
  <c r="I288" i="5"/>
  <c r="I270" i="5"/>
  <c r="I258" i="5"/>
  <c r="I249" i="5"/>
  <c r="I245" i="5"/>
  <c r="I142" i="5"/>
  <c r="I210" i="5"/>
  <c r="I243" i="5"/>
  <c r="I239" i="5"/>
  <c r="I226" i="5"/>
  <c r="L107" i="5"/>
  <c r="I217" i="5"/>
  <c r="I213" i="5"/>
  <c r="I209" i="5"/>
  <c r="I189" i="5"/>
  <c r="I165" i="5"/>
  <c r="I149" i="5"/>
  <c r="I121" i="5"/>
  <c r="I178" i="5"/>
  <c r="I174" i="5"/>
  <c r="I135" i="5"/>
  <c r="I123" i="5"/>
  <c r="I116" i="5"/>
  <c r="I160" i="5"/>
  <c r="I156" i="5"/>
  <c r="I152" i="5"/>
  <c r="I96" i="5"/>
  <c r="I77" i="5"/>
  <c r="I73" i="5"/>
  <c r="I69" i="5"/>
  <c r="I41" i="5"/>
  <c r="I37" i="5"/>
  <c r="L21" i="5"/>
  <c r="I112" i="5"/>
  <c r="I108" i="5"/>
  <c r="I104" i="5"/>
  <c r="I85" i="5"/>
  <c r="I65" i="5"/>
  <c r="I61" i="5"/>
  <c r="I33" i="5"/>
  <c r="I29" i="5"/>
  <c r="I25" i="5"/>
  <c r="I103" i="5"/>
  <c r="I79" i="5"/>
  <c r="I54" i="5"/>
  <c r="I17" i="5"/>
  <c r="I13" i="5"/>
  <c r="I9" i="5"/>
  <c r="I121" i="4"/>
  <c r="I353" i="4"/>
  <c r="I287" i="4"/>
  <c r="L287" i="4" s="1"/>
  <c r="I237" i="4"/>
  <c r="L237" i="4" s="1"/>
  <c r="I229" i="4"/>
  <c r="I225" i="4"/>
  <c r="I41" i="4"/>
  <c r="L41" i="4" s="1"/>
  <c r="I143" i="4"/>
  <c r="L143" i="4" s="1"/>
  <c r="I71" i="4"/>
  <c r="I13" i="4"/>
  <c r="I38" i="4"/>
  <c r="L38" i="4" s="1"/>
  <c r="I196" i="4"/>
  <c r="L196" i="4" s="1"/>
  <c r="I89" i="4"/>
  <c r="I261" i="4"/>
  <c r="I343" i="4"/>
  <c r="I315" i="4"/>
  <c r="L315" i="4" s="1"/>
  <c r="I277" i="4"/>
  <c r="I202" i="4"/>
  <c r="I347" i="4"/>
  <c r="I213" i="4"/>
  <c r="I207" i="4"/>
  <c r="I113" i="4"/>
  <c r="L113" i="4" s="1"/>
  <c r="I289" i="4"/>
  <c r="L289" i="4" s="1"/>
  <c r="I285" i="4"/>
  <c r="L285" i="4" s="1"/>
  <c r="I260" i="4"/>
  <c r="I115" i="4"/>
  <c r="I354" i="4"/>
  <c r="L354" i="4" s="1"/>
  <c r="I335" i="4"/>
  <c r="L335" i="4" s="1"/>
  <c r="I300" i="4"/>
  <c r="I337" i="4"/>
  <c r="L337" i="4" s="1"/>
  <c r="I322" i="4"/>
  <c r="L322" i="4" s="1"/>
  <c r="I318" i="4"/>
  <c r="L318" i="4" s="1"/>
  <c r="I314" i="4"/>
  <c r="I278" i="4"/>
  <c r="L278" i="4" s="1"/>
  <c r="I258" i="4"/>
  <c r="L258" i="4" s="1"/>
  <c r="I254" i="4"/>
  <c r="L254" i="4" s="1"/>
  <c r="I210" i="4"/>
  <c r="I351" i="4"/>
  <c r="I333" i="4"/>
  <c r="L333" i="4" s="1"/>
  <c r="I360" i="4"/>
  <c r="L360" i="4" s="1"/>
  <c r="I313" i="4"/>
  <c r="I309" i="4"/>
  <c r="L309" i="4" s="1"/>
  <c r="I273" i="4"/>
  <c r="L273" i="4" s="1"/>
  <c r="I233" i="4"/>
  <c r="I204" i="4"/>
  <c r="I200" i="4"/>
  <c r="I231" i="4"/>
  <c r="I227" i="4"/>
  <c r="I223" i="4"/>
  <c r="I194" i="4"/>
  <c r="I120" i="4"/>
  <c r="I179" i="4"/>
  <c r="L179" i="4" s="1"/>
  <c r="I165" i="4"/>
  <c r="I156" i="4"/>
  <c r="L156" i="4" s="1"/>
  <c r="I133" i="4"/>
  <c r="L133" i="4" s="1"/>
  <c r="I129" i="4"/>
  <c r="L129" i="4" s="1"/>
  <c r="I146" i="4"/>
  <c r="I137" i="4"/>
  <c r="L137" i="4" s="1"/>
  <c r="I60" i="4"/>
  <c r="I23" i="4"/>
  <c r="I12" i="4"/>
  <c r="I102" i="4"/>
  <c r="I57" i="4"/>
  <c r="L57" i="4" s="1"/>
  <c r="I27" i="4"/>
  <c r="L27" i="4" s="1"/>
  <c r="I18" i="4"/>
  <c r="I249" i="4"/>
  <c r="L249" i="4" s="1"/>
  <c r="I238" i="4"/>
  <c r="L238" i="4" s="1"/>
  <c r="I340" i="4"/>
  <c r="L340" i="4" s="1"/>
  <c r="I325" i="4"/>
  <c r="I321" i="4"/>
  <c r="L321" i="4" s="1"/>
  <c r="I317" i="4"/>
  <c r="L317" i="4" s="1"/>
  <c r="I257" i="4"/>
  <c r="L257" i="4" s="1"/>
  <c r="I253" i="4"/>
  <c r="I117" i="4"/>
  <c r="I363" i="4"/>
  <c r="L363" i="4" s="1"/>
  <c r="I359" i="4"/>
  <c r="I312" i="4"/>
  <c r="I272" i="4"/>
  <c r="I268" i="4"/>
  <c r="L268" i="4" s="1"/>
  <c r="I119" i="4"/>
  <c r="L119" i="4" s="1"/>
  <c r="I203" i="4"/>
  <c r="I173" i="4"/>
  <c r="L173" i="4" s="1"/>
  <c r="I230" i="4"/>
  <c r="I197" i="4"/>
  <c r="I118" i="4"/>
  <c r="I221" i="4"/>
  <c r="I182" i="4"/>
  <c r="L182" i="4" s="1"/>
  <c r="I172" i="4"/>
  <c r="L172" i="4" s="1"/>
  <c r="I148" i="4"/>
  <c r="I63" i="4"/>
  <c r="I160" i="4"/>
  <c r="I106" i="4"/>
  <c r="I87" i="4"/>
  <c r="I155" i="4"/>
  <c r="I151" i="4"/>
  <c r="L151" i="4" s="1"/>
  <c r="I132" i="4"/>
  <c r="L132" i="4" s="1"/>
  <c r="I128" i="4"/>
  <c r="I122" i="4"/>
  <c r="L122" i="4" s="1"/>
  <c r="I85" i="4"/>
  <c r="L85" i="4" s="1"/>
  <c r="I22" i="4"/>
  <c r="I101" i="4"/>
  <c r="I97" i="4"/>
  <c r="I49" i="4"/>
  <c r="L49" i="4" s="1"/>
  <c r="I32" i="4"/>
  <c r="I90" i="4"/>
  <c r="I26" i="4"/>
  <c r="I17" i="4"/>
  <c r="L17" i="4" s="1"/>
  <c r="L22" i="4"/>
  <c r="L209" i="4"/>
  <c r="L195" i="4"/>
  <c r="I352" i="4"/>
  <c r="L213" i="4"/>
  <c r="L105" i="4"/>
  <c r="L346" i="4"/>
  <c r="L326" i="4"/>
  <c r="L288" i="4"/>
  <c r="L263" i="4"/>
  <c r="I242" i="4"/>
  <c r="L107" i="4"/>
  <c r="I266" i="4"/>
  <c r="I281" i="4"/>
  <c r="L359" i="4"/>
  <c r="I308" i="4"/>
  <c r="L203" i="4"/>
  <c r="I149" i="4"/>
  <c r="L43" i="4"/>
  <c r="L197" i="4"/>
  <c r="L118" i="4"/>
  <c r="L61" i="4"/>
  <c r="L221" i="4"/>
  <c r="I190" i="4"/>
  <c r="L164" i="4"/>
  <c r="L63" i="4"/>
  <c r="L160" i="4"/>
  <c r="I110" i="4"/>
  <c r="L87" i="4"/>
  <c r="L155" i="4"/>
  <c r="I72" i="4"/>
  <c r="L24" i="4"/>
  <c r="I126" i="4"/>
  <c r="I98" i="4"/>
  <c r="L114" i="4"/>
  <c r="L212" i="4"/>
  <c r="L193" i="4"/>
  <c r="L89" i="4"/>
  <c r="L186" i="4"/>
  <c r="L261" i="4"/>
  <c r="I246" i="4"/>
  <c r="L207" i="4"/>
  <c r="L293" i="4"/>
  <c r="L347" i="4"/>
  <c r="L343" i="4"/>
  <c r="L277" i="4"/>
  <c r="I264" i="4"/>
  <c r="L260" i="4"/>
  <c r="L239" i="4"/>
  <c r="L115" i="4"/>
  <c r="L300" i="4"/>
  <c r="I361" i="4"/>
  <c r="L314" i="4"/>
  <c r="I234" i="4"/>
  <c r="L210" i="4"/>
  <c r="L202" i="4"/>
  <c r="L178" i="4"/>
  <c r="L351" i="4"/>
  <c r="I298" i="4"/>
  <c r="L313" i="4"/>
  <c r="I269" i="4"/>
  <c r="L233" i="4"/>
  <c r="L228" i="4"/>
  <c r="L204" i="4"/>
  <c r="L200" i="4"/>
  <c r="I167" i="4"/>
  <c r="L231" i="4"/>
  <c r="L227" i="4"/>
  <c r="L223" i="4"/>
  <c r="L194" i="4"/>
  <c r="L120" i="4"/>
  <c r="I112" i="4"/>
  <c r="I222" i="4"/>
  <c r="I214" i="4"/>
  <c r="I187" i="4"/>
  <c r="I183" i="4"/>
  <c r="I174" i="4"/>
  <c r="I166" i="4"/>
  <c r="L158" i="4"/>
  <c r="L142" i="4"/>
  <c r="L71" i="4"/>
  <c r="L165" i="4"/>
  <c r="L13" i="4"/>
  <c r="I103" i="4"/>
  <c r="L62" i="4"/>
  <c r="I175" i="4"/>
  <c r="L146" i="4"/>
  <c r="I86" i="4"/>
  <c r="L60" i="4"/>
  <c r="L23" i="4"/>
  <c r="L12" i="4"/>
  <c r="L102" i="4"/>
  <c r="I82" i="4"/>
  <c r="I78" i="4"/>
  <c r="I67" i="4"/>
  <c r="I46" i="4"/>
  <c r="I33" i="4"/>
  <c r="I19" i="4"/>
  <c r="I74" i="4"/>
  <c r="L18" i="4"/>
  <c r="L123" i="4"/>
  <c r="L302" i="4"/>
  <c r="I356" i="4"/>
  <c r="I327" i="4"/>
  <c r="L181" i="4"/>
  <c r="I303" i="4"/>
  <c r="L350" i="4"/>
  <c r="L342" i="4"/>
  <c r="L330" i="4"/>
  <c r="L292" i="4"/>
  <c r="I284" i="4"/>
  <c r="L259" i="4"/>
  <c r="L325" i="4"/>
  <c r="L253" i="4"/>
  <c r="I208" i="4"/>
  <c r="L117" i="4"/>
  <c r="I267" i="4"/>
  <c r="L312" i="4"/>
  <c r="L272" i="4"/>
  <c r="I199" i="4"/>
  <c r="L141" i="4"/>
  <c r="L230" i="4"/>
  <c r="I217" i="4"/>
  <c r="L148" i="4"/>
  <c r="I152" i="4"/>
  <c r="L106" i="4"/>
  <c r="L128" i="4"/>
  <c r="L44" i="4"/>
  <c r="I140" i="4"/>
  <c r="I51" i="4"/>
  <c r="I11" i="4"/>
  <c r="L101" i="4"/>
  <c r="L97" i="4"/>
  <c r="I81" i="4"/>
  <c r="I77" i="4"/>
  <c r="I66" i="4"/>
  <c r="I36" i="4"/>
  <c r="L32" i="4"/>
  <c r="I94" i="4"/>
  <c r="L90" i="4"/>
  <c r="I56" i="4"/>
  <c r="L26" i="4"/>
  <c r="L121" i="4"/>
  <c r="L124" i="4"/>
  <c r="L353" i="4"/>
  <c r="L92" i="4"/>
  <c r="L211" i="4"/>
  <c r="I218" i="4"/>
  <c r="I297" i="4"/>
  <c r="I305" i="4"/>
  <c r="I248" i="4"/>
  <c r="I244" i="4"/>
  <c r="I357" i="4"/>
  <c r="I334" i="4"/>
  <c r="I299" i="4"/>
  <c r="I349" i="4"/>
  <c r="L345" i="4"/>
  <c r="I329" i="4"/>
  <c r="I291" i="4"/>
  <c r="L262" i="4"/>
  <c r="I241" i="4"/>
  <c r="I339" i="4"/>
  <c r="I324" i="4"/>
  <c r="I320" i="4"/>
  <c r="I316" i="4"/>
  <c r="I280" i="4"/>
  <c r="I276" i="4"/>
  <c r="I256" i="4"/>
  <c r="I252" i="4"/>
  <c r="I306" i="4"/>
  <c r="I362" i="4"/>
  <c r="I358" i="4"/>
  <c r="I311" i="4"/>
  <c r="I307" i="4"/>
  <c r="I271" i="4"/>
  <c r="I251" i="4"/>
  <c r="I111" i="4"/>
  <c r="I226" i="4"/>
  <c r="I206" i="4"/>
  <c r="I198" i="4"/>
  <c r="I171" i="4"/>
  <c r="L163" i="4"/>
  <c r="I147" i="4"/>
  <c r="I192" i="4"/>
  <c r="I116" i="4"/>
  <c r="L108" i="4"/>
  <c r="I53" i="4"/>
  <c r="I220" i="4"/>
  <c r="I216" i="4"/>
  <c r="I189" i="4"/>
  <c r="I185" i="4"/>
  <c r="I177" i="4"/>
  <c r="L138" i="4"/>
  <c r="L55" i="4"/>
  <c r="I159" i="4"/>
  <c r="I109" i="4"/>
  <c r="I154" i="4"/>
  <c r="I135" i="4"/>
  <c r="I131" i="4"/>
  <c r="I127" i="4"/>
  <c r="I70" i="4"/>
  <c r="L54" i="4"/>
  <c r="I42" i="4"/>
  <c r="I170" i="4"/>
  <c r="I139" i="4"/>
  <c r="I125" i="4"/>
  <c r="I14" i="4"/>
  <c r="I84" i="4"/>
  <c r="I50" i="4"/>
  <c r="I21" i="4"/>
  <c r="I10" i="4"/>
  <c r="I100" i="4"/>
  <c r="I96" i="4"/>
  <c r="I80" i="4"/>
  <c r="I76" i="4"/>
  <c r="I59" i="4"/>
  <c r="I48" i="4"/>
  <c r="I35" i="4"/>
  <c r="I31" i="4"/>
  <c r="I93" i="4"/>
  <c r="I65" i="4"/>
  <c r="I45" i="4"/>
  <c r="I29" i="4"/>
  <c r="I25" i="4"/>
  <c r="I16" i="4"/>
  <c r="I245" i="4"/>
  <c r="I91" i="4"/>
  <c r="I296" i="4"/>
  <c r="L341" i="4"/>
  <c r="I301" i="4"/>
  <c r="I247" i="4"/>
  <c r="I243" i="4"/>
  <c r="I331" i="4"/>
  <c r="L295" i="4"/>
  <c r="L283" i="4"/>
  <c r="I348" i="4"/>
  <c r="I344" i="4"/>
  <c r="I332" i="4"/>
  <c r="I328" i="4"/>
  <c r="I294" i="4"/>
  <c r="L290" i="4"/>
  <c r="I286" i="4"/>
  <c r="I282" i="4"/>
  <c r="I265" i="4"/>
  <c r="I240" i="4"/>
  <c r="I236" i="4"/>
  <c r="I304" i="4"/>
  <c r="I338" i="4"/>
  <c r="I323" i="4"/>
  <c r="I319" i="4"/>
  <c r="I279" i="4"/>
  <c r="I275" i="4"/>
  <c r="I255" i="4"/>
  <c r="I235" i="4"/>
  <c r="I355" i="4"/>
  <c r="I8" i="4"/>
  <c r="L8" i="4" s="1"/>
  <c r="I336" i="4"/>
  <c r="I310" i="4"/>
  <c r="I274" i="4"/>
  <c r="I270" i="4"/>
  <c r="I250" i="4"/>
  <c r="I73" i="4"/>
  <c r="L229" i="4"/>
  <c r="L225" i="4"/>
  <c r="I205" i="4"/>
  <c r="I201" i="4"/>
  <c r="I169" i="4"/>
  <c r="I161" i="4"/>
  <c r="I145" i="4"/>
  <c r="I232" i="4"/>
  <c r="I224" i="4"/>
  <c r="I191" i="4"/>
  <c r="I219" i="4"/>
  <c r="I215" i="4"/>
  <c r="I188" i="4"/>
  <c r="I184" i="4"/>
  <c r="I180" i="4"/>
  <c r="I176" i="4"/>
  <c r="I168" i="4"/>
  <c r="I144" i="4"/>
  <c r="I39" i="4"/>
  <c r="I162" i="4"/>
  <c r="I136" i="4"/>
  <c r="I157" i="4"/>
  <c r="I153" i="4"/>
  <c r="I134" i="4"/>
  <c r="I130" i="4"/>
  <c r="I104" i="4"/>
  <c r="I64" i="4"/>
  <c r="I52" i="4"/>
  <c r="L40" i="4"/>
  <c r="I150" i="4"/>
  <c r="I88" i="4"/>
  <c r="I83" i="4"/>
  <c r="I69" i="4"/>
  <c r="I37" i="4"/>
  <c r="I20" i="4"/>
  <c r="I9" i="4"/>
  <c r="I99" i="4"/>
  <c r="I95" i="4"/>
  <c r="I79" i="4"/>
  <c r="I68" i="4"/>
  <c r="I58" i="4"/>
  <c r="I47" i="4"/>
  <c r="I34" i="4"/>
  <c r="I30" i="4"/>
  <c r="I75" i="4"/>
  <c r="I28" i="4"/>
  <c r="I15" i="4"/>
  <c r="I8" i="3"/>
  <c r="I332" i="3"/>
  <c r="I244" i="3"/>
  <c r="I345" i="3"/>
  <c r="I313" i="3"/>
  <c r="L313" i="3" s="1"/>
  <c r="I272" i="3"/>
  <c r="I361" i="3"/>
  <c r="I336" i="3"/>
  <c r="L336" i="3" s="1"/>
  <c r="I304" i="3"/>
  <c r="L304" i="3" s="1"/>
  <c r="I252" i="3"/>
  <c r="I355" i="3"/>
  <c r="I325" i="3"/>
  <c r="L325" i="3" s="1"/>
  <c r="I293" i="3"/>
  <c r="I216" i="3"/>
  <c r="I184" i="3"/>
  <c r="I168" i="3"/>
  <c r="L168" i="3" s="1"/>
  <c r="I152" i="3"/>
  <c r="L152" i="3" s="1"/>
  <c r="I120" i="3"/>
  <c r="I104" i="3"/>
  <c r="I88" i="3"/>
  <c r="I56" i="3"/>
  <c r="I40" i="3"/>
  <c r="I24" i="3"/>
  <c r="I347" i="3"/>
  <c r="I331" i="3"/>
  <c r="L331" i="3" s="1"/>
  <c r="I315" i="3"/>
  <c r="I283" i="3"/>
  <c r="I267" i="3"/>
  <c r="L267" i="3" s="1"/>
  <c r="I251" i="3"/>
  <c r="L251" i="3" s="1"/>
  <c r="I219" i="3"/>
  <c r="I203" i="3"/>
  <c r="I187" i="3"/>
  <c r="L187" i="3" s="1"/>
  <c r="I155" i="3"/>
  <c r="L155" i="3" s="1"/>
  <c r="I139" i="3"/>
  <c r="I123" i="3"/>
  <c r="I91" i="3"/>
  <c r="I75" i="3"/>
  <c r="L75" i="3" s="1"/>
  <c r="I59" i="3"/>
  <c r="I43" i="3"/>
  <c r="I11" i="3"/>
  <c r="L11" i="3" s="1"/>
  <c r="I350" i="3"/>
  <c r="L350" i="3" s="1"/>
  <c r="I334" i="3"/>
  <c r="I302" i="3"/>
  <c r="I286" i="3"/>
  <c r="I270" i="3"/>
  <c r="L270" i="3" s="1"/>
  <c r="I238" i="3"/>
  <c r="I222" i="3"/>
  <c r="I206" i="3"/>
  <c r="L206" i="3" s="1"/>
  <c r="I174" i="3"/>
  <c r="L174" i="3" s="1"/>
  <c r="I158" i="3"/>
  <c r="I142" i="3"/>
  <c r="I110" i="3"/>
  <c r="I94" i="3"/>
  <c r="L94" i="3" s="1"/>
  <c r="I78" i="3"/>
  <c r="I46" i="3"/>
  <c r="I30" i="3"/>
  <c r="I14" i="3"/>
  <c r="L14" i="3" s="1"/>
  <c r="I281" i="3"/>
  <c r="I265" i="3"/>
  <c r="I249" i="3"/>
  <c r="L249" i="3" s="1"/>
  <c r="I233" i="3"/>
  <c r="L233" i="3" s="1"/>
  <c r="I217" i="3"/>
  <c r="I169" i="3"/>
  <c r="I153" i="3"/>
  <c r="I137" i="3"/>
  <c r="L137" i="3" s="1"/>
  <c r="I121" i="3"/>
  <c r="I105" i="3"/>
  <c r="I73" i="3"/>
  <c r="I41" i="3"/>
  <c r="L41" i="3" s="1"/>
  <c r="I296" i="3"/>
  <c r="L244" i="3"/>
  <c r="L272" i="3"/>
  <c r="I200" i="3"/>
  <c r="L88" i="3"/>
  <c r="L40" i="3"/>
  <c r="I235" i="3"/>
  <c r="L59" i="3"/>
  <c r="I316" i="3"/>
  <c r="I363" i="3"/>
  <c r="I337" i="3"/>
  <c r="I305" i="3"/>
  <c r="I256" i="3"/>
  <c r="I324" i="3"/>
  <c r="I356" i="3"/>
  <c r="I328" i="3"/>
  <c r="L296" i="3"/>
  <c r="I236" i="3"/>
  <c r="I349" i="3"/>
  <c r="I317" i="3"/>
  <c r="I280" i="3"/>
  <c r="I228" i="3"/>
  <c r="I212" i="3"/>
  <c r="I196" i="3"/>
  <c r="I180" i="3"/>
  <c r="I164" i="3"/>
  <c r="I148" i="3"/>
  <c r="I132" i="3"/>
  <c r="I116" i="3"/>
  <c r="I100" i="3"/>
  <c r="I84" i="3"/>
  <c r="I68" i="3"/>
  <c r="I52" i="3"/>
  <c r="I36" i="3"/>
  <c r="I20" i="3"/>
  <c r="I343" i="3"/>
  <c r="I327" i="3"/>
  <c r="I311" i="3"/>
  <c r="I295" i="3"/>
  <c r="I279" i="3"/>
  <c r="I263" i="3"/>
  <c r="I247" i="3"/>
  <c r="I231" i="3"/>
  <c r="I215" i="3"/>
  <c r="I199" i="3"/>
  <c r="I183" i="3"/>
  <c r="I167" i="3"/>
  <c r="I151" i="3"/>
  <c r="I135" i="3"/>
  <c r="I119" i="3"/>
  <c r="I103" i="3"/>
  <c r="I87" i="3"/>
  <c r="I71" i="3"/>
  <c r="I55" i="3"/>
  <c r="I39" i="3"/>
  <c r="I23" i="3"/>
  <c r="I362" i="3"/>
  <c r="I346" i="3"/>
  <c r="I330" i="3"/>
  <c r="I314" i="3"/>
  <c r="I298" i="3"/>
  <c r="I282" i="3"/>
  <c r="I266" i="3"/>
  <c r="I250" i="3"/>
  <c r="I234" i="3"/>
  <c r="I218" i="3"/>
  <c r="I202" i="3"/>
  <c r="I186" i="3"/>
  <c r="I170" i="3"/>
  <c r="I154" i="3"/>
  <c r="I138" i="3"/>
  <c r="I122" i="3"/>
  <c r="I106" i="3"/>
  <c r="I90" i="3"/>
  <c r="I74" i="3"/>
  <c r="I58" i="3"/>
  <c r="I42" i="3"/>
  <c r="I26" i="3"/>
  <c r="I10" i="3"/>
  <c r="I277" i="3"/>
  <c r="I261" i="3"/>
  <c r="I245" i="3"/>
  <c r="I229" i="3"/>
  <c r="I213" i="3"/>
  <c r="I197" i="3"/>
  <c r="I181" i="3"/>
  <c r="I165" i="3"/>
  <c r="I149" i="3"/>
  <c r="I133" i="3"/>
  <c r="I117" i="3"/>
  <c r="I101" i="3"/>
  <c r="I85" i="3"/>
  <c r="I69" i="3"/>
  <c r="I53" i="3"/>
  <c r="I37" i="3"/>
  <c r="I21" i="3"/>
  <c r="L332" i="3"/>
  <c r="I340" i="3"/>
  <c r="L355" i="3"/>
  <c r="L232" i="3"/>
  <c r="L184" i="3"/>
  <c r="I136" i="3"/>
  <c r="L104" i="3"/>
  <c r="I72" i="3"/>
  <c r="L24" i="3"/>
  <c r="L315" i="3"/>
  <c r="L283" i="3"/>
  <c r="L219" i="3"/>
  <c r="L139" i="3"/>
  <c r="I107" i="3"/>
  <c r="L91" i="3"/>
  <c r="L43" i="3"/>
  <c r="I318" i="3"/>
  <c r="L302" i="3"/>
  <c r="I254" i="3"/>
  <c r="L238" i="3"/>
  <c r="I190" i="3"/>
  <c r="L158" i="3"/>
  <c r="L142" i="3"/>
  <c r="I126" i="3"/>
  <c r="L110" i="3"/>
  <c r="L78" i="3"/>
  <c r="I62" i="3"/>
  <c r="L46" i="3"/>
  <c r="L30" i="3"/>
  <c r="L281" i="3"/>
  <c r="L265" i="3"/>
  <c r="L217" i="3"/>
  <c r="I201" i="3"/>
  <c r="I185" i="3"/>
  <c r="L169" i="3"/>
  <c r="L153" i="3"/>
  <c r="L121" i="3"/>
  <c r="L105" i="3"/>
  <c r="I89" i="3"/>
  <c r="L73" i="3"/>
  <c r="I57" i="3"/>
  <c r="I25" i="3"/>
  <c r="I359" i="3"/>
  <c r="I308" i="3"/>
  <c r="I357" i="3"/>
  <c r="I329" i="3"/>
  <c r="I297" i="3"/>
  <c r="I240" i="3"/>
  <c r="I300" i="3"/>
  <c r="I351" i="3"/>
  <c r="I320" i="3"/>
  <c r="I284" i="3"/>
  <c r="I292" i="3"/>
  <c r="I341" i="3"/>
  <c r="I309" i="3"/>
  <c r="I264" i="3"/>
  <c r="I224" i="3"/>
  <c r="I208" i="3"/>
  <c r="I192" i="3"/>
  <c r="I176" i="3"/>
  <c r="I160" i="3"/>
  <c r="I144" i="3"/>
  <c r="I128" i="3"/>
  <c r="I112" i="3"/>
  <c r="I96" i="3"/>
  <c r="I80" i="3"/>
  <c r="I64" i="3"/>
  <c r="I48" i="3"/>
  <c r="I32" i="3"/>
  <c r="I16" i="3"/>
  <c r="I339" i="3"/>
  <c r="I323" i="3"/>
  <c r="I307" i="3"/>
  <c r="I291" i="3"/>
  <c r="I275" i="3"/>
  <c r="I259" i="3"/>
  <c r="I243" i="3"/>
  <c r="I227" i="3"/>
  <c r="I211" i="3"/>
  <c r="I195" i="3"/>
  <c r="I179" i="3"/>
  <c r="I163" i="3"/>
  <c r="I147" i="3"/>
  <c r="I131" i="3"/>
  <c r="I115" i="3"/>
  <c r="I99" i="3"/>
  <c r="I83" i="3"/>
  <c r="I67" i="3"/>
  <c r="I51" i="3"/>
  <c r="I35" i="3"/>
  <c r="I19" i="3"/>
  <c r="I358" i="3"/>
  <c r="I342" i="3"/>
  <c r="I326" i="3"/>
  <c r="I310" i="3"/>
  <c r="I294" i="3"/>
  <c r="I278" i="3"/>
  <c r="I262" i="3"/>
  <c r="I246" i="3"/>
  <c r="I230" i="3"/>
  <c r="I214" i="3"/>
  <c r="I198" i="3"/>
  <c r="I182" i="3"/>
  <c r="I166" i="3"/>
  <c r="I150" i="3"/>
  <c r="I134" i="3"/>
  <c r="I118" i="3"/>
  <c r="I102" i="3"/>
  <c r="I86" i="3"/>
  <c r="I70" i="3"/>
  <c r="I54" i="3"/>
  <c r="I38" i="3"/>
  <c r="I22" i="3"/>
  <c r="I289" i="3"/>
  <c r="I273" i="3"/>
  <c r="I257" i="3"/>
  <c r="I241" i="3"/>
  <c r="I225" i="3"/>
  <c r="I209" i="3"/>
  <c r="I193" i="3"/>
  <c r="I177" i="3"/>
  <c r="I161" i="3"/>
  <c r="I145" i="3"/>
  <c r="I129" i="3"/>
  <c r="I113" i="3"/>
  <c r="I97" i="3"/>
  <c r="I81" i="3"/>
  <c r="I65" i="3"/>
  <c r="I49" i="3"/>
  <c r="I33" i="3"/>
  <c r="I17" i="3"/>
  <c r="L345" i="3"/>
  <c r="L361" i="3"/>
  <c r="L252" i="3"/>
  <c r="L293" i="3"/>
  <c r="L216" i="3"/>
  <c r="L120" i="3"/>
  <c r="L56" i="3"/>
  <c r="L347" i="3"/>
  <c r="I299" i="3"/>
  <c r="L203" i="3"/>
  <c r="I171" i="3"/>
  <c r="L123" i="3"/>
  <c r="I27" i="3"/>
  <c r="L334" i="3"/>
  <c r="L286" i="3"/>
  <c r="L222" i="3"/>
  <c r="I9" i="3"/>
  <c r="I348" i="3"/>
  <c r="I276" i="3"/>
  <c r="I352" i="3"/>
  <c r="I321" i="3"/>
  <c r="I288" i="3"/>
  <c r="I353" i="3"/>
  <c r="I260" i="3"/>
  <c r="I344" i="3"/>
  <c r="I312" i="3"/>
  <c r="I268" i="3"/>
  <c r="I360" i="3"/>
  <c r="I333" i="3"/>
  <c r="I301" i="3"/>
  <c r="I248" i="3"/>
  <c r="I220" i="3"/>
  <c r="I204" i="3"/>
  <c r="I188" i="3"/>
  <c r="I172" i="3"/>
  <c r="I156" i="3"/>
  <c r="I140" i="3"/>
  <c r="I124" i="3"/>
  <c r="I108" i="3"/>
  <c r="I92" i="3"/>
  <c r="I76" i="3"/>
  <c r="I60" i="3"/>
  <c r="I44" i="3"/>
  <c r="I28" i="3"/>
  <c r="I12" i="3"/>
  <c r="I335" i="3"/>
  <c r="I319" i="3"/>
  <c r="I303" i="3"/>
  <c r="I287" i="3"/>
  <c r="I271" i="3"/>
  <c r="I255" i="3"/>
  <c r="I239" i="3"/>
  <c r="I223" i="3"/>
  <c r="I207" i="3"/>
  <c r="I191" i="3"/>
  <c r="I175" i="3"/>
  <c r="I159" i="3"/>
  <c r="I143" i="3"/>
  <c r="I127" i="3"/>
  <c r="I111" i="3"/>
  <c r="I95" i="3"/>
  <c r="I79" i="3"/>
  <c r="I63" i="3"/>
  <c r="I47" i="3"/>
  <c r="I31" i="3"/>
  <c r="I15" i="3"/>
  <c r="I354" i="3"/>
  <c r="I338" i="3"/>
  <c r="I322" i="3"/>
  <c r="I306" i="3"/>
  <c r="I290" i="3"/>
  <c r="I274" i="3"/>
  <c r="I258" i="3"/>
  <c r="I242" i="3"/>
  <c r="I226" i="3"/>
  <c r="I210" i="3"/>
  <c r="I194" i="3"/>
  <c r="I178" i="3"/>
  <c r="I162" i="3"/>
  <c r="I146" i="3"/>
  <c r="I130" i="3"/>
  <c r="I114" i="3"/>
  <c r="I98" i="3"/>
  <c r="I82" i="3"/>
  <c r="I66" i="3"/>
  <c r="I50" i="3"/>
  <c r="I34" i="3"/>
  <c r="I18" i="3"/>
  <c r="I285" i="3"/>
  <c r="I269" i="3"/>
  <c r="I253" i="3"/>
  <c r="I237" i="3"/>
  <c r="I221" i="3"/>
  <c r="I205" i="3"/>
  <c r="I189" i="3"/>
  <c r="I173" i="3"/>
  <c r="I157" i="3"/>
  <c r="I141" i="3"/>
  <c r="I125" i="3"/>
  <c r="I109" i="3"/>
  <c r="I93" i="3"/>
  <c r="I77" i="3"/>
  <c r="I61" i="3"/>
  <c r="I45" i="3"/>
  <c r="I29" i="3"/>
  <c r="I13" i="3"/>
  <c r="I356" i="2"/>
  <c r="L356" i="2" s="1"/>
  <c r="I41" i="2"/>
  <c r="L41" i="2" s="1"/>
  <c r="I42" i="2"/>
  <c r="L42" i="2" s="1"/>
  <c r="I96" i="2"/>
  <c r="L96" i="2" s="1"/>
  <c r="I35" i="2"/>
  <c r="L35" i="2" s="1"/>
  <c r="I204" i="2"/>
  <c r="L204" i="2" s="1"/>
  <c r="I163" i="2"/>
  <c r="L163" i="2" s="1"/>
  <c r="I34" i="1"/>
  <c r="L34" i="1" s="1"/>
  <c r="I43" i="2"/>
  <c r="L43" i="2" s="1"/>
  <c r="I123" i="2"/>
  <c r="L123" i="2" s="1"/>
  <c r="I185" i="1"/>
  <c r="L185" i="1" s="1"/>
  <c r="I303" i="1"/>
  <c r="L303" i="1" s="1"/>
  <c r="I117" i="2"/>
  <c r="L117" i="2" s="1"/>
  <c r="I276" i="2"/>
  <c r="L276" i="2" s="1"/>
  <c r="I281" i="2"/>
  <c r="L281" i="2" s="1"/>
  <c r="I279" i="2"/>
  <c r="L279" i="2" s="1"/>
  <c r="I40" i="2"/>
  <c r="L40" i="2" s="1"/>
  <c r="I49" i="1"/>
  <c r="L49" i="1" s="1"/>
  <c r="I255" i="1"/>
  <c r="L255" i="1" s="1"/>
  <c r="I254" i="1"/>
  <c r="L254" i="1" s="1"/>
  <c r="I36" i="1"/>
  <c r="L36" i="1" s="1"/>
  <c r="I247" i="1"/>
  <c r="L247" i="1" s="1"/>
  <c r="I345" i="1"/>
  <c r="L345" i="1" s="1"/>
  <c r="I178" i="1"/>
  <c r="L178" i="1" s="1"/>
  <c r="I353" i="1"/>
  <c r="L353" i="1" s="1"/>
  <c r="I249" i="1"/>
  <c r="L249" i="1" s="1"/>
  <c r="I180" i="1"/>
  <c r="L180" i="1" s="1"/>
  <c r="I182" i="1"/>
  <c r="L182" i="1" s="1"/>
  <c r="I121" i="2"/>
  <c r="L121" i="2" s="1"/>
  <c r="I233" i="2"/>
  <c r="L233" i="2" s="1"/>
  <c r="I266" i="2"/>
  <c r="L266" i="2" s="1"/>
  <c r="I192" i="2"/>
  <c r="L192" i="2" s="1"/>
  <c r="I255" i="2"/>
  <c r="L255" i="2" s="1"/>
  <c r="I287" i="2"/>
  <c r="L287" i="2" s="1"/>
  <c r="I36" i="2"/>
  <c r="L36" i="2" s="1"/>
  <c r="I137" i="2"/>
  <c r="L137" i="2" s="1"/>
  <c r="I12" i="2"/>
  <c r="L12" i="2" s="1"/>
  <c r="I222" i="2"/>
  <c r="L222" i="2" s="1"/>
  <c r="I351" i="2"/>
  <c r="L351" i="2" s="1"/>
  <c r="I113" i="2"/>
  <c r="L113" i="2" s="1"/>
  <c r="I268" i="2"/>
  <c r="L268" i="2" s="1"/>
  <c r="I275" i="2"/>
  <c r="L275" i="2" s="1"/>
  <c r="I53" i="2"/>
  <c r="L53" i="2" s="1"/>
  <c r="I126" i="2"/>
  <c r="L126" i="2" s="1"/>
  <c r="I111" i="2"/>
  <c r="L111" i="2" s="1"/>
  <c r="I29" i="2"/>
  <c r="L29" i="2" s="1"/>
  <c r="I248" i="2"/>
  <c r="L248" i="2" s="1"/>
  <c r="I148" i="2"/>
  <c r="L148" i="2" s="1"/>
  <c r="I324" i="2"/>
  <c r="L324" i="2" s="1"/>
  <c r="I224" i="2"/>
  <c r="L224" i="2" s="1"/>
  <c r="I31" i="2"/>
  <c r="L31" i="2" s="1"/>
  <c r="I184" i="2"/>
  <c r="L184" i="2" s="1"/>
  <c r="I73" i="2"/>
  <c r="L73" i="2" s="1"/>
  <c r="I274" i="2"/>
  <c r="L274" i="2" s="1"/>
  <c r="I61" i="2"/>
  <c r="L61" i="2" s="1"/>
  <c r="I306" i="2"/>
  <c r="L306" i="2" s="1"/>
  <c r="I77" i="2"/>
  <c r="L77" i="2" s="1"/>
  <c r="I215" i="2"/>
  <c r="L215" i="2" s="1"/>
  <c r="I353" i="2"/>
  <c r="L353" i="2" s="1"/>
  <c r="I213" i="2"/>
  <c r="L213" i="2" s="1"/>
  <c r="I203" i="2"/>
  <c r="L203" i="2" s="1"/>
  <c r="I202" i="2"/>
  <c r="L202" i="2" s="1"/>
  <c r="I162" i="2"/>
  <c r="L162" i="2" s="1"/>
  <c r="I258" i="2"/>
  <c r="L258" i="2" s="1"/>
  <c r="I19" i="2"/>
  <c r="L19" i="2" s="1"/>
  <c r="I139" i="2"/>
  <c r="L139" i="2" s="1"/>
  <c r="I109" i="2"/>
  <c r="L109" i="2" s="1"/>
  <c r="I359" i="2"/>
  <c r="L359" i="2" s="1"/>
  <c r="I216" i="2"/>
  <c r="L216" i="2" s="1"/>
  <c r="I90" i="2"/>
  <c r="L90" i="2" s="1"/>
  <c r="I99" i="2"/>
  <c r="L99" i="2" s="1"/>
  <c r="I211" i="2"/>
  <c r="L211" i="2" s="1"/>
  <c r="I13" i="2"/>
  <c r="L13" i="2" s="1"/>
  <c r="I58" i="2"/>
  <c r="L58" i="2" s="1"/>
  <c r="I70" i="2"/>
  <c r="L70" i="2" s="1"/>
  <c r="I349" i="2"/>
  <c r="L349" i="2" s="1"/>
  <c r="I355" i="2"/>
  <c r="L355" i="2" s="1"/>
  <c r="I218" i="2"/>
  <c r="L218" i="2" s="1"/>
  <c r="I301" i="2"/>
  <c r="L301" i="2" s="1"/>
  <c r="I223" i="2"/>
  <c r="L223" i="2" s="1"/>
  <c r="I93" i="2"/>
  <c r="L93" i="2" s="1"/>
  <c r="I14" i="2"/>
  <c r="L14" i="2" s="1"/>
  <c r="I171" i="2"/>
  <c r="L171" i="2" s="1"/>
  <c r="I15" i="2"/>
  <c r="L15" i="2" s="1"/>
  <c r="I156" i="2"/>
  <c r="L156" i="2" s="1"/>
  <c r="I133" i="2"/>
  <c r="L133" i="2" s="1"/>
  <c r="I69" i="2"/>
  <c r="L69" i="2" s="1"/>
  <c r="I326" i="2"/>
  <c r="L326" i="2" s="1"/>
  <c r="I254" i="2"/>
  <c r="L254" i="2" s="1"/>
  <c r="I358" i="2"/>
  <c r="L358" i="2" s="1"/>
  <c r="I84" i="2"/>
  <c r="L84" i="2" s="1"/>
  <c r="I167" i="2"/>
  <c r="L167" i="2" s="1"/>
  <c r="I11" i="2"/>
  <c r="L11" i="2" s="1"/>
  <c r="I260" i="2"/>
  <c r="L260" i="2" s="1"/>
  <c r="I75" i="2"/>
  <c r="L75" i="2" s="1"/>
  <c r="I27" i="2"/>
  <c r="L27" i="2" s="1"/>
  <c r="I239" i="2"/>
  <c r="L239" i="2" s="1"/>
  <c r="I313" i="2"/>
  <c r="L313" i="2" s="1"/>
  <c r="I146" i="2"/>
  <c r="L146" i="2" s="1"/>
  <c r="I132" i="2"/>
  <c r="L132" i="2" s="1"/>
  <c r="I179" i="2"/>
  <c r="L179" i="2" s="1"/>
  <c r="I264" i="2"/>
  <c r="L264" i="2" s="1"/>
  <c r="I309" i="2"/>
  <c r="L309" i="2" s="1"/>
  <c r="I360" i="2"/>
  <c r="L360" i="2" s="1"/>
  <c r="I322" i="2"/>
  <c r="L322" i="2" s="1"/>
  <c r="I354" i="2"/>
  <c r="L354" i="2" s="1"/>
  <c r="I346" i="2"/>
  <c r="L346" i="2" s="1"/>
  <c r="I38" i="2"/>
  <c r="L38" i="2" s="1"/>
  <c r="I178" i="2"/>
  <c r="L178" i="2" s="1"/>
  <c r="I294" i="2"/>
  <c r="L294" i="2" s="1"/>
  <c r="I350" i="2"/>
  <c r="L350" i="2" s="1"/>
  <c r="I295" i="2"/>
  <c r="L295" i="2" s="1"/>
  <c r="I244" i="2"/>
  <c r="L244" i="2" s="1"/>
  <c r="I312" i="2"/>
  <c r="L312" i="2" s="1"/>
  <c r="I64" i="2"/>
  <c r="L64" i="2" s="1"/>
  <c r="I45" i="2"/>
  <c r="L45" i="2" s="1"/>
  <c r="I194" i="2"/>
  <c r="L194" i="2" s="1"/>
  <c r="I154" i="2"/>
  <c r="L154" i="2" s="1"/>
  <c r="I86" i="2"/>
  <c r="L86" i="2" s="1"/>
  <c r="I341" i="2"/>
  <c r="L341" i="2" s="1"/>
  <c r="I145" i="2"/>
  <c r="L145" i="2" s="1"/>
  <c r="I207" i="2"/>
  <c r="L207" i="2" s="1"/>
  <c r="I238" i="2"/>
  <c r="L238" i="2" s="1"/>
  <c r="I336" i="2"/>
  <c r="L336" i="2" s="1"/>
  <c r="I242" i="2"/>
  <c r="L242" i="2" s="1"/>
  <c r="I47" i="2"/>
  <c r="L47" i="2" s="1"/>
  <c r="I34" i="2"/>
  <c r="L34" i="2" s="1"/>
  <c r="I199" i="2"/>
  <c r="L199" i="2" s="1"/>
  <c r="I196" i="2"/>
  <c r="L196" i="2" s="1"/>
  <c r="I10" i="2"/>
  <c r="L10" i="2" s="1"/>
  <c r="I55" i="2"/>
  <c r="L55" i="2" s="1"/>
  <c r="I303" i="2"/>
  <c r="L303" i="2" s="1"/>
  <c r="I311" i="2"/>
  <c r="L311" i="2" s="1"/>
  <c r="I352" i="2"/>
  <c r="L352" i="2" s="1"/>
  <c r="I79" i="2"/>
  <c r="L79" i="2" s="1"/>
  <c r="I185" i="2"/>
  <c r="L185" i="2" s="1"/>
  <c r="I323" i="2"/>
  <c r="L323" i="2" s="1"/>
  <c r="I87" i="2"/>
  <c r="L87" i="2" s="1"/>
  <c r="I94" i="2"/>
  <c r="L94" i="2" s="1"/>
  <c r="I231" i="2"/>
  <c r="L231" i="2" s="1"/>
  <c r="I310" i="2"/>
  <c r="L310" i="2" s="1"/>
  <c r="I186" i="2"/>
  <c r="L186" i="2" s="1"/>
  <c r="I138" i="2"/>
  <c r="L138" i="2" s="1"/>
  <c r="I286" i="2"/>
  <c r="L286" i="2" s="1"/>
  <c r="I201" i="2"/>
  <c r="L201" i="2" s="1"/>
  <c r="I278" i="2"/>
  <c r="L278" i="2" s="1"/>
  <c r="I304" i="2"/>
  <c r="L304" i="2" s="1"/>
  <c r="I151" i="2"/>
  <c r="L151" i="2" s="1"/>
  <c r="I328" i="2"/>
  <c r="L328" i="2" s="1"/>
  <c r="I300" i="2"/>
  <c r="L300" i="2" s="1"/>
  <c r="I267" i="2"/>
  <c r="L267" i="2" s="1"/>
  <c r="I245" i="2"/>
  <c r="L245" i="2" s="1"/>
  <c r="I100" i="2"/>
  <c r="L100" i="2" s="1"/>
  <c r="I182" i="2"/>
  <c r="L182" i="2" s="1"/>
  <c r="I48" i="2"/>
  <c r="L48" i="2" s="1"/>
  <c r="I164" i="2"/>
  <c r="L164" i="2" s="1"/>
  <c r="I81" i="2"/>
  <c r="L81" i="2" s="1"/>
  <c r="I116" i="2"/>
  <c r="L116" i="2" s="1"/>
  <c r="I330" i="2"/>
  <c r="L330" i="2" s="1"/>
  <c r="I263" i="2"/>
  <c r="L263" i="2" s="1"/>
  <c r="I114" i="2"/>
  <c r="L114" i="2" s="1"/>
  <c r="I212" i="2"/>
  <c r="L212" i="2" s="1"/>
  <c r="I361" i="2"/>
  <c r="L361" i="2" s="1"/>
  <c r="I198" i="2"/>
  <c r="L198" i="2" s="1"/>
  <c r="I83" i="2"/>
  <c r="L83" i="2" s="1"/>
  <c r="I205" i="2"/>
  <c r="L205" i="2" s="1"/>
  <c r="I318" i="2"/>
  <c r="L318" i="2" s="1"/>
  <c r="I108" i="2"/>
  <c r="L108" i="2" s="1"/>
  <c r="I165" i="2"/>
  <c r="L165" i="2" s="1"/>
  <c r="I261" i="2"/>
  <c r="L261" i="2" s="1"/>
  <c r="I52" i="2"/>
  <c r="L52" i="2" s="1"/>
  <c r="I208" i="2"/>
  <c r="L208" i="2" s="1"/>
  <c r="I315" i="2"/>
  <c r="L315" i="2" s="1"/>
  <c r="I95" i="2"/>
  <c r="L95" i="2" s="1"/>
  <c r="I189" i="2"/>
  <c r="L189" i="2" s="1"/>
  <c r="I30" i="2"/>
  <c r="L30" i="2" s="1"/>
  <c r="I144" i="2"/>
  <c r="L144" i="2" s="1"/>
  <c r="I210" i="2"/>
  <c r="L210" i="2" s="1"/>
  <c r="I280" i="2"/>
  <c r="L280" i="2" s="1"/>
  <c r="I307" i="2"/>
  <c r="L307" i="2" s="1"/>
  <c r="I265" i="2"/>
  <c r="L265" i="2" s="1"/>
  <c r="I23" i="2"/>
  <c r="L23" i="2" s="1"/>
  <c r="I305" i="2"/>
  <c r="L305" i="2" s="1"/>
  <c r="I125" i="2"/>
  <c r="L125" i="2" s="1"/>
  <c r="I74" i="2"/>
  <c r="L74" i="2" s="1"/>
  <c r="I50" i="2"/>
  <c r="L50" i="2" s="1"/>
  <c r="I180" i="2"/>
  <c r="L180" i="2" s="1"/>
  <c r="I363" i="2"/>
  <c r="L363" i="2" s="1"/>
  <c r="I176" i="2"/>
  <c r="L176" i="2" s="1"/>
  <c r="I101" i="2"/>
  <c r="L101" i="2" s="1"/>
  <c r="I200" i="2"/>
  <c r="L200" i="2" s="1"/>
  <c r="I46" i="2"/>
  <c r="L46" i="2" s="1"/>
  <c r="I147" i="2"/>
  <c r="L147" i="2" s="1"/>
  <c r="I292" i="2"/>
  <c r="L292" i="2" s="1"/>
  <c r="I26" i="2"/>
  <c r="L26" i="2" s="1"/>
  <c r="I107" i="2"/>
  <c r="L107" i="2" s="1"/>
  <c r="I209" i="2"/>
  <c r="L209" i="2" s="1"/>
  <c r="I340" i="2"/>
  <c r="L340" i="2" s="1"/>
  <c r="I283" i="2"/>
  <c r="L283" i="2" s="1"/>
  <c r="I56" i="2"/>
  <c r="L56" i="2" s="1"/>
  <c r="I72" i="2"/>
  <c r="L72" i="2" s="1"/>
  <c r="I332" i="2"/>
  <c r="L332" i="2" s="1"/>
  <c r="I68" i="2"/>
  <c r="L68" i="2" s="1"/>
  <c r="I345" i="2"/>
  <c r="L345" i="2" s="1"/>
  <c r="I327" i="2"/>
  <c r="L327" i="2" s="1"/>
  <c r="I18" i="2"/>
  <c r="L18" i="2" s="1"/>
  <c r="I135" i="2"/>
  <c r="L135" i="2" s="1"/>
  <c r="I89" i="2"/>
  <c r="L89" i="2" s="1"/>
  <c r="I243" i="2"/>
  <c r="L243" i="2" s="1"/>
  <c r="I152" i="2"/>
  <c r="L152" i="2" s="1"/>
  <c r="I97" i="2"/>
  <c r="L97" i="2" s="1"/>
  <c r="I102" i="2"/>
  <c r="L102" i="2" s="1"/>
  <c r="I118" i="2"/>
  <c r="L118" i="2" s="1"/>
  <c r="I221" i="2"/>
  <c r="L221" i="2" s="1"/>
  <c r="I168" i="2"/>
  <c r="L168" i="2" s="1"/>
  <c r="I246" i="2"/>
  <c r="L246" i="2" s="1"/>
  <c r="I22" i="2"/>
  <c r="L22" i="2" s="1"/>
  <c r="I115" i="2"/>
  <c r="L115" i="2" s="1"/>
  <c r="I214" i="2"/>
  <c r="L214" i="2" s="1"/>
  <c r="I272" i="2"/>
  <c r="L272" i="2" s="1"/>
  <c r="I277" i="2"/>
  <c r="L277" i="2" s="1"/>
  <c r="I28" i="2"/>
  <c r="L28" i="2" s="1"/>
  <c r="I170" i="2"/>
  <c r="L170" i="2" s="1"/>
  <c r="I253" i="2"/>
  <c r="L253" i="2" s="1"/>
  <c r="I49" i="2"/>
  <c r="L49" i="2" s="1"/>
  <c r="I103" i="2"/>
  <c r="L103" i="2" s="1"/>
  <c r="I219" i="2"/>
  <c r="L219" i="2" s="1"/>
  <c r="I60" i="2"/>
  <c r="L60" i="2" s="1"/>
  <c r="I302" i="2"/>
  <c r="L302" i="2" s="1"/>
  <c r="I247" i="2"/>
  <c r="L247" i="2" s="1"/>
  <c r="I225" i="2"/>
  <c r="L225" i="2" s="1"/>
  <c r="I317" i="2"/>
  <c r="L317" i="2" s="1"/>
  <c r="I333" i="2"/>
  <c r="L333" i="2" s="1"/>
  <c r="I249" i="2"/>
  <c r="L249" i="2" s="1"/>
  <c r="I142" i="2"/>
  <c r="L142" i="2" s="1"/>
  <c r="I136" i="2"/>
  <c r="L136" i="2" s="1"/>
  <c r="I236" i="2"/>
  <c r="L236" i="2" s="1"/>
  <c r="I105" i="2"/>
  <c r="L105" i="2" s="1"/>
  <c r="I24" i="2"/>
  <c r="L24" i="2" s="1"/>
  <c r="I195" i="2"/>
  <c r="L195" i="2" s="1"/>
  <c r="I21" i="2"/>
  <c r="L21" i="2" s="1"/>
  <c r="I237" i="2"/>
  <c r="L237" i="2" s="1"/>
  <c r="I122" i="2"/>
  <c r="L122" i="2" s="1"/>
  <c r="I226" i="2"/>
  <c r="L226" i="2" s="1"/>
  <c r="I299" i="2"/>
  <c r="L299" i="2" s="1"/>
  <c r="I173" i="2"/>
  <c r="L173" i="2" s="1"/>
  <c r="I262" i="2"/>
  <c r="L262" i="2" s="1"/>
  <c r="I110" i="2"/>
  <c r="L110" i="2" s="1"/>
  <c r="I229" i="2"/>
  <c r="L229" i="2" s="1"/>
  <c r="I63" i="2"/>
  <c r="L63" i="2" s="1"/>
  <c r="I166" i="2"/>
  <c r="L166" i="2" s="1"/>
  <c r="I230" i="2"/>
  <c r="L230" i="2" s="1"/>
  <c r="I325" i="2"/>
  <c r="L325" i="2" s="1"/>
  <c r="I362" i="2"/>
  <c r="L362" i="2" s="1"/>
  <c r="I39" i="2"/>
  <c r="L39" i="2" s="1"/>
  <c r="I251" i="2"/>
  <c r="L251" i="2" s="1"/>
  <c r="I177" i="2"/>
  <c r="L177" i="2" s="1"/>
  <c r="I319" i="2"/>
  <c r="L319" i="2" s="1"/>
  <c r="I134" i="2"/>
  <c r="L134" i="2" s="1"/>
  <c r="I259" i="2"/>
  <c r="L259" i="2" s="1"/>
  <c r="I119" i="2"/>
  <c r="L119" i="2" s="1"/>
  <c r="I285" i="2"/>
  <c r="L285" i="2" s="1"/>
  <c r="I193" i="2"/>
  <c r="L193" i="2" s="1"/>
  <c r="I270" i="2"/>
  <c r="L270" i="2" s="1"/>
  <c r="I71" i="2"/>
  <c r="L71" i="2" s="1"/>
  <c r="I66" i="2"/>
  <c r="L66" i="2" s="1"/>
  <c r="I169" i="2"/>
  <c r="L169" i="2" s="1"/>
  <c r="I331" i="2"/>
  <c r="L331" i="2" s="1"/>
  <c r="I339" i="2"/>
  <c r="L339" i="2" s="1"/>
  <c r="I232" i="2"/>
  <c r="L232" i="2" s="1"/>
  <c r="I347" i="2"/>
  <c r="L347" i="2" s="1"/>
  <c r="I32" i="2"/>
  <c r="L32" i="2" s="1"/>
  <c r="I143" i="2"/>
  <c r="L143" i="2" s="1"/>
  <c r="I344" i="2"/>
  <c r="L344" i="2" s="1"/>
  <c r="I130" i="2"/>
  <c r="L130" i="2" s="1"/>
  <c r="I174" i="2"/>
  <c r="L174" i="2" s="1"/>
  <c r="I141" i="2"/>
  <c r="L141" i="2" s="1"/>
  <c r="I150" i="2"/>
  <c r="L150" i="2" s="1"/>
  <c r="I37" i="2"/>
  <c r="L37" i="2" s="1"/>
  <c r="I234" i="2"/>
  <c r="L234" i="2" s="1"/>
  <c r="I293" i="2"/>
  <c r="L293" i="2" s="1"/>
  <c r="I78" i="2"/>
  <c r="L78" i="2" s="1"/>
  <c r="I127" i="2"/>
  <c r="L127" i="2" s="1"/>
  <c r="I288" i="2"/>
  <c r="L288" i="2" s="1"/>
  <c r="I98" i="2"/>
  <c r="L98" i="2" s="1"/>
  <c r="I197" i="2"/>
  <c r="L197" i="2" s="1"/>
  <c r="I342" i="2"/>
  <c r="L342" i="2" s="1"/>
  <c r="I241" i="2"/>
  <c r="L241" i="2" s="1"/>
  <c r="I334" i="2"/>
  <c r="L334" i="2" s="1"/>
  <c r="I314" i="2"/>
  <c r="L314" i="2" s="1"/>
  <c r="I88" i="2"/>
  <c r="L88" i="2" s="1"/>
  <c r="I289" i="2"/>
  <c r="L289" i="2" s="1"/>
  <c r="I82" i="2"/>
  <c r="L82" i="2" s="1"/>
  <c r="I104" i="2"/>
  <c r="L104" i="2" s="1"/>
  <c r="I106" i="2"/>
  <c r="L106" i="2" s="1"/>
  <c r="I235" i="2"/>
  <c r="L235" i="2" s="1"/>
  <c r="I91" i="2"/>
  <c r="L91" i="2" s="1"/>
  <c r="I157" i="2"/>
  <c r="L157" i="2" s="1"/>
  <c r="I291" i="2"/>
  <c r="L291" i="2" s="1"/>
  <c r="I33" i="2"/>
  <c r="L33" i="2" s="1"/>
  <c r="I187" i="2"/>
  <c r="L187" i="2" s="1"/>
  <c r="I296" i="2"/>
  <c r="L296" i="2" s="1"/>
  <c r="I155" i="2"/>
  <c r="L155" i="2" s="1"/>
  <c r="I240" i="2"/>
  <c r="L240" i="2" s="1"/>
  <c r="I269" i="2"/>
  <c r="L269" i="2" s="1"/>
  <c r="I357" i="2"/>
  <c r="L357" i="2" s="1"/>
  <c r="I293" i="1"/>
  <c r="L293" i="1" s="1"/>
  <c r="I14" i="1"/>
  <c r="I257" i="1"/>
  <c r="L257" i="1" s="1"/>
  <c r="I62" i="1"/>
  <c r="L62" i="1" s="1"/>
  <c r="I81" i="1"/>
  <c r="L81" i="1" s="1"/>
  <c r="I110" i="1"/>
  <c r="L110" i="1" s="1"/>
  <c r="I280" i="1"/>
  <c r="L280" i="1" s="1"/>
  <c r="I90" i="1"/>
  <c r="L90" i="1" s="1"/>
  <c r="I29" i="1"/>
  <c r="L29" i="1" s="1"/>
  <c r="I268" i="1"/>
  <c r="L268" i="1" s="1"/>
  <c r="I224" i="1"/>
  <c r="L224" i="1" s="1"/>
  <c r="I194" i="1"/>
  <c r="L194" i="1" s="1"/>
  <c r="I281" i="1"/>
  <c r="L281" i="1" s="1"/>
  <c r="I70" i="1"/>
  <c r="L70" i="1" s="1"/>
  <c r="I73" i="1"/>
  <c r="L73" i="1" s="1"/>
  <c r="I15" i="1"/>
  <c r="L15" i="1" s="1"/>
  <c r="I42" i="1"/>
  <c r="L42" i="1" s="1"/>
  <c r="I205" i="1"/>
  <c r="L205" i="1" s="1"/>
  <c r="I133" i="1"/>
  <c r="L133" i="1" s="1"/>
  <c r="I279" i="1"/>
  <c r="L279" i="1" s="1"/>
  <c r="I235" i="1"/>
  <c r="L235" i="1" s="1"/>
  <c r="I82" i="1"/>
  <c r="L82" i="1" s="1"/>
  <c r="I226" i="1"/>
  <c r="L226" i="1" s="1"/>
  <c r="I253" i="1"/>
  <c r="L253" i="1" s="1"/>
  <c r="I9" i="1"/>
  <c r="L9" i="1" s="1"/>
  <c r="I152" i="1"/>
  <c r="L152" i="1" s="1"/>
  <c r="I201" i="1"/>
  <c r="L201" i="1" s="1"/>
  <c r="I296" i="1"/>
  <c r="L296" i="1" s="1"/>
  <c r="I186" i="1"/>
  <c r="L186" i="1" s="1"/>
  <c r="I332" i="1"/>
  <c r="L332" i="1" s="1"/>
  <c r="I106" i="1"/>
  <c r="L106" i="1" s="1"/>
  <c r="I155" i="1"/>
  <c r="L155" i="1" s="1"/>
  <c r="I176" i="1"/>
  <c r="L176" i="1" s="1"/>
  <c r="I169" i="1"/>
  <c r="L169" i="1" s="1"/>
  <c r="I173" i="1"/>
  <c r="L173" i="1" s="1"/>
  <c r="I230" i="1"/>
  <c r="L230" i="1" s="1"/>
  <c r="I17" i="1"/>
  <c r="L17" i="1" s="1"/>
  <c r="I51" i="1"/>
  <c r="L51" i="1" s="1"/>
  <c r="I361" i="1"/>
  <c r="L361" i="1" s="1"/>
  <c r="I33" i="1"/>
  <c r="L33" i="1" s="1"/>
  <c r="I168" i="1"/>
  <c r="L168" i="1" s="1"/>
  <c r="I153" i="1"/>
  <c r="L153" i="1" s="1"/>
  <c r="I308" i="1"/>
  <c r="L308" i="1" s="1"/>
  <c r="I288" i="1"/>
  <c r="L288" i="1" s="1"/>
  <c r="I206" i="1"/>
  <c r="L206" i="1" s="1"/>
  <c r="I19" i="1"/>
  <c r="L19" i="1" s="1"/>
  <c r="I18" i="1"/>
  <c r="L18" i="1" s="1"/>
  <c r="I246" i="1"/>
  <c r="L246" i="1" s="1"/>
  <c r="I22" i="1"/>
  <c r="L22" i="1" s="1"/>
  <c r="I104" i="1"/>
  <c r="L104" i="1" s="1"/>
  <c r="I139" i="1"/>
  <c r="L139" i="1" s="1"/>
  <c r="I220" i="1"/>
  <c r="L220" i="1" s="1"/>
  <c r="I289" i="1"/>
  <c r="L289" i="1" s="1"/>
  <c r="I298" i="1"/>
  <c r="L298" i="1" s="1"/>
  <c r="I47" i="1"/>
  <c r="L47" i="1" s="1"/>
  <c r="I316" i="1"/>
  <c r="L316" i="1" s="1"/>
  <c r="I203" i="1"/>
  <c r="L203" i="1" s="1"/>
  <c r="I240" i="1"/>
  <c r="L240" i="1" s="1"/>
  <c r="I348" i="1"/>
  <c r="L348" i="1" s="1"/>
  <c r="I172" i="1"/>
  <c r="L172" i="1" s="1"/>
  <c r="I40" i="1"/>
  <c r="L40" i="1" s="1"/>
  <c r="I202" i="1"/>
  <c r="L202" i="1" s="1"/>
  <c r="I263" i="1"/>
  <c r="L263" i="1" s="1"/>
  <c r="I272" i="1"/>
  <c r="L272" i="1" s="1"/>
  <c r="I141" i="1"/>
  <c r="L141" i="1" s="1"/>
  <c r="I113" i="1"/>
  <c r="L113" i="1" s="1"/>
  <c r="I305" i="1"/>
  <c r="L305" i="1" s="1"/>
  <c r="I83" i="1"/>
  <c r="L83" i="1" s="1"/>
  <c r="I99" i="1"/>
  <c r="L99" i="1" s="1"/>
  <c r="I32" i="1"/>
  <c r="L32" i="1" s="1"/>
  <c r="I335" i="1"/>
  <c r="L335" i="1" s="1"/>
  <c r="I154" i="1"/>
  <c r="L154" i="1" s="1"/>
  <c r="I313" i="1"/>
  <c r="L313" i="1" s="1"/>
  <c r="I338" i="1"/>
  <c r="L338" i="1" s="1"/>
  <c r="I344" i="1"/>
  <c r="L344" i="1" s="1"/>
  <c r="I326" i="1"/>
  <c r="L326" i="1" s="1"/>
  <c r="I241" i="1"/>
  <c r="L241" i="1" s="1"/>
  <c r="I94" i="1"/>
  <c r="L94" i="1" s="1"/>
  <c r="I284" i="1"/>
  <c r="L284" i="1" s="1"/>
  <c r="I54" i="1"/>
  <c r="L54" i="1" s="1"/>
  <c r="I132" i="1"/>
  <c r="L132" i="1" s="1"/>
  <c r="I319" i="1"/>
  <c r="L319" i="1" s="1"/>
  <c r="I78" i="1"/>
  <c r="L78" i="1" s="1"/>
  <c r="I238" i="1"/>
  <c r="L238" i="1" s="1"/>
  <c r="I164" i="1"/>
  <c r="L164" i="1" s="1"/>
  <c r="I26" i="1"/>
  <c r="L26" i="1" s="1"/>
  <c r="I341" i="1"/>
  <c r="L341" i="1" s="1"/>
  <c r="I276" i="1"/>
  <c r="L276" i="1" s="1"/>
  <c r="I11" i="1"/>
  <c r="L11" i="1" s="1"/>
  <c r="I149" i="1"/>
  <c r="L149" i="1" s="1"/>
  <c r="I287" i="1"/>
  <c r="L287" i="1" s="1"/>
  <c r="I322" i="1"/>
  <c r="L322" i="1" s="1"/>
  <c r="I183" i="1"/>
  <c r="L183" i="1" s="1"/>
  <c r="I109" i="1"/>
  <c r="L109" i="1" s="1"/>
  <c r="I101" i="1"/>
  <c r="L101" i="1" s="1"/>
  <c r="I57" i="1"/>
  <c r="L57" i="1" s="1"/>
  <c r="I93" i="1"/>
  <c r="L93" i="1" s="1"/>
  <c r="I311" i="1"/>
  <c r="L311" i="1" s="1"/>
  <c r="I242" i="1"/>
  <c r="L242" i="1" s="1"/>
  <c r="I85" i="1"/>
  <c r="L85" i="1" s="1"/>
  <c r="I76" i="1"/>
  <c r="L76" i="1" s="1"/>
  <c r="I115" i="1"/>
  <c r="L115" i="1" s="1"/>
  <c r="I223" i="1"/>
  <c r="L223" i="1" s="1"/>
  <c r="I44" i="1"/>
  <c r="L44" i="1" s="1"/>
  <c r="I360" i="1"/>
  <c r="L360" i="1" s="1"/>
  <c r="I217" i="1"/>
  <c r="L217" i="1" s="1"/>
  <c r="I138" i="1"/>
  <c r="L138" i="1" s="1"/>
  <c r="I170" i="1"/>
  <c r="L170" i="1" s="1"/>
  <c r="I211" i="1"/>
  <c r="L211" i="1" s="1"/>
  <c r="I295" i="1"/>
  <c r="L295" i="1" s="1"/>
  <c r="I117" i="1"/>
  <c r="L117" i="1" s="1"/>
  <c r="I130" i="1"/>
  <c r="L130" i="1" s="1"/>
  <c r="I156" i="1"/>
  <c r="L156" i="1" s="1"/>
  <c r="I207" i="1"/>
  <c r="L207" i="1" s="1"/>
  <c r="I150" i="1"/>
  <c r="L150" i="1" s="1"/>
  <c r="I184" i="1"/>
  <c r="L184" i="1" s="1"/>
  <c r="I96" i="1"/>
  <c r="L96" i="1" s="1"/>
  <c r="I13" i="1"/>
  <c r="I74" i="1"/>
  <c r="L74" i="1" s="1"/>
  <c r="I98" i="1"/>
  <c r="L98" i="1" s="1"/>
  <c r="I273" i="1"/>
  <c r="L273" i="1" s="1"/>
  <c r="I142" i="1"/>
  <c r="L142" i="1" s="1"/>
  <c r="I199" i="1"/>
  <c r="L199" i="1" s="1"/>
  <c r="I65" i="1"/>
  <c r="L65" i="1" s="1"/>
  <c r="I80" i="1"/>
  <c r="L80" i="1" s="1"/>
  <c r="I60" i="1"/>
  <c r="L60" i="1" s="1"/>
  <c r="I25" i="1"/>
  <c r="L25" i="1" s="1"/>
  <c r="I100" i="1"/>
  <c r="L100" i="1" s="1"/>
  <c r="I71" i="1"/>
  <c r="L71" i="1" s="1"/>
  <c r="I63" i="1"/>
  <c r="L63" i="1" s="1"/>
  <c r="I43" i="1"/>
  <c r="L43" i="1" s="1"/>
  <c r="I46" i="1"/>
  <c r="L46" i="1" s="1"/>
  <c r="I21" i="1"/>
  <c r="L21" i="1" s="1"/>
  <c r="I243" i="1"/>
  <c r="L243" i="1" s="1"/>
  <c r="I297" i="1"/>
  <c r="L297" i="1" s="1"/>
  <c r="I278" i="1"/>
  <c r="L278" i="1" s="1"/>
  <c r="I123" i="1"/>
  <c r="L123" i="1" s="1"/>
  <c r="I267" i="1"/>
  <c r="L267" i="1" s="1"/>
  <c r="I66" i="1"/>
  <c r="L66" i="1" s="1"/>
  <c r="I209" i="1"/>
  <c r="L209" i="1" s="1"/>
  <c r="I68" i="1"/>
  <c r="L68" i="1" s="1"/>
  <c r="I259" i="1"/>
  <c r="L259" i="1" s="1"/>
  <c r="I79" i="1"/>
  <c r="L79" i="1" s="1"/>
  <c r="I92" i="1"/>
  <c r="L92" i="1" s="1"/>
  <c r="I175" i="1"/>
  <c r="L175" i="1" s="1"/>
  <c r="I237" i="1"/>
  <c r="L237" i="1" s="1"/>
  <c r="I193" i="1"/>
  <c r="L193" i="1" s="1"/>
  <c r="I53" i="1"/>
  <c r="L53" i="1" s="1"/>
  <c r="I23" i="1"/>
  <c r="L23" i="1" s="1"/>
  <c r="I27" i="1"/>
  <c r="L27" i="1" s="1"/>
  <c r="I171" i="1"/>
  <c r="L171" i="1" s="1"/>
  <c r="I125" i="1"/>
  <c r="L125" i="1" s="1"/>
  <c r="I248" i="1"/>
  <c r="L248" i="1" s="1"/>
  <c r="I315" i="1"/>
  <c r="L315" i="1" s="1"/>
  <c r="I329" i="1"/>
  <c r="L329" i="1" s="1"/>
  <c r="I270" i="1"/>
  <c r="L270" i="1" s="1"/>
  <c r="I262" i="1"/>
  <c r="L262" i="1" s="1"/>
  <c r="I309" i="1"/>
  <c r="L309" i="1" s="1"/>
  <c r="I55" i="1"/>
  <c r="L55" i="1" s="1"/>
  <c r="I231" i="1"/>
  <c r="L231" i="1" s="1"/>
  <c r="I285" i="1"/>
  <c r="L285" i="1" s="1"/>
  <c r="I271" i="1"/>
  <c r="L271" i="1" s="1"/>
  <c r="I277" i="1"/>
  <c r="L277" i="1" s="1"/>
  <c r="I88" i="1"/>
  <c r="L88" i="1" s="1"/>
  <c r="I218" i="1"/>
  <c r="L218" i="1" s="1"/>
  <c r="I146" i="1"/>
  <c r="L146" i="1" s="1"/>
  <c r="I157" i="1"/>
  <c r="L157" i="1" s="1"/>
  <c r="I105" i="1"/>
  <c r="L105" i="1" s="1"/>
  <c r="I28" i="1"/>
  <c r="L28" i="1" s="1"/>
  <c r="I214" i="1"/>
  <c r="L214" i="1" s="1"/>
  <c r="I38" i="1"/>
  <c r="L38" i="1" s="1"/>
  <c r="I286" i="1"/>
  <c r="L286" i="1" s="1"/>
  <c r="I118" i="1"/>
  <c r="L118" i="1" s="1"/>
  <c r="I102" i="1"/>
  <c r="L102" i="1" s="1"/>
  <c r="I200" i="1"/>
  <c r="L200" i="1" s="1"/>
  <c r="I56" i="1"/>
  <c r="L56" i="1" s="1"/>
  <c r="I225" i="1"/>
  <c r="L225" i="1" s="1"/>
  <c r="I91" i="1"/>
  <c r="L91" i="1" s="1"/>
  <c r="I145" i="1"/>
  <c r="L145" i="1" s="1"/>
  <c r="I35" i="1"/>
  <c r="L35" i="1" s="1"/>
  <c r="I111" i="1"/>
  <c r="L111" i="1" s="1"/>
  <c r="I174" i="1"/>
  <c r="L174" i="1" s="1"/>
  <c r="I236" i="1"/>
  <c r="L236" i="1" s="1"/>
  <c r="I128" i="1"/>
  <c r="L128" i="1" s="1"/>
  <c r="I251" i="1"/>
  <c r="L251" i="1" s="1"/>
  <c r="I330" i="1"/>
  <c r="L330" i="1" s="1"/>
  <c r="I140" i="1"/>
  <c r="L140" i="1" s="1"/>
  <c r="I334" i="1"/>
  <c r="L334" i="1" s="1"/>
  <c r="I162" i="1"/>
  <c r="L162" i="1" s="1"/>
  <c r="I290" i="1"/>
  <c r="L290" i="1" s="1"/>
  <c r="I274" i="1"/>
  <c r="L274" i="1" s="1"/>
  <c r="I350" i="1"/>
  <c r="L350" i="1" s="1"/>
  <c r="I357" i="1"/>
  <c r="L357" i="1" s="1"/>
  <c r="I8" i="1"/>
  <c r="I64" i="1"/>
  <c r="L64" i="1" s="1"/>
  <c r="I72" i="1"/>
  <c r="L72" i="1" s="1"/>
  <c r="I195" i="1"/>
  <c r="L195" i="1" s="1"/>
  <c r="I137" i="1"/>
  <c r="L137" i="1" s="1"/>
  <c r="I134" i="1"/>
  <c r="L134" i="1" s="1"/>
  <c r="I349" i="1"/>
  <c r="L349" i="1" s="1"/>
  <c r="I229" i="1"/>
  <c r="L229" i="1" s="1"/>
  <c r="I77" i="1"/>
  <c r="L77" i="1" s="1"/>
  <c r="I10" i="1"/>
  <c r="L10" i="1" s="1"/>
  <c r="I292" i="1"/>
  <c r="L292" i="1" s="1"/>
  <c r="I269" i="1"/>
  <c r="L269" i="1" s="1"/>
  <c r="I151" i="1"/>
  <c r="L151" i="1" s="1"/>
  <c r="I41" i="1"/>
  <c r="L41" i="1" s="1"/>
  <c r="I122" i="1"/>
  <c r="L122" i="1" s="1"/>
  <c r="I48" i="1"/>
  <c r="L48" i="1" s="1"/>
  <c r="I264" i="1"/>
  <c r="L264" i="1" s="1"/>
  <c r="I131" i="1"/>
  <c r="L131" i="1" s="1"/>
  <c r="I86" i="1"/>
  <c r="L86" i="1" s="1"/>
  <c r="I256" i="1"/>
  <c r="L256" i="1" s="1"/>
  <c r="I59" i="1"/>
  <c r="L59" i="1" s="1"/>
  <c r="I108" i="1"/>
  <c r="L108" i="1" s="1"/>
  <c r="I148" i="1"/>
  <c r="L148" i="1" s="1"/>
  <c r="I213" i="1"/>
  <c r="L213" i="1" s="1"/>
  <c r="I114" i="1"/>
  <c r="L114" i="1" s="1"/>
  <c r="I135" i="1"/>
  <c r="L135" i="1" s="1"/>
  <c r="I266" i="1"/>
  <c r="L266" i="1" s="1"/>
  <c r="I337" i="1"/>
  <c r="L337" i="1" s="1"/>
  <c r="I159" i="1"/>
  <c r="L159" i="1" s="1"/>
  <c r="I336" i="1"/>
  <c r="L336" i="1" s="1"/>
  <c r="I188" i="1"/>
  <c r="L188" i="1" s="1"/>
  <c r="I306" i="1"/>
  <c r="L306" i="1" s="1"/>
  <c r="I300" i="1"/>
  <c r="L300" i="1" s="1"/>
  <c r="I327" i="1"/>
  <c r="L327" i="1" s="1"/>
  <c r="I129" i="1"/>
  <c r="L129" i="1" s="1"/>
  <c r="I58" i="1"/>
  <c r="L58" i="1" s="1"/>
  <c r="I250" i="1"/>
  <c r="L250" i="1" s="1"/>
  <c r="I328" i="1"/>
  <c r="L328" i="1" s="1"/>
  <c r="I124" i="1"/>
  <c r="L124" i="1" s="1"/>
  <c r="I317" i="1"/>
  <c r="L317" i="1" s="1"/>
  <c r="I30" i="1"/>
  <c r="L30" i="1" s="1"/>
  <c r="I167" i="1"/>
  <c r="L167" i="1" s="1"/>
  <c r="I126" i="1"/>
  <c r="L126" i="1" s="1"/>
  <c r="I50" i="1"/>
  <c r="L50" i="1" s="1"/>
  <c r="I325" i="1"/>
  <c r="L325" i="1" s="1"/>
  <c r="I45" i="1"/>
  <c r="L45" i="1" s="1"/>
  <c r="I52" i="1"/>
  <c r="L52" i="1" s="1"/>
  <c r="I339" i="1"/>
  <c r="L339" i="1" s="1"/>
  <c r="I192" i="1"/>
  <c r="L192" i="1" s="1"/>
  <c r="I37" i="1"/>
  <c r="L37" i="1" s="1"/>
  <c r="I24" i="1"/>
  <c r="L24" i="1" s="1"/>
  <c r="I107" i="1"/>
  <c r="L107" i="1" s="1"/>
  <c r="I196" i="1"/>
  <c r="L196" i="1" s="1"/>
  <c r="I216" i="1"/>
  <c r="L216" i="1" s="1"/>
  <c r="I318" i="1"/>
  <c r="L318" i="1" s="1"/>
  <c r="I75" i="1"/>
  <c r="L75" i="1" s="1"/>
  <c r="I191" i="1"/>
  <c r="L191" i="1" s="1"/>
  <c r="I160" i="1"/>
  <c r="L160" i="1" s="1"/>
  <c r="I181" i="1"/>
  <c r="L181" i="1" s="1"/>
  <c r="I144" i="1"/>
  <c r="L144" i="1" s="1"/>
  <c r="I342" i="1"/>
  <c r="L342" i="1" s="1"/>
  <c r="I354" i="1"/>
  <c r="L354" i="1" s="1"/>
  <c r="I166" i="1"/>
  <c r="L166" i="1" s="1"/>
  <c r="I260" i="1"/>
  <c r="L260" i="1" s="1"/>
  <c r="I314" i="1"/>
  <c r="L314" i="1" s="1"/>
  <c r="I299" i="1"/>
  <c r="L299" i="1" s="1"/>
  <c r="I355" i="1"/>
  <c r="L355" i="1" s="1"/>
  <c r="I340" i="1"/>
  <c r="L340" i="1" s="1"/>
  <c r="I215" i="1"/>
  <c r="L215" i="1" s="1"/>
  <c r="I89" i="1"/>
  <c r="L89" i="1" s="1"/>
  <c r="I324" i="1"/>
  <c r="L324" i="1" s="1"/>
  <c r="I127" i="1"/>
  <c r="L127" i="1" s="1"/>
  <c r="I95" i="1"/>
  <c r="L95" i="1" s="1"/>
  <c r="I31" i="1"/>
  <c r="L31" i="1" s="1"/>
  <c r="I147" i="1"/>
  <c r="L147" i="1" s="1"/>
  <c r="I103" i="1"/>
  <c r="L103" i="1" s="1"/>
  <c r="I261" i="1"/>
  <c r="L261" i="1" s="1"/>
  <c r="I120" i="1"/>
  <c r="L120" i="1" s="1"/>
  <c r="I227" i="1"/>
  <c r="L227" i="1" s="1"/>
  <c r="I187" i="1"/>
  <c r="L187" i="1" s="1"/>
  <c r="I291" i="1"/>
  <c r="L291" i="1" s="1"/>
  <c r="I362" i="1"/>
  <c r="L362" i="1" s="1"/>
  <c r="I265" i="1"/>
  <c r="L265" i="1" s="1"/>
  <c r="I346" i="1"/>
  <c r="L346" i="1" s="1"/>
  <c r="I208" i="1"/>
  <c r="L208" i="1" s="1"/>
  <c r="I331" i="1"/>
  <c r="L331" i="1" s="1"/>
  <c r="I302" i="1"/>
  <c r="L302" i="1" s="1"/>
  <c r="I221" i="1"/>
  <c r="L221" i="1" s="1"/>
  <c r="I333" i="1"/>
  <c r="L333" i="1" s="1"/>
  <c r="I116" i="1"/>
  <c r="L116" i="1" s="1"/>
  <c r="I356" i="1"/>
  <c r="L356" i="1" s="1"/>
  <c r="I69" i="1"/>
  <c r="L69" i="1" s="1"/>
  <c r="I190" i="1"/>
  <c r="L190" i="1" s="1"/>
  <c r="I121" i="1"/>
  <c r="L121" i="1" s="1"/>
  <c r="I61" i="1"/>
  <c r="L61" i="1" s="1"/>
  <c r="I84" i="1"/>
  <c r="L84" i="1" s="1"/>
  <c r="I158" i="1"/>
  <c r="L158" i="1" s="1"/>
  <c r="I347" i="1"/>
  <c r="L347" i="1" s="1"/>
  <c r="I20" i="1"/>
  <c r="L20" i="1" s="1"/>
  <c r="I67" i="1"/>
  <c r="L67" i="1" s="1"/>
  <c r="I189" i="1"/>
  <c r="L189" i="1" s="1"/>
  <c r="I294" i="1"/>
  <c r="L294" i="1" s="1"/>
  <c r="I112" i="1"/>
  <c r="L112" i="1" s="1"/>
  <c r="I359" i="1"/>
  <c r="L359" i="1" s="1"/>
  <c r="I232" i="1"/>
  <c r="L232" i="1" s="1"/>
  <c r="I351" i="1"/>
  <c r="L351" i="1" s="1"/>
  <c r="I179" i="1"/>
  <c r="L179" i="1" s="1"/>
  <c r="I258" i="1"/>
  <c r="L258" i="1" s="1"/>
  <c r="I301" i="1"/>
  <c r="L301" i="1" s="1"/>
  <c r="I97" i="1"/>
  <c r="L97" i="1" s="1"/>
  <c r="I136" i="1"/>
  <c r="L136" i="1" s="1"/>
  <c r="I234" i="1"/>
  <c r="L234" i="1" s="1"/>
  <c r="I304" i="1"/>
  <c r="L304" i="1" s="1"/>
  <c r="I87" i="1"/>
  <c r="L87" i="1" s="1"/>
  <c r="I212" i="1"/>
  <c r="L212" i="1" s="1"/>
  <c r="I352" i="1"/>
  <c r="L352" i="1" s="1"/>
  <c r="I165" i="1"/>
  <c r="L165" i="1" s="1"/>
  <c r="I310" i="1"/>
  <c r="L310" i="1" s="1"/>
  <c r="I358" i="1"/>
  <c r="L358" i="1" s="1"/>
  <c r="I283" i="1"/>
  <c r="L283" i="1" s="1"/>
  <c r="I244" i="1"/>
  <c r="L244" i="1" s="1"/>
  <c r="I343" i="1"/>
  <c r="L343" i="1" s="1"/>
  <c r="I233" i="1"/>
  <c r="L233" i="1" s="1"/>
  <c r="I307" i="1"/>
  <c r="L307" i="1" s="1"/>
  <c r="I275" i="1"/>
  <c r="L275" i="1" s="1"/>
  <c r="I119" i="1"/>
  <c r="L119" i="1" s="1"/>
  <c r="I197" i="1"/>
  <c r="L197" i="1" s="1"/>
  <c r="I143" i="1"/>
  <c r="L143" i="1" s="1"/>
  <c r="I252" i="1"/>
  <c r="L252" i="1" s="1"/>
  <c r="I323" i="1"/>
  <c r="L323" i="1" s="1"/>
  <c r="I363" i="1"/>
  <c r="L363" i="1" s="1"/>
  <c r="L35" i="10" l="1"/>
  <c r="L237" i="10"/>
  <c r="L10" i="10"/>
  <c r="L60" i="10"/>
  <c r="L41" i="10"/>
  <c r="L79" i="10"/>
  <c r="L22" i="10"/>
  <c r="L95" i="10"/>
  <c r="L128" i="10"/>
  <c r="L168" i="10"/>
  <c r="L132" i="10"/>
  <c r="L241" i="10"/>
  <c r="L152" i="10"/>
  <c r="L219" i="10"/>
  <c r="L227" i="10"/>
  <c r="L270" i="10"/>
  <c r="L178" i="10"/>
  <c r="L352" i="10"/>
  <c r="L284" i="10"/>
  <c r="L21" i="10"/>
  <c r="L88" i="10"/>
  <c r="L74" i="10"/>
  <c r="L116" i="10"/>
  <c r="L118" i="10"/>
  <c r="L185" i="10"/>
  <c r="L242" i="10"/>
  <c r="L120" i="10"/>
  <c r="L246" i="10"/>
  <c r="L221" i="10"/>
  <c r="L295" i="10"/>
  <c r="L272" i="10"/>
  <c r="L331" i="10"/>
  <c r="L362" i="10"/>
  <c r="L316" i="10"/>
  <c r="L359" i="10"/>
  <c r="L45" i="10"/>
  <c r="L46" i="10"/>
  <c r="L156" i="10"/>
  <c r="L202" i="10"/>
  <c r="L244" i="10"/>
  <c r="L212" i="10"/>
  <c r="L192" i="10"/>
  <c r="L283" i="10"/>
  <c r="L286" i="10"/>
  <c r="L361" i="10"/>
  <c r="L17" i="10"/>
  <c r="L86" i="10"/>
  <c r="L55" i="10"/>
  <c r="L98" i="10"/>
  <c r="L28" i="10"/>
  <c r="L112" i="10"/>
  <c r="L126" i="10"/>
  <c r="L71" i="10"/>
  <c r="L162" i="10"/>
  <c r="L231" i="10"/>
  <c r="L146" i="10"/>
  <c r="L225" i="10"/>
  <c r="L50" i="10"/>
  <c r="L243" i="10"/>
  <c r="L193" i="10"/>
  <c r="L319" i="10"/>
  <c r="L350" i="10"/>
  <c r="L214" i="10"/>
  <c r="L317" i="10"/>
  <c r="L363" i="10"/>
  <c r="L19" i="10"/>
  <c r="L75" i="10"/>
  <c r="L49" i="10"/>
  <c r="L100" i="10"/>
  <c r="L30" i="10"/>
  <c r="L114" i="10"/>
  <c r="L136" i="10"/>
  <c r="L44" i="10"/>
  <c r="L150" i="10"/>
  <c r="L196" i="10"/>
  <c r="L172" i="10"/>
  <c r="L257" i="10"/>
  <c r="L127" i="10"/>
  <c r="L217" i="10"/>
  <c r="L310" i="10"/>
  <c r="L253" i="10"/>
  <c r="L360" i="10"/>
  <c r="L328" i="10"/>
  <c r="L314" i="10"/>
  <c r="L29" i="10"/>
  <c r="L96" i="10"/>
  <c r="L81" i="10"/>
  <c r="L64" i="10"/>
  <c r="L145" i="10"/>
  <c r="L135" i="10"/>
  <c r="L199" i="10"/>
  <c r="L69" i="10"/>
  <c r="L176" i="10"/>
  <c r="L258" i="10"/>
  <c r="L173" i="10"/>
  <c r="L220" i="10"/>
  <c r="L269" i="10"/>
  <c r="L273" i="10"/>
  <c r="L190" i="10"/>
  <c r="L290" i="10"/>
  <c r="L340" i="10"/>
  <c r="L333" i="10"/>
  <c r="L8" i="10"/>
  <c r="L53" i="10"/>
  <c r="L109" i="10"/>
  <c r="L165" i="10"/>
  <c r="L80" i="10"/>
  <c r="L144" i="10"/>
  <c r="L226" i="10"/>
  <c r="L206" i="10"/>
  <c r="L266" i="10"/>
  <c r="L218" i="10"/>
  <c r="L345" i="10"/>
  <c r="L25" i="10"/>
  <c r="L92" i="10"/>
  <c r="L62" i="10"/>
  <c r="L105" i="10"/>
  <c r="L59" i="10"/>
  <c r="L121" i="10"/>
  <c r="L141" i="10"/>
  <c r="L104" i="10"/>
  <c r="L179" i="10"/>
  <c r="L238" i="10"/>
  <c r="L129" i="10"/>
  <c r="L183" i="10"/>
  <c r="L161" i="10"/>
  <c r="L240" i="10"/>
  <c r="L151" i="10"/>
  <c r="L281" i="10"/>
  <c r="L275" i="10"/>
  <c r="L327" i="10"/>
  <c r="L358" i="10"/>
  <c r="L326" i="10"/>
  <c r="L175" i="10"/>
  <c r="L27" i="10"/>
  <c r="L87" i="10"/>
  <c r="L57" i="10"/>
  <c r="L107" i="10"/>
  <c r="L61" i="10"/>
  <c r="L123" i="10"/>
  <c r="L143" i="10"/>
  <c r="L164" i="10"/>
  <c r="L207" i="10"/>
  <c r="L40" i="10"/>
  <c r="L200" i="10"/>
  <c r="L285" i="10"/>
  <c r="L203" i="10"/>
  <c r="L291" i="10"/>
  <c r="L338" i="10"/>
  <c r="L306" i="10"/>
  <c r="L339" i="10"/>
  <c r="L334" i="10"/>
  <c r="L63" i="10"/>
  <c r="L43" i="10"/>
  <c r="L102" i="10"/>
  <c r="L89" i="10"/>
  <c r="L52" i="10"/>
  <c r="L153" i="10"/>
  <c r="L213" i="10"/>
  <c r="L191" i="10"/>
  <c r="L56" i="10"/>
  <c r="L188" i="10"/>
  <c r="L230" i="10"/>
  <c r="L289" i="10"/>
  <c r="L311" i="10"/>
  <c r="L346" i="10"/>
  <c r="L307" i="10"/>
  <c r="L343" i="10"/>
  <c r="L14" i="10"/>
  <c r="L68" i="10"/>
  <c r="L67" i="10"/>
  <c r="L124" i="10"/>
  <c r="L170" i="10"/>
  <c r="L78" i="10"/>
  <c r="L159" i="10"/>
  <c r="L250" i="10"/>
  <c r="L222" i="10"/>
  <c r="L293" i="10"/>
  <c r="L33" i="10"/>
  <c r="L39" i="10"/>
  <c r="L70" i="10"/>
  <c r="L11" i="10"/>
  <c r="L83" i="10"/>
  <c r="L54" i="10"/>
  <c r="L158" i="10"/>
  <c r="L130" i="10"/>
  <c r="L194" i="10"/>
  <c r="L48" i="10"/>
  <c r="L149" i="10"/>
  <c r="L215" i="10"/>
  <c r="L181" i="10"/>
  <c r="L254" i="10"/>
  <c r="L174" i="10"/>
  <c r="L297" i="10"/>
  <c r="L287" i="10"/>
  <c r="L337" i="10"/>
  <c r="L280" i="10"/>
  <c r="L347" i="10"/>
  <c r="L276" i="10"/>
  <c r="L94" i="10"/>
  <c r="L72" i="10"/>
  <c r="L13" i="10"/>
  <c r="L85" i="10"/>
  <c r="L73" i="10"/>
  <c r="L160" i="10"/>
  <c r="L233" i="10"/>
  <c r="L139" i="10"/>
  <c r="L125" i="10"/>
  <c r="L216" i="10"/>
  <c r="L262" i="10"/>
  <c r="L304" i="10"/>
  <c r="L344" i="10"/>
  <c r="L349" i="10"/>
  <c r="L12" i="10"/>
  <c r="L82" i="10"/>
  <c r="L51" i="10"/>
  <c r="L97" i="10"/>
  <c r="L76" i="10"/>
  <c r="L167" i="10"/>
  <c r="L235" i="10"/>
  <c r="L224" i="10"/>
  <c r="L247" i="10"/>
  <c r="L323" i="10"/>
  <c r="L354" i="10"/>
  <c r="L296" i="10"/>
  <c r="L322" i="10"/>
  <c r="L351" i="10"/>
  <c r="L37" i="10"/>
  <c r="L9" i="10"/>
  <c r="L133" i="10"/>
  <c r="L138" i="10"/>
  <c r="L187" i="10"/>
  <c r="L197" i="10"/>
  <c r="L260" i="10"/>
  <c r="L229" i="10"/>
  <c r="L318" i="10"/>
  <c r="L58" i="10"/>
  <c r="L47" i="10"/>
  <c r="L77" i="10"/>
  <c r="L20" i="10"/>
  <c r="L93" i="10"/>
  <c r="L111" i="10"/>
  <c r="L36" i="10"/>
  <c r="L147" i="10"/>
  <c r="L204" i="10"/>
  <c r="L232" i="10"/>
  <c r="L195" i="10"/>
  <c r="L268" i="10"/>
  <c r="L210" i="10"/>
  <c r="L308" i="10"/>
  <c r="L186" i="10"/>
  <c r="L342" i="10"/>
  <c r="L312" i="10"/>
  <c r="L294" i="10"/>
  <c r="L355" i="10"/>
  <c r="L332" i="10"/>
  <c r="L305" i="9"/>
  <c r="L180" i="9"/>
  <c r="L79" i="9"/>
  <c r="L11" i="9"/>
  <c r="L85" i="9"/>
  <c r="L110" i="9"/>
  <c r="L50" i="9"/>
  <c r="L212" i="9"/>
  <c r="L229" i="9"/>
  <c r="L343" i="9"/>
  <c r="L222" i="9"/>
  <c r="L172" i="9"/>
  <c r="L135" i="9"/>
  <c r="L295" i="9"/>
  <c r="L12" i="9"/>
  <c r="L98" i="9"/>
  <c r="L43" i="9"/>
  <c r="L45" i="9"/>
  <c r="L114" i="9"/>
  <c r="L217" i="9"/>
  <c r="L215" i="9"/>
  <c r="L312" i="9"/>
  <c r="L249" i="9"/>
  <c r="L175" i="9"/>
  <c r="L260" i="9"/>
  <c r="L252" i="9"/>
  <c r="L154" i="9"/>
  <c r="L201" i="9"/>
  <c r="L123" i="9"/>
  <c r="L137" i="9"/>
  <c r="L14" i="9"/>
  <c r="L30" i="9"/>
  <c r="L91" i="9"/>
  <c r="L40" i="9"/>
  <c r="L145" i="9"/>
  <c r="L71" i="9"/>
  <c r="L116" i="9"/>
  <c r="L162" i="9"/>
  <c r="L266" i="9"/>
  <c r="L133" i="9"/>
  <c r="L238" i="9"/>
  <c r="L316" i="9"/>
  <c r="L115" i="9"/>
  <c r="L188" i="9"/>
  <c r="L129" i="9"/>
  <c r="L15" i="9"/>
  <c r="L88" i="9"/>
  <c r="L76" i="9"/>
  <c r="L24" i="9"/>
  <c r="L89" i="9"/>
  <c r="L42" i="9"/>
  <c r="L143" i="9"/>
  <c r="L51" i="9"/>
  <c r="L159" i="9"/>
  <c r="L120" i="9"/>
  <c r="L216" i="9"/>
  <c r="L117" i="9"/>
  <c r="L233" i="9"/>
  <c r="L307" i="9"/>
  <c r="L52" i="9"/>
  <c r="L184" i="9"/>
  <c r="L245" i="9"/>
  <c r="L358" i="9"/>
  <c r="L237" i="9"/>
  <c r="L332" i="9"/>
  <c r="L183" i="9"/>
  <c r="L337" i="9"/>
  <c r="L77" i="9"/>
  <c r="L86" i="9"/>
  <c r="L103" i="9"/>
  <c r="L148" i="9"/>
  <c r="L53" i="9"/>
  <c r="L199" i="9"/>
  <c r="L122" i="9"/>
  <c r="L165" i="9"/>
  <c r="L265" i="9"/>
  <c r="L70" i="9"/>
  <c r="L224" i="9"/>
  <c r="L281" i="9"/>
  <c r="L340" i="9"/>
  <c r="L139" i="9"/>
  <c r="L280" i="9"/>
  <c r="L225" i="9"/>
  <c r="L261" i="9"/>
  <c r="L119" i="9"/>
  <c r="L283" i="9"/>
  <c r="L41" i="9"/>
  <c r="L146" i="9"/>
  <c r="L118" i="9"/>
  <c r="L342" i="9"/>
  <c r="L171" i="9"/>
  <c r="L195" i="9"/>
  <c r="L78" i="9"/>
  <c r="L26" i="9"/>
  <c r="L87" i="9"/>
  <c r="L36" i="9"/>
  <c r="L108" i="9"/>
  <c r="L63" i="9"/>
  <c r="L72" i="9"/>
  <c r="L140" i="9"/>
  <c r="L218" i="9"/>
  <c r="L303" i="9"/>
  <c r="L231" i="9"/>
  <c r="L349" i="9"/>
  <c r="L360" i="9"/>
  <c r="L84" i="9"/>
  <c r="L20" i="9"/>
  <c r="L38" i="9"/>
  <c r="L155" i="9"/>
  <c r="L56" i="9"/>
  <c r="L54" i="9"/>
  <c r="L294" i="9"/>
  <c r="L176" i="9"/>
  <c r="L354" i="9"/>
  <c r="L288" i="9"/>
  <c r="L327" i="9"/>
  <c r="L82" i="9"/>
  <c r="L144" i="9"/>
  <c r="L58" i="9"/>
  <c r="L161" i="9"/>
  <c r="L302" i="9"/>
  <c r="L250" i="9"/>
  <c r="L68" i="9"/>
  <c r="L359" i="9"/>
  <c r="L257" i="9"/>
  <c r="L334" i="9"/>
  <c r="L247" i="9"/>
  <c r="L142" i="9"/>
  <c r="L73" i="9"/>
  <c r="L321" i="9"/>
  <c r="L320" i="9"/>
  <c r="L156" i="9"/>
  <c r="L18" i="9"/>
  <c r="L34" i="9"/>
  <c r="L95" i="9"/>
  <c r="L44" i="9"/>
  <c r="L149" i="9"/>
  <c r="L66" i="9"/>
  <c r="L124" i="9"/>
  <c r="L270" i="9"/>
  <c r="L219" i="9"/>
  <c r="L254" i="9"/>
  <c r="L341" i="9"/>
  <c r="L196" i="9"/>
  <c r="L187" i="9"/>
  <c r="L282" i="9"/>
  <c r="L10" i="9"/>
  <c r="L31" i="9"/>
  <c r="L92" i="9"/>
  <c r="L80" i="9"/>
  <c r="L28" i="9"/>
  <c r="L93" i="9"/>
  <c r="L102" i="9"/>
  <c r="L147" i="9"/>
  <c r="L59" i="9"/>
  <c r="L202" i="9"/>
  <c r="L128" i="9"/>
  <c r="L264" i="9"/>
  <c r="L173" i="9"/>
  <c r="L246" i="9"/>
  <c r="L311" i="9"/>
  <c r="L131" i="9"/>
  <c r="L192" i="9"/>
  <c r="L262" i="9"/>
  <c r="L62" i="9"/>
  <c r="L251" i="9"/>
  <c r="L284" i="9"/>
  <c r="L271" i="9"/>
  <c r="L13" i="9"/>
  <c r="L90" i="9"/>
  <c r="L107" i="9"/>
  <c r="L152" i="9"/>
  <c r="L61" i="9"/>
  <c r="L207" i="9"/>
  <c r="L130" i="9"/>
  <c r="L209" i="9"/>
  <c r="L269" i="9"/>
  <c r="L125" i="9"/>
  <c r="L230" i="9"/>
  <c r="L304" i="9"/>
  <c r="L344" i="9"/>
  <c r="L186" i="9"/>
  <c r="L315" i="9"/>
  <c r="L240" i="9"/>
  <c r="L292" i="9"/>
  <c r="L220" i="9"/>
  <c r="L60" i="9"/>
  <c r="L331" i="9"/>
  <c r="L357" i="9"/>
  <c r="L333" i="9"/>
  <c r="L126" i="9"/>
  <c r="L267" i="9"/>
  <c r="L306" i="9"/>
  <c r="L198" i="9"/>
  <c r="L328" i="9"/>
  <c r="L9" i="9"/>
  <c r="L22" i="9"/>
  <c r="L83" i="9"/>
  <c r="L99" i="9"/>
  <c r="L104" i="9"/>
  <c r="L55" i="9"/>
  <c r="L204" i="9"/>
  <c r="L132" i="9"/>
  <c r="L299" i="9"/>
  <c r="L227" i="9"/>
  <c r="L285" i="9"/>
  <c r="L345" i="9"/>
  <c r="L319" i="9"/>
  <c r="L243" i="9"/>
  <c r="L185" i="9"/>
  <c r="L75" i="9"/>
  <c r="L35" i="9"/>
  <c r="L96" i="9"/>
  <c r="L16" i="9"/>
  <c r="L32" i="9"/>
  <c r="L97" i="9"/>
  <c r="L106" i="9"/>
  <c r="L151" i="9"/>
  <c r="L67" i="9"/>
  <c r="L206" i="9"/>
  <c r="L136" i="9"/>
  <c r="L297" i="9"/>
  <c r="L223" i="9"/>
  <c r="L259" i="9"/>
  <c r="L339" i="9"/>
  <c r="L168" i="9"/>
  <c r="L210" i="9"/>
  <c r="L350" i="9"/>
  <c r="L113" i="9"/>
  <c r="L277" i="9"/>
  <c r="L325" i="9"/>
  <c r="L256" i="9"/>
  <c r="L279" i="9"/>
  <c r="L33" i="9"/>
  <c r="L94" i="9"/>
  <c r="L39" i="9"/>
  <c r="L111" i="9"/>
  <c r="L37" i="9"/>
  <c r="L69" i="9"/>
  <c r="L64" i="9"/>
  <c r="L138" i="9"/>
  <c r="L213" i="9"/>
  <c r="L298" i="9"/>
  <c r="L174" i="9"/>
  <c r="L234" i="9"/>
  <c r="L308" i="9"/>
  <c r="L348" i="9"/>
  <c r="L194" i="9"/>
  <c r="L355" i="9"/>
  <c r="L121" i="9"/>
  <c r="L248" i="9"/>
  <c r="L326" i="9"/>
  <c r="L181" i="9"/>
  <c r="L170" i="9"/>
  <c r="L239" i="9"/>
  <c r="L189" i="9"/>
  <c r="L127" i="9"/>
  <c r="L287" i="9"/>
  <c r="L65" i="9"/>
  <c r="L158" i="9"/>
  <c r="L134" i="9"/>
  <c r="L296" i="9"/>
  <c r="L310" i="9"/>
  <c r="L182" i="9"/>
  <c r="L289" i="9"/>
  <c r="L46" i="9"/>
  <c r="L335" i="9"/>
  <c r="L365" i="8"/>
  <c r="I367" i="8" s="1"/>
  <c r="J8" i="8" s="1"/>
  <c r="K8" i="8" s="1"/>
  <c r="L9" i="7"/>
  <c r="L31" i="7"/>
  <c r="L98" i="7"/>
  <c r="L148" i="7"/>
  <c r="L177" i="7"/>
  <c r="L251" i="7"/>
  <c r="L277" i="7"/>
  <c r="L278" i="7"/>
  <c r="L233" i="7"/>
  <c r="L317" i="7"/>
  <c r="L338" i="7"/>
  <c r="L259" i="7"/>
  <c r="L341" i="7"/>
  <c r="L27" i="7"/>
  <c r="L64" i="7"/>
  <c r="L53" i="7"/>
  <c r="L145" i="7"/>
  <c r="L151" i="7"/>
  <c r="L182" i="7"/>
  <c r="L240" i="7"/>
  <c r="L118" i="7"/>
  <c r="L300" i="7"/>
  <c r="L360" i="7"/>
  <c r="L208" i="7"/>
  <c r="L60" i="7"/>
  <c r="L92" i="7"/>
  <c r="L34" i="7"/>
  <c r="L105" i="7"/>
  <c r="L117" i="7"/>
  <c r="L108" i="7"/>
  <c r="L183" i="7"/>
  <c r="L220" i="7"/>
  <c r="L130" i="7"/>
  <c r="L268" i="7"/>
  <c r="L309" i="7"/>
  <c r="L156" i="7"/>
  <c r="L225" i="7"/>
  <c r="L328" i="7"/>
  <c r="L333" i="7"/>
  <c r="L236" i="7"/>
  <c r="L345" i="7"/>
  <c r="L276" i="7"/>
  <c r="L330" i="7"/>
  <c r="L29" i="7"/>
  <c r="L30" i="7"/>
  <c r="L17" i="7"/>
  <c r="L47" i="7"/>
  <c r="L147" i="7"/>
  <c r="L180" i="7"/>
  <c r="L213" i="7"/>
  <c r="L204" i="7"/>
  <c r="L290" i="7"/>
  <c r="L306" i="7"/>
  <c r="L362" i="7"/>
  <c r="L226" i="7"/>
  <c r="L271" i="7"/>
  <c r="L275" i="7"/>
  <c r="L229" i="7"/>
  <c r="L325" i="7"/>
  <c r="L132" i="7"/>
  <c r="L337" i="7"/>
  <c r="L349" i="7"/>
  <c r="L26" i="7"/>
  <c r="L67" i="7"/>
  <c r="L18" i="7"/>
  <c r="L52" i="7"/>
  <c r="L120" i="7"/>
  <c r="L169" i="7"/>
  <c r="L189" i="7"/>
  <c r="L295" i="7"/>
  <c r="L135" i="7"/>
  <c r="L262" i="7"/>
  <c r="L344" i="7"/>
  <c r="L321" i="7"/>
  <c r="L342" i="7"/>
  <c r="L336" i="7"/>
  <c r="L19" i="7"/>
  <c r="L59" i="7"/>
  <c r="L84" i="7"/>
  <c r="L68" i="7"/>
  <c r="L45" i="7"/>
  <c r="L115" i="7"/>
  <c r="L166" i="7"/>
  <c r="L158" i="7"/>
  <c r="L190" i="7"/>
  <c r="L157" i="7"/>
  <c r="L304" i="7"/>
  <c r="L207" i="7"/>
  <c r="L237" i="7"/>
  <c r="L11" i="7"/>
  <c r="L96" i="7"/>
  <c r="L38" i="7"/>
  <c r="L109" i="7"/>
  <c r="L138" i="7"/>
  <c r="L127" i="7"/>
  <c r="L187" i="7"/>
  <c r="L241" i="7"/>
  <c r="L161" i="7"/>
  <c r="L285" i="7"/>
  <c r="L361" i="7"/>
  <c r="L252" i="7"/>
  <c r="L334" i="7"/>
  <c r="L348" i="7"/>
  <c r="L340" i="7"/>
  <c r="L307" i="7"/>
  <c r="L273" i="7"/>
  <c r="L74" i="7"/>
  <c r="L66" i="7"/>
  <c r="L35" i="7"/>
  <c r="L51" i="7"/>
  <c r="L119" i="7"/>
  <c r="L168" i="7"/>
  <c r="L116" i="7"/>
  <c r="L184" i="7"/>
  <c r="L221" i="7"/>
  <c r="L223" i="7"/>
  <c r="L227" i="7"/>
  <c r="L294" i="7"/>
  <c r="L350" i="7"/>
  <c r="L112" i="7"/>
  <c r="L339" i="7"/>
  <c r="L312" i="7"/>
  <c r="L329" i="7"/>
  <c r="L71" i="7"/>
  <c r="L90" i="7"/>
  <c r="L36" i="7"/>
  <c r="L107" i="7"/>
  <c r="L140" i="7"/>
  <c r="L214" i="7"/>
  <c r="L303" i="7"/>
  <c r="L164" i="7"/>
  <c r="L72" i="7"/>
  <c r="L10" i="7"/>
  <c r="L95" i="7"/>
  <c r="L37" i="7"/>
  <c r="L137" i="7"/>
  <c r="L211" i="7"/>
  <c r="L230" i="7"/>
  <c r="L266" i="7"/>
  <c r="L265" i="7"/>
  <c r="L65" i="7"/>
  <c r="L100" i="7"/>
  <c r="L50" i="7"/>
  <c r="L113" i="7"/>
  <c r="L142" i="7"/>
  <c r="L123" i="7"/>
  <c r="L150" i="7"/>
  <c r="L191" i="7"/>
  <c r="L245" i="7"/>
  <c r="L222" i="7"/>
  <c r="L297" i="7"/>
  <c r="L79" i="7"/>
  <c r="L256" i="7"/>
  <c r="L270" i="7"/>
  <c r="L165" i="7"/>
  <c r="L315" i="7"/>
  <c r="L269" i="7"/>
  <c r="L173" i="7"/>
  <c r="L186" i="7"/>
  <c r="L296" i="7"/>
  <c r="L78" i="7"/>
  <c r="L97" i="7"/>
  <c r="L39" i="7"/>
  <c r="L110" i="7"/>
  <c r="L139" i="7"/>
  <c r="L149" i="7"/>
  <c r="L154" i="7"/>
  <c r="L188" i="7"/>
  <c r="L242" i="7"/>
  <c r="L153" i="7"/>
  <c r="L172" i="7"/>
  <c r="L235" i="7"/>
  <c r="L298" i="7"/>
  <c r="L354" i="7"/>
  <c r="L133" i="7"/>
  <c r="L170" i="7"/>
  <c r="L316" i="7"/>
  <c r="L87" i="7"/>
  <c r="L94" i="7"/>
  <c r="L144" i="7"/>
  <c r="L218" i="7"/>
  <c r="L197" i="7"/>
  <c r="L313" i="7"/>
  <c r="L32" i="7"/>
  <c r="L99" i="7"/>
  <c r="L141" i="7"/>
  <c r="L219" i="7"/>
  <c r="L292" i="7"/>
  <c r="L263" i="7"/>
  <c r="L283" i="7"/>
  <c r="L28" i="7"/>
  <c r="L88" i="7"/>
  <c r="L12" i="7"/>
  <c r="L69" i="7"/>
  <c r="L55" i="7"/>
  <c r="L22" i="7"/>
  <c r="L152" i="7"/>
  <c r="L162" i="7"/>
  <c r="L216" i="7"/>
  <c r="L54" i="7"/>
  <c r="L232" i="7"/>
  <c r="L305" i="7"/>
  <c r="L129" i="7"/>
  <c r="L260" i="7"/>
  <c r="L335" i="7"/>
  <c r="L198" i="7"/>
  <c r="L288" i="7"/>
  <c r="L319" i="7"/>
  <c r="L310" i="7"/>
  <c r="L205" i="7"/>
  <c r="L284" i="7"/>
  <c r="L215" i="7"/>
  <c r="L21" i="7"/>
  <c r="L86" i="7"/>
  <c r="L13" i="7"/>
  <c r="L43" i="7"/>
  <c r="L143" i="7"/>
  <c r="L163" i="7"/>
  <c r="L209" i="7"/>
  <c r="L246" i="7"/>
  <c r="L196" i="7"/>
  <c r="L272" i="7"/>
  <c r="L302" i="7"/>
  <c r="L358" i="7"/>
  <c r="L203" i="7"/>
  <c r="L257" i="7"/>
  <c r="L159" i="7"/>
  <c r="L202" i="7"/>
  <c r="L320" i="7"/>
  <c r="L327" i="7"/>
  <c r="L332" i="7"/>
  <c r="L174" i="7"/>
  <c r="L365" i="6"/>
  <c r="I367" i="6" s="1"/>
  <c r="J33" i="6" s="1"/>
  <c r="K33" i="6" s="1"/>
  <c r="M33" i="6" s="1"/>
  <c r="O33" i="6" s="1"/>
  <c r="J40" i="6"/>
  <c r="K40" i="6" s="1"/>
  <c r="M40" i="6" s="1"/>
  <c r="O40" i="6" s="1"/>
  <c r="J68" i="6"/>
  <c r="K68" i="6" s="1"/>
  <c r="M68" i="6" s="1"/>
  <c r="O68" i="6" s="1"/>
  <c r="J138" i="6"/>
  <c r="K138" i="6" s="1"/>
  <c r="M138" i="6" s="1"/>
  <c r="O138" i="6" s="1"/>
  <c r="J51" i="6"/>
  <c r="K51" i="6" s="1"/>
  <c r="M51" i="6" s="1"/>
  <c r="O51" i="6" s="1"/>
  <c r="J67" i="6"/>
  <c r="K67" i="6" s="1"/>
  <c r="M67" i="6" s="1"/>
  <c r="O67" i="6" s="1"/>
  <c r="J148" i="6"/>
  <c r="K148" i="6" s="1"/>
  <c r="M148" i="6" s="1"/>
  <c r="O148" i="6" s="1"/>
  <c r="J182" i="6"/>
  <c r="K182" i="6" s="1"/>
  <c r="M182" i="6" s="1"/>
  <c r="O182" i="6" s="1"/>
  <c r="J234" i="6"/>
  <c r="K234" i="6" s="1"/>
  <c r="M234" i="6" s="1"/>
  <c r="O234" i="6" s="1"/>
  <c r="J242" i="6"/>
  <c r="K242" i="6" s="1"/>
  <c r="M242" i="6" s="1"/>
  <c r="O242" i="6" s="1"/>
  <c r="J277" i="6"/>
  <c r="K277" i="6" s="1"/>
  <c r="M277" i="6" s="1"/>
  <c r="O277" i="6" s="1"/>
  <c r="J285" i="6"/>
  <c r="K285" i="6" s="1"/>
  <c r="M285" i="6" s="1"/>
  <c r="O285" i="6" s="1"/>
  <c r="J136" i="6"/>
  <c r="K136" i="6" s="1"/>
  <c r="M136" i="6" s="1"/>
  <c r="O136" i="6" s="1"/>
  <c r="J213" i="6"/>
  <c r="K213" i="6" s="1"/>
  <c r="M213" i="6" s="1"/>
  <c r="O213" i="6" s="1"/>
  <c r="J319" i="6"/>
  <c r="K319" i="6" s="1"/>
  <c r="M319" i="6" s="1"/>
  <c r="O319" i="6" s="1"/>
  <c r="J9" i="6"/>
  <c r="K9" i="6" s="1"/>
  <c r="M9" i="6" s="1"/>
  <c r="O9" i="6" s="1"/>
  <c r="J98" i="6"/>
  <c r="K98" i="6" s="1"/>
  <c r="M98" i="6" s="1"/>
  <c r="O98" i="6" s="1"/>
  <c r="J122" i="6"/>
  <c r="K122" i="6" s="1"/>
  <c r="M122" i="6" s="1"/>
  <c r="O122" i="6" s="1"/>
  <c r="J159" i="6"/>
  <c r="K159" i="6" s="1"/>
  <c r="M159" i="6" s="1"/>
  <c r="O159" i="6" s="1"/>
  <c r="J203" i="6"/>
  <c r="K203" i="6" s="1"/>
  <c r="M203" i="6" s="1"/>
  <c r="O203" i="6" s="1"/>
  <c r="J14" i="6"/>
  <c r="K14" i="6" s="1"/>
  <c r="M14" i="6" s="1"/>
  <c r="O14" i="6" s="1"/>
  <c r="J56" i="6"/>
  <c r="K56" i="6" s="1"/>
  <c r="M56" i="6" s="1"/>
  <c r="O56" i="6" s="1"/>
  <c r="J116" i="6"/>
  <c r="K116" i="6" s="1"/>
  <c r="M116" i="6" s="1"/>
  <c r="O116" i="6" s="1"/>
  <c r="J132" i="6"/>
  <c r="K132" i="6" s="1"/>
  <c r="M132" i="6" s="1"/>
  <c r="O132" i="6" s="1"/>
  <c r="J153" i="6"/>
  <c r="K153" i="6" s="1"/>
  <c r="M153" i="6" s="1"/>
  <c r="O153" i="6" s="1"/>
  <c r="J202" i="6"/>
  <c r="K202" i="6" s="1"/>
  <c r="M202" i="6" s="1"/>
  <c r="O202" i="6" s="1"/>
  <c r="J215" i="6"/>
  <c r="K215" i="6" s="1"/>
  <c r="M215" i="6" s="1"/>
  <c r="O215" i="6" s="1"/>
  <c r="J267" i="6"/>
  <c r="K267" i="6" s="1"/>
  <c r="M267" i="6" s="1"/>
  <c r="O267" i="6" s="1"/>
  <c r="J54" i="6"/>
  <c r="K54" i="6" s="1"/>
  <c r="M54" i="6" s="1"/>
  <c r="O54" i="6" s="1"/>
  <c r="J93" i="6"/>
  <c r="K93" i="6" s="1"/>
  <c r="M93" i="6" s="1"/>
  <c r="O93" i="6" s="1"/>
  <c r="J126" i="6"/>
  <c r="K126" i="6" s="1"/>
  <c r="M126" i="6" s="1"/>
  <c r="O126" i="6" s="1"/>
  <c r="J178" i="6"/>
  <c r="K178" i="6" s="1"/>
  <c r="M178" i="6" s="1"/>
  <c r="O178" i="6" s="1"/>
  <c r="J201" i="6"/>
  <c r="K201" i="6" s="1"/>
  <c r="M201" i="6" s="1"/>
  <c r="O201" i="6" s="1"/>
  <c r="J253" i="6"/>
  <c r="K253" i="6" s="1"/>
  <c r="M253" i="6" s="1"/>
  <c r="O253" i="6" s="1"/>
  <c r="J304" i="6"/>
  <c r="K304" i="6" s="1"/>
  <c r="M304" i="6" s="1"/>
  <c r="O304" i="6" s="1"/>
  <c r="J308" i="6"/>
  <c r="K308" i="6" s="1"/>
  <c r="M308" i="6" s="1"/>
  <c r="O308" i="6" s="1"/>
  <c r="J311" i="6"/>
  <c r="K311" i="6" s="1"/>
  <c r="M311" i="6" s="1"/>
  <c r="O311" i="6" s="1"/>
  <c r="J316" i="6"/>
  <c r="K316" i="6" s="1"/>
  <c r="M316" i="6" s="1"/>
  <c r="O316" i="6" s="1"/>
  <c r="J343" i="6"/>
  <c r="K343" i="6" s="1"/>
  <c r="M343" i="6" s="1"/>
  <c r="O343" i="6" s="1"/>
  <c r="J346" i="6"/>
  <c r="K346" i="6" s="1"/>
  <c r="M346" i="6" s="1"/>
  <c r="O346" i="6" s="1"/>
  <c r="J351" i="6"/>
  <c r="K351" i="6" s="1"/>
  <c r="M351" i="6" s="1"/>
  <c r="O351" i="6" s="1"/>
  <c r="J354" i="6"/>
  <c r="K354" i="6" s="1"/>
  <c r="M354" i="6" s="1"/>
  <c r="O354" i="6" s="1"/>
  <c r="J103" i="6"/>
  <c r="K103" i="6" s="1"/>
  <c r="M103" i="6" s="1"/>
  <c r="O103" i="6" s="1"/>
  <c r="J194" i="6"/>
  <c r="K194" i="6" s="1"/>
  <c r="M194" i="6" s="1"/>
  <c r="O194" i="6" s="1"/>
  <c r="J208" i="6"/>
  <c r="K208" i="6" s="1"/>
  <c r="M208" i="6" s="1"/>
  <c r="O208" i="6" s="1"/>
  <c r="J291" i="6"/>
  <c r="K291" i="6" s="1"/>
  <c r="M291" i="6" s="1"/>
  <c r="O291" i="6" s="1"/>
  <c r="J325" i="6"/>
  <c r="K325" i="6" s="1"/>
  <c r="M325" i="6" s="1"/>
  <c r="O325" i="6" s="1"/>
  <c r="J270" i="6"/>
  <c r="K270" i="6" s="1"/>
  <c r="M270" i="6" s="1"/>
  <c r="O270" i="6" s="1"/>
  <c r="J360" i="6"/>
  <c r="K360" i="6" s="1"/>
  <c r="M360" i="6" s="1"/>
  <c r="O360" i="6" s="1"/>
  <c r="J220" i="6"/>
  <c r="K220" i="6" s="1"/>
  <c r="M220" i="6" s="1"/>
  <c r="O220" i="6" s="1"/>
  <c r="J226" i="6"/>
  <c r="K226" i="6" s="1"/>
  <c r="M226" i="6" s="1"/>
  <c r="O226" i="6" s="1"/>
  <c r="J230" i="6"/>
  <c r="K230" i="6" s="1"/>
  <c r="M230" i="6" s="1"/>
  <c r="O230" i="6" s="1"/>
  <c r="J328" i="6"/>
  <c r="K328" i="6" s="1"/>
  <c r="M328" i="6" s="1"/>
  <c r="O328" i="6" s="1"/>
  <c r="J332" i="6"/>
  <c r="K332" i="6" s="1"/>
  <c r="M332" i="6" s="1"/>
  <c r="O332" i="6" s="1"/>
  <c r="J359" i="6"/>
  <c r="K359" i="6" s="1"/>
  <c r="M359" i="6" s="1"/>
  <c r="O359" i="6" s="1"/>
  <c r="J217" i="6"/>
  <c r="K217" i="6" s="1"/>
  <c r="M217" i="6" s="1"/>
  <c r="O217" i="6" s="1"/>
  <c r="J221" i="6"/>
  <c r="K221" i="6" s="1"/>
  <c r="M221" i="6" s="1"/>
  <c r="O221" i="6" s="1"/>
  <c r="J227" i="6"/>
  <c r="K227" i="6" s="1"/>
  <c r="M227" i="6" s="1"/>
  <c r="O227" i="6" s="1"/>
  <c r="J233" i="6"/>
  <c r="K233" i="6" s="1"/>
  <c r="M233" i="6" s="1"/>
  <c r="O233" i="6" s="1"/>
  <c r="J298" i="6"/>
  <c r="K298" i="6" s="1"/>
  <c r="M298" i="6" s="1"/>
  <c r="O298" i="6" s="1"/>
  <c r="J329" i="6"/>
  <c r="K329" i="6" s="1"/>
  <c r="M329" i="6" s="1"/>
  <c r="O329" i="6" s="1"/>
  <c r="J335" i="6"/>
  <c r="K335" i="6" s="1"/>
  <c r="M335" i="6" s="1"/>
  <c r="O335" i="6" s="1"/>
  <c r="J339" i="6"/>
  <c r="K339" i="6" s="1"/>
  <c r="M339" i="6" s="1"/>
  <c r="O339" i="6" s="1"/>
  <c r="J342" i="6"/>
  <c r="K342" i="6" s="1"/>
  <c r="M342" i="6" s="1"/>
  <c r="O342" i="6" s="1"/>
  <c r="J264" i="6"/>
  <c r="K264" i="6" s="1"/>
  <c r="M264" i="6" s="1"/>
  <c r="O264" i="6" s="1"/>
  <c r="J357" i="6"/>
  <c r="K357" i="6" s="1"/>
  <c r="M357" i="6" s="1"/>
  <c r="O357" i="6" s="1"/>
  <c r="L304" i="5"/>
  <c r="L9" i="5"/>
  <c r="L365" i="5" s="1"/>
  <c r="L79" i="5"/>
  <c r="L33" i="5"/>
  <c r="L104" i="5"/>
  <c r="L73" i="5"/>
  <c r="L156" i="5"/>
  <c r="L135" i="5"/>
  <c r="L149" i="5"/>
  <c r="L213" i="5"/>
  <c r="L226" i="5"/>
  <c r="L142" i="5"/>
  <c r="L270" i="5"/>
  <c r="L351" i="5"/>
  <c r="L205" i="5"/>
  <c r="L91" i="5"/>
  <c r="L361" i="5"/>
  <c r="L286" i="5"/>
  <c r="L177" i="5"/>
  <c r="L238" i="5"/>
  <c r="L14" i="5"/>
  <c r="L30" i="5"/>
  <c r="L105" i="5"/>
  <c r="L157" i="5"/>
  <c r="L175" i="5"/>
  <c r="L99" i="5"/>
  <c r="L144" i="5"/>
  <c r="L250" i="5"/>
  <c r="L354" i="5"/>
  <c r="L330" i="5"/>
  <c r="L362" i="5"/>
  <c r="L52" i="5"/>
  <c r="L31" i="5"/>
  <c r="L87" i="5"/>
  <c r="L71" i="5"/>
  <c r="L154" i="5"/>
  <c r="L114" i="5"/>
  <c r="L137" i="5"/>
  <c r="L180" i="5"/>
  <c r="L163" i="5"/>
  <c r="L215" i="5"/>
  <c r="L241" i="5"/>
  <c r="L196" i="5"/>
  <c r="L290" i="5"/>
  <c r="L323" i="5"/>
  <c r="L219" i="5"/>
  <c r="L308" i="5"/>
  <c r="L281" i="5"/>
  <c r="L280" i="5"/>
  <c r="L231" i="5"/>
  <c r="L115" i="5"/>
  <c r="L334" i="5"/>
  <c r="L57" i="5"/>
  <c r="L28" i="5"/>
  <c r="L88" i="5"/>
  <c r="L13" i="5"/>
  <c r="L103" i="5"/>
  <c r="L61" i="5"/>
  <c r="L108" i="5"/>
  <c r="L37" i="5"/>
  <c r="L77" i="5"/>
  <c r="L160" i="5"/>
  <c r="L174" i="5"/>
  <c r="L165" i="5"/>
  <c r="L217" i="5"/>
  <c r="L239" i="5"/>
  <c r="L245" i="5"/>
  <c r="L288" i="5"/>
  <c r="L124" i="5"/>
  <c r="L227" i="5"/>
  <c r="L224" i="5"/>
  <c r="L298" i="5"/>
  <c r="L302" i="5"/>
  <c r="L47" i="5"/>
  <c r="L295" i="5"/>
  <c r="L55" i="5"/>
  <c r="L58" i="5"/>
  <c r="L109" i="5"/>
  <c r="L161" i="5"/>
  <c r="L179" i="5"/>
  <c r="L76" i="5"/>
  <c r="L192" i="5"/>
  <c r="L255" i="5"/>
  <c r="L356" i="5"/>
  <c r="L274" i="5"/>
  <c r="L338" i="5"/>
  <c r="L252" i="5"/>
  <c r="L81" i="5"/>
  <c r="L59" i="5"/>
  <c r="L106" i="5"/>
  <c r="L39" i="5"/>
  <c r="L50" i="5"/>
  <c r="L158" i="5"/>
  <c r="L118" i="5"/>
  <c r="L147" i="5"/>
  <c r="L167" i="5"/>
  <c r="L195" i="5"/>
  <c r="L126" i="5"/>
  <c r="L256" i="5"/>
  <c r="L322" i="5"/>
  <c r="L336" i="5"/>
  <c r="L283" i="5"/>
  <c r="L246" i="5"/>
  <c r="L314" i="5"/>
  <c r="L297" i="5"/>
  <c r="L345" i="5"/>
  <c r="L199" i="5"/>
  <c r="L134" i="5"/>
  <c r="L225" i="5"/>
  <c r="L349" i="5"/>
  <c r="L12" i="5"/>
  <c r="L102" i="5"/>
  <c r="L32" i="5"/>
  <c r="L111" i="5"/>
  <c r="L44" i="5"/>
  <c r="L222" i="5"/>
  <c r="L17" i="5"/>
  <c r="L25" i="5"/>
  <c r="L65" i="5"/>
  <c r="L112" i="5"/>
  <c r="L41" i="5"/>
  <c r="L96" i="5"/>
  <c r="L116" i="5"/>
  <c r="L178" i="5"/>
  <c r="L189" i="5"/>
  <c r="L243" i="5"/>
  <c r="L249" i="5"/>
  <c r="L292" i="5"/>
  <c r="L273" i="5"/>
  <c r="L265" i="5"/>
  <c r="L306" i="5"/>
  <c r="L333" i="5"/>
  <c r="L230" i="5"/>
  <c r="L346" i="5"/>
  <c r="L18" i="5"/>
  <c r="L62" i="5"/>
  <c r="L90" i="5"/>
  <c r="L162" i="5"/>
  <c r="L218" i="5"/>
  <c r="L317" i="5"/>
  <c r="L229" i="5"/>
  <c r="L299" i="5"/>
  <c r="L278" i="5"/>
  <c r="L347" i="5"/>
  <c r="L277" i="5"/>
  <c r="L329" i="5"/>
  <c r="L23" i="5"/>
  <c r="L63" i="5"/>
  <c r="L110" i="5"/>
  <c r="L43" i="5"/>
  <c r="L100" i="5"/>
  <c r="L129" i="5"/>
  <c r="L172" i="5"/>
  <c r="L187" i="5"/>
  <c r="L233" i="5"/>
  <c r="L184" i="5"/>
  <c r="L268" i="5"/>
  <c r="L353" i="5"/>
  <c r="L232" i="5"/>
  <c r="L316" i="5"/>
  <c r="L261" i="5"/>
  <c r="L359" i="5"/>
  <c r="L313" i="5"/>
  <c r="L267" i="5"/>
  <c r="L145" i="5"/>
  <c r="L257" i="5"/>
  <c r="L16" i="5"/>
  <c r="L20" i="5"/>
  <c r="L60" i="5"/>
  <c r="L36" i="5"/>
  <c r="L188" i="5"/>
  <c r="L54" i="5"/>
  <c r="L29" i="5"/>
  <c r="L85" i="5"/>
  <c r="L69" i="5"/>
  <c r="L152" i="5"/>
  <c r="L123" i="5"/>
  <c r="L121" i="5"/>
  <c r="L209" i="5"/>
  <c r="L210" i="5"/>
  <c r="L258" i="5"/>
  <c r="L320" i="5"/>
  <c r="L327" i="5"/>
  <c r="L279" i="5"/>
  <c r="L310" i="5"/>
  <c r="L264" i="5"/>
  <c r="L357" i="5"/>
  <c r="L212" i="5"/>
  <c r="L10" i="5"/>
  <c r="L26" i="5"/>
  <c r="L86" i="5"/>
  <c r="L48" i="5"/>
  <c r="L166" i="5"/>
  <c r="L194" i="5"/>
  <c r="L315" i="5"/>
  <c r="L260" i="5"/>
  <c r="L307" i="5"/>
  <c r="L358" i="5"/>
  <c r="L276" i="5"/>
  <c r="L11" i="5"/>
  <c r="L27" i="5"/>
  <c r="L83" i="5"/>
  <c r="L67" i="5"/>
  <c r="L150" i="5"/>
  <c r="L133" i="5"/>
  <c r="L176" i="5"/>
  <c r="L101" i="5"/>
  <c r="L191" i="5"/>
  <c r="L237" i="5"/>
  <c r="L146" i="5"/>
  <c r="L272" i="5"/>
  <c r="L223" i="5"/>
  <c r="L355" i="5"/>
  <c r="L294" i="5"/>
  <c r="L363" i="5"/>
  <c r="L341" i="5"/>
  <c r="L234" i="5"/>
  <c r="L53" i="5"/>
  <c r="L24" i="5"/>
  <c r="L84" i="5"/>
  <c r="L68" i="4"/>
  <c r="L136" i="4"/>
  <c r="L188" i="4"/>
  <c r="L169" i="4"/>
  <c r="L250" i="4"/>
  <c r="L255" i="4"/>
  <c r="L240" i="4"/>
  <c r="L332" i="4"/>
  <c r="L243" i="4"/>
  <c r="L65" i="4"/>
  <c r="L96" i="4"/>
  <c r="L139" i="4"/>
  <c r="L135" i="4"/>
  <c r="L220" i="4"/>
  <c r="L307" i="4"/>
  <c r="L280" i="4"/>
  <c r="L349" i="4"/>
  <c r="L218" i="4"/>
  <c r="L208" i="4"/>
  <c r="L78" i="4"/>
  <c r="L110" i="4"/>
  <c r="L149" i="4"/>
  <c r="L242" i="4"/>
  <c r="L15" i="4"/>
  <c r="L34" i="4"/>
  <c r="L79" i="4"/>
  <c r="L20" i="4"/>
  <c r="L88" i="4"/>
  <c r="L52" i="4"/>
  <c r="L134" i="4"/>
  <c r="L162" i="4"/>
  <c r="L176" i="4"/>
  <c r="L215" i="4"/>
  <c r="L232" i="4"/>
  <c r="L201" i="4"/>
  <c r="L270" i="4"/>
  <c r="L275" i="4"/>
  <c r="L338" i="4"/>
  <c r="L265" i="4"/>
  <c r="L344" i="4"/>
  <c r="L247" i="4"/>
  <c r="L296" i="4"/>
  <c r="L25" i="4"/>
  <c r="L93" i="4"/>
  <c r="L59" i="4"/>
  <c r="L100" i="4"/>
  <c r="L84" i="4"/>
  <c r="L170" i="4"/>
  <c r="L70" i="4"/>
  <c r="L154" i="4"/>
  <c r="L185" i="4"/>
  <c r="L53" i="4"/>
  <c r="L192" i="4"/>
  <c r="L171" i="4"/>
  <c r="L111" i="4"/>
  <c r="L311" i="4"/>
  <c r="L252" i="4"/>
  <c r="L316" i="4"/>
  <c r="L329" i="4"/>
  <c r="L299" i="4"/>
  <c r="L248" i="4"/>
  <c r="L56" i="4"/>
  <c r="L11" i="4"/>
  <c r="L217" i="4"/>
  <c r="L267" i="4"/>
  <c r="L284" i="4"/>
  <c r="L74" i="4"/>
  <c r="L82" i="4"/>
  <c r="L166" i="4"/>
  <c r="L183" i="4"/>
  <c r="L112" i="4"/>
  <c r="L269" i="4"/>
  <c r="L234" i="4"/>
  <c r="L264" i="4"/>
  <c r="L98" i="4"/>
  <c r="L72" i="4"/>
  <c r="L190" i="4"/>
  <c r="L308" i="4"/>
  <c r="L266" i="4"/>
  <c r="L352" i="4"/>
  <c r="L28" i="4"/>
  <c r="L47" i="4"/>
  <c r="L95" i="4"/>
  <c r="L37" i="4"/>
  <c r="L150" i="4"/>
  <c r="L64" i="4"/>
  <c r="L153" i="4"/>
  <c r="L39" i="4"/>
  <c r="L180" i="4"/>
  <c r="L219" i="4"/>
  <c r="L145" i="4"/>
  <c r="L205" i="4"/>
  <c r="L274" i="4"/>
  <c r="L355" i="4"/>
  <c r="L279" i="4"/>
  <c r="L304" i="4"/>
  <c r="L282" i="4"/>
  <c r="L294" i="4"/>
  <c r="L348" i="4"/>
  <c r="L301" i="4"/>
  <c r="L91" i="4"/>
  <c r="L29" i="4"/>
  <c r="L31" i="4"/>
  <c r="L76" i="4"/>
  <c r="L10" i="4"/>
  <c r="L14" i="4"/>
  <c r="L42" i="4"/>
  <c r="L127" i="4"/>
  <c r="L109" i="4"/>
  <c r="L189" i="4"/>
  <c r="L147" i="4"/>
  <c r="L198" i="4"/>
  <c r="L251" i="4"/>
  <c r="L358" i="4"/>
  <c r="L256" i="4"/>
  <c r="L320" i="4"/>
  <c r="L334" i="4"/>
  <c r="L305" i="4"/>
  <c r="L66" i="4"/>
  <c r="L51" i="4"/>
  <c r="L199" i="4"/>
  <c r="L303" i="4"/>
  <c r="L19" i="4"/>
  <c r="L86" i="4"/>
  <c r="L174" i="4"/>
  <c r="L187" i="4"/>
  <c r="L167" i="4"/>
  <c r="L298" i="4"/>
  <c r="L126" i="4"/>
  <c r="L281" i="4"/>
  <c r="L30" i="4"/>
  <c r="L9" i="4"/>
  <c r="L365" i="4" s="1"/>
  <c r="I367" i="4" s="1"/>
  <c r="L83" i="4"/>
  <c r="L130" i="4"/>
  <c r="L168" i="4"/>
  <c r="L224" i="4"/>
  <c r="L336" i="4"/>
  <c r="L323" i="4"/>
  <c r="L16" i="4"/>
  <c r="L48" i="4"/>
  <c r="L50" i="4"/>
  <c r="L177" i="4"/>
  <c r="L116" i="4"/>
  <c r="L226" i="4"/>
  <c r="L306" i="4"/>
  <c r="L339" i="4"/>
  <c r="L291" i="4"/>
  <c r="L244" i="4"/>
  <c r="L94" i="4"/>
  <c r="L81" i="4"/>
  <c r="L152" i="4"/>
  <c r="L356" i="4"/>
  <c r="L46" i="4"/>
  <c r="L103" i="4"/>
  <c r="L222" i="4"/>
  <c r="L361" i="4"/>
  <c r="L246" i="4"/>
  <c r="L75" i="4"/>
  <c r="L58" i="4"/>
  <c r="L99" i="4"/>
  <c r="L69" i="4"/>
  <c r="L104" i="4"/>
  <c r="L157" i="4"/>
  <c r="L144" i="4"/>
  <c r="L184" i="4"/>
  <c r="L191" i="4"/>
  <c r="L161" i="4"/>
  <c r="L73" i="4"/>
  <c r="L310" i="4"/>
  <c r="L235" i="4"/>
  <c r="L319" i="4"/>
  <c r="L236" i="4"/>
  <c r="L286" i="4"/>
  <c r="L328" i="4"/>
  <c r="L331" i="4"/>
  <c r="L245" i="4"/>
  <c r="L45" i="4"/>
  <c r="L35" i="4"/>
  <c r="L80" i="4"/>
  <c r="L21" i="4"/>
  <c r="L125" i="4"/>
  <c r="L131" i="4"/>
  <c r="L159" i="4"/>
  <c r="L216" i="4"/>
  <c r="L206" i="4"/>
  <c r="L271" i="4"/>
  <c r="L362" i="4"/>
  <c r="L276" i="4"/>
  <c r="L324" i="4"/>
  <c r="L241" i="4"/>
  <c r="L357" i="4"/>
  <c r="L297" i="4"/>
  <c r="L36" i="4"/>
  <c r="L77" i="4"/>
  <c r="L140" i="4"/>
  <c r="L327" i="4"/>
  <c r="L33" i="4"/>
  <c r="L67" i="4"/>
  <c r="L175" i="4"/>
  <c r="L214" i="4"/>
  <c r="L61" i="3"/>
  <c r="L125" i="3"/>
  <c r="L189" i="3"/>
  <c r="L253" i="3"/>
  <c r="L34" i="3"/>
  <c r="L98" i="3"/>
  <c r="L162" i="3"/>
  <c r="L226" i="3"/>
  <c r="L290" i="3"/>
  <c r="L354" i="3"/>
  <c r="L63" i="3"/>
  <c r="L127" i="3"/>
  <c r="L191" i="3"/>
  <c r="L255" i="3"/>
  <c r="L319" i="3"/>
  <c r="L44" i="3"/>
  <c r="L108" i="3"/>
  <c r="L172" i="3"/>
  <c r="L248" i="3"/>
  <c r="L268" i="3"/>
  <c r="L353" i="3"/>
  <c r="L276" i="3"/>
  <c r="L49" i="3"/>
  <c r="L113" i="3"/>
  <c r="L177" i="3"/>
  <c r="L241" i="3"/>
  <c r="L22" i="3"/>
  <c r="L86" i="3"/>
  <c r="L150" i="3"/>
  <c r="L214" i="3"/>
  <c r="L278" i="3"/>
  <c r="L342" i="3"/>
  <c r="L51" i="3"/>
  <c r="L115" i="3"/>
  <c r="L179" i="3"/>
  <c r="L243" i="3"/>
  <c r="L307" i="3"/>
  <c r="L32" i="3"/>
  <c r="L96" i="3"/>
  <c r="L160" i="3"/>
  <c r="L224" i="3"/>
  <c r="L292" i="3"/>
  <c r="L300" i="3"/>
  <c r="L357" i="3"/>
  <c r="L57" i="3"/>
  <c r="L62" i="3"/>
  <c r="L318" i="3"/>
  <c r="L72" i="3"/>
  <c r="L340" i="3"/>
  <c r="L37" i="3"/>
  <c r="L101" i="3"/>
  <c r="L165" i="3"/>
  <c r="L229" i="3"/>
  <c r="L10" i="3"/>
  <c r="L74" i="3"/>
  <c r="L138" i="3"/>
  <c r="L202" i="3"/>
  <c r="L266" i="3"/>
  <c r="L330" i="3"/>
  <c r="L39" i="3"/>
  <c r="L103" i="3"/>
  <c r="L167" i="3"/>
  <c r="L231" i="3"/>
  <c r="L295" i="3"/>
  <c r="L20" i="3"/>
  <c r="L84" i="3"/>
  <c r="L148" i="3"/>
  <c r="L212" i="3"/>
  <c r="L349" i="3"/>
  <c r="L328" i="3"/>
  <c r="L305" i="3"/>
  <c r="L13" i="3"/>
  <c r="L77" i="3"/>
  <c r="L141" i="3"/>
  <c r="L205" i="3"/>
  <c r="L269" i="3"/>
  <c r="L50" i="3"/>
  <c r="L114" i="3"/>
  <c r="L178" i="3"/>
  <c r="L242" i="3"/>
  <c r="L306" i="3"/>
  <c r="L15" i="3"/>
  <c r="L79" i="3"/>
  <c r="L143" i="3"/>
  <c r="L207" i="3"/>
  <c r="L271" i="3"/>
  <c r="L335" i="3"/>
  <c r="L60" i="3"/>
  <c r="L124" i="3"/>
  <c r="L188" i="3"/>
  <c r="L301" i="3"/>
  <c r="L312" i="3"/>
  <c r="L288" i="3"/>
  <c r="L348" i="3"/>
  <c r="L27" i="3"/>
  <c r="L65" i="3"/>
  <c r="L129" i="3"/>
  <c r="L193" i="3"/>
  <c r="L257" i="3"/>
  <c r="L38" i="3"/>
  <c r="L102" i="3"/>
  <c r="L166" i="3"/>
  <c r="L230" i="3"/>
  <c r="L294" i="3"/>
  <c r="L358" i="3"/>
  <c r="L67" i="3"/>
  <c r="L131" i="3"/>
  <c r="L195" i="3"/>
  <c r="L259" i="3"/>
  <c r="L323" i="3"/>
  <c r="L48" i="3"/>
  <c r="L112" i="3"/>
  <c r="L176" i="3"/>
  <c r="L264" i="3"/>
  <c r="L284" i="3"/>
  <c r="L240" i="3"/>
  <c r="L308" i="3"/>
  <c r="L107" i="3"/>
  <c r="L53" i="3"/>
  <c r="L117" i="3"/>
  <c r="L181" i="3"/>
  <c r="L245" i="3"/>
  <c r="L26" i="3"/>
  <c r="L90" i="3"/>
  <c r="L154" i="3"/>
  <c r="L218" i="3"/>
  <c r="L282" i="3"/>
  <c r="L346" i="3"/>
  <c r="L55" i="3"/>
  <c r="L119" i="3"/>
  <c r="L183" i="3"/>
  <c r="L247" i="3"/>
  <c r="L311" i="3"/>
  <c r="L36" i="3"/>
  <c r="L100" i="3"/>
  <c r="L164" i="3"/>
  <c r="L228" i="3"/>
  <c r="L236" i="3"/>
  <c r="L356" i="3"/>
  <c r="L337" i="3"/>
  <c r="L29" i="3"/>
  <c r="L93" i="3"/>
  <c r="L157" i="3"/>
  <c r="L221" i="3"/>
  <c r="L285" i="3"/>
  <c r="L66" i="3"/>
  <c r="L130" i="3"/>
  <c r="L194" i="3"/>
  <c r="L258" i="3"/>
  <c r="L322" i="3"/>
  <c r="L31" i="3"/>
  <c r="L95" i="3"/>
  <c r="L159" i="3"/>
  <c r="L223" i="3"/>
  <c r="L287" i="3"/>
  <c r="L12" i="3"/>
  <c r="L76" i="3"/>
  <c r="L140" i="3"/>
  <c r="L204" i="3"/>
  <c r="L333" i="3"/>
  <c r="L344" i="3"/>
  <c r="L321" i="3"/>
  <c r="L9" i="3"/>
  <c r="L171" i="3"/>
  <c r="L17" i="3"/>
  <c r="L81" i="3"/>
  <c r="L145" i="3"/>
  <c r="L209" i="3"/>
  <c r="L273" i="3"/>
  <c r="L54" i="3"/>
  <c r="L118" i="3"/>
  <c r="L182" i="3"/>
  <c r="L246" i="3"/>
  <c r="L310" i="3"/>
  <c r="L19" i="3"/>
  <c r="L83" i="3"/>
  <c r="L147" i="3"/>
  <c r="L211" i="3"/>
  <c r="L275" i="3"/>
  <c r="L339" i="3"/>
  <c r="L64" i="3"/>
  <c r="L128" i="3"/>
  <c r="L192" i="3"/>
  <c r="L309" i="3"/>
  <c r="L320" i="3"/>
  <c r="L297" i="3"/>
  <c r="L359" i="3"/>
  <c r="L185" i="3"/>
  <c r="L190" i="3"/>
  <c r="L69" i="3"/>
  <c r="L133" i="3"/>
  <c r="L197" i="3"/>
  <c r="L261" i="3"/>
  <c r="L42" i="3"/>
  <c r="L106" i="3"/>
  <c r="L170" i="3"/>
  <c r="L234" i="3"/>
  <c r="L298" i="3"/>
  <c r="L362" i="3"/>
  <c r="L71" i="3"/>
  <c r="L135" i="3"/>
  <c r="L199" i="3"/>
  <c r="L263" i="3"/>
  <c r="L327" i="3"/>
  <c r="L52" i="3"/>
  <c r="L116" i="3"/>
  <c r="L180" i="3"/>
  <c r="L280" i="3"/>
  <c r="L324" i="3"/>
  <c r="L363" i="3"/>
  <c r="L235" i="3"/>
  <c r="L45" i="3"/>
  <c r="L109" i="3"/>
  <c r="L173" i="3"/>
  <c r="L237" i="3"/>
  <c r="L18" i="3"/>
  <c r="L82" i="3"/>
  <c r="L146" i="3"/>
  <c r="L210" i="3"/>
  <c r="L274" i="3"/>
  <c r="L338" i="3"/>
  <c r="L47" i="3"/>
  <c r="L111" i="3"/>
  <c r="L175" i="3"/>
  <c r="L239" i="3"/>
  <c r="L303" i="3"/>
  <c r="L28" i="3"/>
  <c r="L92" i="3"/>
  <c r="L156" i="3"/>
  <c r="L220" i="3"/>
  <c r="L360" i="3"/>
  <c r="L260" i="3"/>
  <c r="L352" i="3"/>
  <c r="L299" i="3"/>
  <c r="L33" i="3"/>
  <c r="L97" i="3"/>
  <c r="L161" i="3"/>
  <c r="L225" i="3"/>
  <c r="L289" i="3"/>
  <c r="L70" i="3"/>
  <c r="L134" i="3"/>
  <c r="L198" i="3"/>
  <c r="L262" i="3"/>
  <c r="L326" i="3"/>
  <c r="L35" i="3"/>
  <c r="L99" i="3"/>
  <c r="L163" i="3"/>
  <c r="L227" i="3"/>
  <c r="L291" i="3"/>
  <c r="L16" i="3"/>
  <c r="L80" i="3"/>
  <c r="L144" i="3"/>
  <c r="L208" i="3"/>
  <c r="L341" i="3"/>
  <c r="L351" i="3"/>
  <c r="L329" i="3"/>
  <c r="L25" i="3"/>
  <c r="L89" i="3"/>
  <c r="L201" i="3"/>
  <c r="L126" i="3"/>
  <c r="L254" i="3"/>
  <c r="L136" i="3"/>
  <c r="L21" i="3"/>
  <c r="L85" i="3"/>
  <c r="L149" i="3"/>
  <c r="L213" i="3"/>
  <c r="L277" i="3"/>
  <c r="L58" i="3"/>
  <c r="L122" i="3"/>
  <c r="L186" i="3"/>
  <c r="L250" i="3"/>
  <c r="L314" i="3"/>
  <c r="L23" i="3"/>
  <c r="L87" i="3"/>
  <c r="L151" i="3"/>
  <c r="L215" i="3"/>
  <c r="L279" i="3"/>
  <c r="L343" i="3"/>
  <c r="L68" i="3"/>
  <c r="L132" i="3"/>
  <c r="L196" i="3"/>
  <c r="L317" i="3"/>
  <c r="L256" i="3"/>
  <c r="L316" i="3"/>
  <c r="L200" i="3"/>
  <c r="L13" i="1"/>
  <c r="L14" i="1"/>
  <c r="N217" i="7"/>
  <c r="N291" i="7"/>
  <c r="N311" i="7"/>
  <c r="N351" i="7"/>
  <c r="D367" i="6"/>
  <c r="L365" i="10" l="1"/>
  <c r="D367" i="10" s="1"/>
  <c r="L365" i="9"/>
  <c r="D367" i="9" s="1"/>
  <c r="M8" i="8"/>
  <c r="O8" i="8" s="1"/>
  <c r="J48" i="8"/>
  <c r="K48" i="8" s="1"/>
  <c r="M48" i="8" s="1"/>
  <c r="J63" i="8"/>
  <c r="K63" i="8" s="1"/>
  <c r="M63" i="8" s="1"/>
  <c r="J82" i="8"/>
  <c r="K82" i="8" s="1"/>
  <c r="M82" i="8" s="1"/>
  <c r="J13" i="8"/>
  <c r="K13" i="8" s="1"/>
  <c r="M13" i="8" s="1"/>
  <c r="J20" i="8"/>
  <c r="K20" i="8" s="1"/>
  <c r="M20" i="8" s="1"/>
  <c r="J32" i="8"/>
  <c r="K32" i="8" s="1"/>
  <c r="M32" i="8" s="1"/>
  <c r="J41" i="8"/>
  <c r="K41" i="8" s="1"/>
  <c r="M41" i="8" s="1"/>
  <c r="J53" i="8"/>
  <c r="K53" i="8" s="1"/>
  <c r="M53" i="8" s="1"/>
  <c r="J60" i="8"/>
  <c r="K60" i="8" s="1"/>
  <c r="M60" i="8" s="1"/>
  <c r="J73" i="8"/>
  <c r="K73" i="8" s="1"/>
  <c r="M73" i="8" s="1"/>
  <c r="J86" i="8"/>
  <c r="K86" i="8" s="1"/>
  <c r="M86" i="8" s="1"/>
  <c r="J96" i="8"/>
  <c r="K96" i="8" s="1"/>
  <c r="M96" i="8" s="1"/>
  <c r="J27" i="8"/>
  <c r="K27" i="8" s="1"/>
  <c r="M27" i="8" s="1"/>
  <c r="J58" i="8"/>
  <c r="K58" i="8" s="1"/>
  <c r="M58" i="8" s="1"/>
  <c r="J79" i="8"/>
  <c r="K79" i="8" s="1"/>
  <c r="M79" i="8" s="1"/>
  <c r="J26" i="8"/>
  <c r="K26" i="8" s="1"/>
  <c r="M26" i="8" s="1"/>
  <c r="J95" i="8"/>
  <c r="K95" i="8" s="1"/>
  <c r="M95" i="8" s="1"/>
  <c r="J106" i="8"/>
  <c r="K106" i="8" s="1"/>
  <c r="M106" i="8" s="1"/>
  <c r="J113" i="8"/>
  <c r="K113" i="8" s="1"/>
  <c r="M113" i="8" s="1"/>
  <c r="J120" i="8"/>
  <c r="K120" i="8" s="1"/>
  <c r="M120" i="8" s="1"/>
  <c r="J132" i="8"/>
  <c r="K132" i="8" s="1"/>
  <c r="M132" i="8" s="1"/>
  <c r="J144" i="8"/>
  <c r="K144" i="8" s="1"/>
  <c r="M144" i="8" s="1"/>
  <c r="J152" i="8"/>
  <c r="K152" i="8" s="1"/>
  <c r="M152" i="8" s="1"/>
  <c r="J68" i="8"/>
  <c r="K68" i="8" s="1"/>
  <c r="M68" i="8" s="1"/>
  <c r="J76" i="8"/>
  <c r="K76" i="8" s="1"/>
  <c r="M76" i="8" s="1"/>
  <c r="J127" i="8"/>
  <c r="K127" i="8" s="1"/>
  <c r="M127" i="8" s="1"/>
  <c r="J139" i="8"/>
  <c r="K139" i="8" s="1"/>
  <c r="M139" i="8" s="1"/>
  <c r="J153" i="8"/>
  <c r="K153" i="8" s="1"/>
  <c r="M153" i="8" s="1"/>
  <c r="J169" i="8"/>
  <c r="K169" i="8" s="1"/>
  <c r="M169" i="8" s="1"/>
  <c r="J185" i="8"/>
  <c r="K185" i="8" s="1"/>
  <c r="M185" i="8" s="1"/>
  <c r="J36" i="8"/>
  <c r="K36" i="8" s="1"/>
  <c r="M36" i="8" s="1"/>
  <c r="J121" i="8"/>
  <c r="K121" i="8" s="1"/>
  <c r="M121" i="8" s="1"/>
  <c r="J10" i="8"/>
  <c r="K10" i="8" s="1"/>
  <c r="M10" i="8" s="1"/>
  <c r="J33" i="8"/>
  <c r="K33" i="8" s="1"/>
  <c r="M33" i="8" s="1"/>
  <c r="J92" i="8"/>
  <c r="K92" i="8" s="1"/>
  <c r="M92" i="8" s="1"/>
  <c r="J135" i="8"/>
  <c r="K135" i="8" s="1"/>
  <c r="M135" i="8" s="1"/>
  <c r="J154" i="8"/>
  <c r="K154" i="8" s="1"/>
  <c r="M154" i="8" s="1"/>
  <c r="J170" i="8"/>
  <c r="K170" i="8" s="1"/>
  <c r="M170" i="8" s="1"/>
  <c r="J186" i="8"/>
  <c r="K186" i="8" s="1"/>
  <c r="M186" i="8" s="1"/>
  <c r="J202" i="8"/>
  <c r="K202" i="8" s="1"/>
  <c r="M202" i="8" s="1"/>
  <c r="J213" i="8"/>
  <c r="K213" i="8" s="1"/>
  <c r="M213" i="8" s="1"/>
  <c r="J234" i="8"/>
  <c r="K234" i="8" s="1"/>
  <c r="M234" i="8" s="1"/>
  <c r="J244" i="8"/>
  <c r="K244" i="8" s="1"/>
  <c r="M244" i="8" s="1"/>
  <c r="J16" i="8"/>
  <c r="K16" i="8" s="1"/>
  <c r="M16" i="8" s="1"/>
  <c r="J176" i="8"/>
  <c r="K176" i="8" s="1"/>
  <c r="M176" i="8" s="1"/>
  <c r="J200" i="8"/>
  <c r="K200" i="8" s="1"/>
  <c r="M200" i="8" s="1"/>
  <c r="J217" i="8"/>
  <c r="K217" i="8" s="1"/>
  <c r="M217" i="8" s="1"/>
  <c r="J239" i="8"/>
  <c r="K239" i="8" s="1"/>
  <c r="M239" i="8" s="1"/>
  <c r="J256" i="8"/>
  <c r="K256" i="8" s="1"/>
  <c r="M256" i="8" s="1"/>
  <c r="J166" i="8"/>
  <c r="K166" i="8" s="1"/>
  <c r="M166" i="8" s="1"/>
  <c r="J196" i="8"/>
  <c r="K196" i="8" s="1"/>
  <c r="M196" i="8" s="1"/>
  <c r="J94" i="8"/>
  <c r="K94" i="8" s="1"/>
  <c r="M94" i="8" s="1"/>
  <c r="J167" i="8"/>
  <c r="K167" i="8" s="1"/>
  <c r="M167" i="8" s="1"/>
  <c r="J205" i="8"/>
  <c r="K205" i="8" s="1"/>
  <c r="M205" i="8" s="1"/>
  <c r="J219" i="8"/>
  <c r="K219" i="8" s="1"/>
  <c r="M219" i="8" s="1"/>
  <c r="J237" i="8"/>
  <c r="K237" i="8" s="1"/>
  <c r="M237" i="8" s="1"/>
  <c r="J252" i="8"/>
  <c r="K252" i="8" s="1"/>
  <c r="M252" i="8" s="1"/>
  <c r="J263" i="8"/>
  <c r="K263" i="8" s="1"/>
  <c r="M263" i="8" s="1"/>
  <c r="J289" i="8"/>
  <c r="K289" i="8" s="1"/>
  <c r="M289" i="8" s="1"/>
  <c r="J302" i="8"/>
  <c r="K302" i="8" s="1"/>
  <c r="M302" i="8" s="1"/>
  <c r="J320" i="8"/>
  <c r="K320" i="8" s="1"/>
  <c r="M320" i="8" s="1"/>
  <c r="J327" i="8"/>
  <c r="K327" i="8" s="1"/>
  <c r="M327" i="8" s="1"/>
  <c r="J353" i="8"/>
  <c r="K353" i="8" s="1"/>
  <c r="M353" i="8" s="1"/>
  <c r="J175" i="8"/>
  <c r="K175" i="8" s="1"/>
  <c r="M175" i="8" s="1"/>
  <c r="J251" i="8"/>
  <c r="K251" i="8" s="1"/>
  <c r="M251" i="8" s="1"/>
  <c r="J274" i="8"/>
  <c r="K274" i="8" s="1"/>
  <c r="M274" i="8" s="1"/>
  <c r="J294" i="8"/>
  <c r="K294" i="8" s="1"/>
  <c r="M294" i="8" s="1"/>
  <c r="J307" i="8"/>
  <c r="K307" i="8" s="1"/>
  <c r="M307" i="8" s="1"/>
  <c r="J325" i="8"/>
  <c r="K325" i="8" s="1"/>
  <c r="M325" i="8" s="1"/>
  <c r="J340" i="8"/>
  <c r="K340" i="8" s="1"/>
  <c r="M340" i="8" s="1"/>
  <c r="J192" i="8"/>
  <c r="K192" i="8" s="1"/>
  <c r="M192" i="8" s="1"/>
  <c r="J258" i="8"/>
  <c r="K258" i="8" s="1"/>
  <c r="M258" i="8" s="1"/>
  <c r="J277" i="8"/>
  <c r="K277" i="8" s="1"/>
  <c r="M277" i="8" s="1"/>
  <c r="J296" i="8"/>
  <c r="K296" i="8" s="1"/>
  <c r="M296" i="8" s="1"/>
  <c r="J318" i="8"/>
  <c r="K318" i="8" s="1"/>
  <c r="M318" i="8" s="1"/>
  <c r="J343" i="8"/>
  <c r="K343" i="8" s="1"/>
  <c r="M343" i="8" s="1"/>
  <c r="J208" i="8"/>
  <c r="K208" i="8" s="1"/>
  <c r="M208" i="8" s="1"/>
  <c r="J250" i="8"/>
  <c r="K250" i="8" s="1"/>
  <c r="M250" i="8" s="1"/>
  <c r="J278" i="8"/>
  <c r="K278" i="8" s="1"/>
  <c r="M278" i="8" s="1"/>
  <c r="J297" i="8"/>
  <c r="K297" i="8" s="1"/>
  <c r="M297" i="8" s="1"/>
  <c r="J319" i="8"/>
  <c r="K319" i="8" s="1"/>
  <c r="M319" i="8" s="1"/>
  <c r="J336" i="8"/>
  <c r="K336" i="8" s="1"/>
  <c r="M336" i="8" s="1"/>
  <c r="J349" i="8"/>
  <c r="K349" i="8" s="1"/>
  <c r="M349" i="8" s="1"/>
  <c r="J230" i="8"/>
  <c r="K230" i="8" s="1"/>
  <c r="M230" i="8" s="1"/>
  <c r="J273" i="8"/>
  <c r="K273" i="8" s="1"/>
  <c r="M273" i="8" s="1"/>
  <c r="J301" i="8"/>
  <c r="K301" i="8" s="1"/>
  <c r="M301" i="8" s="1"/>
  <c r="J339" i="8"/>
  <c r="K339" i="8" s="1"/>
  <c r="M339" i="8" s="1"/>
  <c r="J361" i="8"/>
  <c r="K361" i="8" s="1"/>
  <c r="M361" i="8" s="1"/>
  <c r="J21" i="8"/>
  <c r="K21" i="8" s="1"/>
  <c r="M21" i="8" s="1"/>
  <c r="J50" i="8"/>
  <c r="K50" i="8" s="1"/>
  <c r="M50" i="8" s="1"/>
  <c r="J65" i="8"/>
  <c r="K65" i="8" s="1"/>
  <c r="M65" i="8" s="1"/>
  <c r="J99" i="8"/>
  <c r="K99" i="8" s="1"/>
  <c r="M99" i="8" s="1"/>
  <c r="J15" i="8"/>
  <c r="K15" i="8" s="1"/>
  <c r="M15" i="8" s="1"/>
  <c r="J25" i="8"/>
  <c r="K25" i="8" s="1"/>
  <c r="M25" i="8" s="1"/>
  <c r="J34" i="8"/>
  <c r="K34" i="8" s="1"/>
  <c r="M34" i="8" s="1"/>
  <c r="J43" i="8"/>
  <c r="K43" i="8" s="1"/>
  <c r="M43" i="8" s="1"/>
  <c r="J55" i="8"/>
  <c r="K55" i="8" s="1"/>
  <c r="M55" i="8" s="1"/>
  <c r="J67" i="8"/>
  <c r="K67" i="8" s="1"/>
  <c r="M67" i="8" s="1"/>
  <c r="J75" i="8"/>
  <c r="K75" i="8" s="1"/>
  <c r="M75" i="8" s="1"/>
  <c r="J89" i="8"/>
  <c r="K89" i="8" s="1"/>
  <c r="M89" i="8" s="1"/>
  <c r="J98" i="8"/>
  <c r="K98" i="8" s="1"/>
  <c r="M98" i="8" s="1"/>
  <c r="J49" i="8"/>
  <c r="K49" i="8" s="1"/>
  <c r="M49" i="8" s="1"/>
  <c r="J62" i="8"/>
  <c r="K62" i="8" s="1"/>
  <c r="M62" i="8" s="1"/>
  <c r="J81" i="8"/>
  <c r="K81" i="8" s="1"/>
  <c r="M81" i="8" s="1"/>
  <c r="J83" i="8"/>
  <c r="K83" i="8" s="1"/>
  <c r="M83" i="8" s="1"/>
  <c r="J100" i="8"/>
  <c r="K100" i="8" s="1"/>
  <c r="M100" i="8" s="1"/>
  <c r="J107" i="8"/>
  <c r="K107" i="8" s="1"/>
  <c r="M107" i="8" s="1"/>
  <c r="J115" i="8"/>
  <c r="K115" i="8" s="1"/>
  <c r="M115" i="8" s="1"/>
  <c r="J122" i="8"/>
  <c r="K122" i="8" s="1"/>
  <c r="M122" i="8" s="1"/>
  <c r="J134" i="8"/>
  <c r="K134" i="8" s="1"/>
  <c r="M134" i="8" s="1"/>
  <c r="J146" i="8"/>
  <c r="K146" i="8" s="1"/>
  <c r="M146" i="8" s="1"/>
  <c r="J14" i="8"/>
  <c r="K14" i="8" s="1"/>
  <c r="M14" i="8" s="1"/>
  <c r="J70" i="8"/>
  <c r="K70" i="8" s="1"/>
  <c r="M70" i="8" s="1"/>
  <c r="J97" i="8"/>
  <c r="K97" i="8" s="1"/>
  <c r="M97" i="8" s="1"/>
  <c r="J129" i="8"/>
  <c r="K129" i="8" s="1"/>
  <c r="M129" i="8" s="1"/>
  <c r="J140" i="8"/>
  <c r="K140" i="8" s="1"/>
  <c r="M140" i="8" s="1"/>
  <c r="J155" i="8"/>
  <c r="K155" i="8" s="1"/>
  <c r="M155" i="8" s="1"/>
  <c r="J171" i="8"/>
  <c r="K171" i="8" s="1"/>
  <c r="M171" i="8" s="1"/>
  <c r="J187" i="8"/>
  <c r="K187" i="8" s="1"/>
  <c r="M187" i="8" s="1"/>
  <c r="J44" i="8"/>
  <c r="K44" i="8" s="1"/>
  <c r="M44" i="8" s="1"/>
  <c r="J125" i="8"/>
  <c r="K125" i="8" s="1"/>
  <c r="M125" i="8" s="1"/>
  <c r="J18" i="8"/>
  <c r="K18" i="8" s="1"/>
  <c r="M18" i="8" s="1"/>
  <c r="J42" i="8"/>
  <c r="K42" i="8" s="1"/>
  <c r="M42" i="8" s="1"/>
  <c r="J112" i="8"/>
  <c r="K112" i="8" s="1"/>
  <c r="M112" i="8" s="1"/>
  <c r="J137" i="8"/>
  <c r="K137" i="8" s="1"/>
  <c r="M137" i="8" s="1"/>
  <c r="J156" i="8"/>
  <c r="K156" i="8" s="1"/>
  <c r="M156" i="8" s="1"/>
  <c r="J172" i="8"/>
  <c r="K172" i="8" s="1"/>
  <c r="M172" i="8" s="1"/>
  <c r="J188" i="8"/>
  <c r="K188" i="8" s="1"/>
  <c r="M188" i="8" s="1"/>
  <c r="J204" i="8"/>
  <c r="K204" i="8" s="1"/>
  <c r="M204" i="8" s="1"/>
  <c r="J220" i="8"/>
  <c r="K220" i="8" s="1"/>
  <c r="M220" i="8" s="1"/>
  <c r="J235" i="8"/>
  <c r="K235" i="8" s="1"/>
  <c r="M235" i="8" s="1"/>
  <c r="J246" i="8"/>
  <c r="K246" i="8" s="1"/>
  <c r="M246" i="8" s="1"/>
  <c r="J40" i="8"/>
  <c r="K40" i="8" s="1"/>
  <c r="M40" i="8" s="1"/>
  <c r="J182" i="8"/>
  <c r="K182" i="8" s="1"/>
  <c r="M182" i="8" s="1"/>
  <c r="J206" i="8"/>
  <c r="K206" i="8" s="1"/>
  <c r="M206" i="8" s="1"/>
  <c r="J223" i="8"/>
  <c r="K223" i="8" s="1"/>
  <c r="M223" i="8" s="1"/>
  <c r="J243" i="8"/>
  <c r="K243" i="8" s="1"/>
  <c r="M243" i="8" s="1"/>
  <c r="J104" i="8"/>
  <c r="K104" i="8" s="1"/>
  <c r="M104" i="8" s="1"/>
  <c r="J173" i="8"/>
  <c r="K173" i="8" s="1"/>
  <c r="M173" i="8" s="1"/>
  <c r="J198" i="8"/>
  <c r="K198" i="8" s="1"/>
  <c r="M198" i="8" s="1"/>
  <c r="J109" i="8"/>
  <c r="K109" i="8" s="1"/>
  <c r="M109" i="8" s="1"/>
  <c r="J174" i="8"/>
  <c r="K174" i="8" s="1"/>
  <c r="M174" i="8" s="1"/>
  <c r="J210" i="8"/>
  <c r="K210" i="8" s="1"/>
  <c r="M210" i="8" s="1"/>
  <c r="J224" i="8"/>
  <c r="K224" i="8" s="1"/>
  <c r="M224" i="8" s="1"/>
  <c r="J241" i="8"/>
  <c r="K241" i="8" s="1"/>
  <c r="M241" i="8" s="1"/>
  <c r="J257" i="8"/>
  <c r="K257" i="8" s="1"/>
  <c r="M257" i="8" s="1"/>
  <c r="J269" i="8"/>
  <c r="K269" i="8" s="1"/>
  <c r="M269" i="8" s="1"/>
  <c r="J291" i="8"/>
  <c r="K291" i="8" s="1"/>
  <c r="M291" i="8" s="1"/>
  <c r="J312" i="8"/>
  <c r="K312" i="8" s="1"/>
  <c r="M312" i="8" s="1"/>
  <c r="J322" i="8"/>
  <c r="K322" i="8" s="1"/>
  <c r="M322" i="8" s="1"/>
  <c r="J333" i="8"/>
  <c r="K333" i="8" s="1"/>
  <c r="M333" i="8" s="1"/>
  <c r="J355" i="8"/>
  <c r="K355" i="8" s="1"/>
  <c r="M355" i="8" s="1"/>
  <c r="J181" i="8"/>
  <c r="K181" i="8" s="1"/>
  <c r="M181" i="8" s="1"/>
  <c r="J255" i="8"/>
  <c r="K255" i="8" s="1"/>
  <c r="M255" i="8" s="1"/>
  <c r="J279" i="8"/>
  <c r="K279" i="8" s="1"/>
  <c r="M279" i="8" s="1"/>
  <c r="J298" i="8"/>
  <c r="K298" i="8" s="1"/>
  <c r="M298" i="8" s="1"/>
  <c r="J313" i="8"/>
  <c r="K313" i="8" s="1"/>
  <c r="M313" i="8" s="1"/>
  <c r="J329" i="8"/>
  <c r="K329" i="8" s="1"/>
  <c r="M329" i="8" s="1"/>
  <c r="J346" i="8"/>
  <c r="K346" i="8" s="1"/>
  <c r="M346" i="8" s="1"/>
  <c r="J199" i="8"/>
  <c r="K199" i="8" s="1"/>
  <c r="M199" i="8" s="1"/>
  <c r="J264" i="8"/>
  <c r="K264" i="8" s="1"/>
  <c r="M264" i="8" s="1"/>
  <c r="J280" i="8"/>
  <c r="K280" i="8" s="1"/>
  <c r="M280" i="8" s="1"/>
  <c r="J305" i="8"/>
  <c r="K305" i="8" s="1"/>
  <c r="M305" i="8" s="1"/>
  <c r="J330" i="8"/>
  <c r="K330" i="8" s="1"/>
  <c r="M330" i="8" s="1"/>
  <c r="J348" i="8"/>
  <c r="K348" i="8" s="1"/>
  <c r="M348" i="8" s="1"/>
  <c r="J226" i="8"/>
  <c r="K226" i="8" s="1"/>
  <c r="M226" i="8" s="1"/>
  <c r="J259" i="8"/>
  <c r="K259" i="8" s="1"/>
  <c r="M259" i="8" s="1"/>
  <c r="J288" i="8"/>
  <c r="K288" i="8" s="1"/>
  <c r="M288" i="8" s="1"/>
  <c r="J303" i="8"/>
  <c r="K303" i="8" s="1"/>
  <c r="M303" i="8" s="1"/>
  <c r="J323" i="8"/>
  <c r="K323" i="8" s="1"/>
  <c r="M323" i="8" s="1"/>
  <c r="J341" i="8"/>
  <c r="K341" i="8" s="1"/>
  <c r="M341" i="8" s="1"/>
  <c r="J358" i="8"/>
  <c r="K358" i="8" s="1"/>
  <c r="M358" i="8" s="1"/>
  <c r="J261" i="8"/>
  <c r="K261" i="8" s="1"/>
  <c r="M261" i="8" s="1"/>
  <c r="J276" i="8"/>
  <c r="K276" i="8" s="1"/>
  <c r="M276" i="8" s="1"/>
  <c r="J306" i="8"/>
  <c r="K306" i="8" s="1"/>
  <c r="M306" i="8" s="1"/>
  <c r="J342" i="8"/>
  <c r="K342" i="8" s="1"/>
  <c r="M342" i="8" s="1"/>
  <c r="J360" i="8"/>
  <c r="K360" i="8" s="1"/>
  <c r="M360" i="8" s="1"/>
  <c r="J61" i="8"/>
  <c r="K61" i="8" s="1"/>
  <c r="M61" i="8" s="1"/>
  <c r="J11" i="8"/>
  <c r="K11" i="8" s="1"/>
  <c r="M11" i="8" s="1"/>
  <c r="J30" i="8"/>
  <c r="K30" i="8" s="1"/>
  <c r="M30" i="8" s="1"/>
  <c r="J47" i="8"/>
  <c r="K47" i="8" s="1"/>
  <c r="M47" i="8" s="1"/>
  <c r="J71" i="8"/>
  <c r="K71" i="8" s="1"/>
  <c r="M71" i="8" s="1"/>
  <c r="J93" i="8"/>
  <c r="K93" i="8" s="1"/>
  <c r="M93" i="8" s="1"/>
  <c r="J52" i="8"/>
  <c r="K52" i="8" s="1"/>
  <c r="M52" i="8" s="1"/>
  <c r="J24" i="8"/>
  <c r="K24" i="8" s="1"/>
  <c r="M24" i="8" s="1"/>
  <c r="J105" i="8"/>
  <c r="K105" i="8" s="1"/>
  <c r="M105" i="8" s="1"/>
  <c r="J118" i="8"/>
  <c r="K118" i="8" s="1"/>
  <c r="M118" i="8" s="1"/>
  <c r="J143" i="8"/>
  <c r="K143" i="8" s="1"/>
  <c r="M143" i="8" s="1"/>
  <c r="J46" i="8"/>
  <c r="K46" i="8" s="1"/>
  <c r="M46" i="8" s="1"/>
  <c r="J114" i="8"/>
  <c r="K114" i="8" s="1"/>
  <c r="M114" i="8" s="1"/>
  <c r="J149" i="8"/>
  <c r="K149" i="8" s="1"/>
  <c r="M149" i="8" s="1"/>
  <c r="J180" i="8"/>
  <c r="K180" i="8" s="1"/>
  <c r="M180" i="8" s="1"/>
  <c r="J117" i="8"/>
  <c r="K117" i="8" s="1"/>
  <c r="M117" i="8" s="1"/>
  <c r="J31" i="8"/>
  <c r="K31" i="8" s="1"/>
  <c r="M31" i="8" s="1"/>
  <c r="J131" i="8"/>
  <c r="K131" i="8" s="1"/>
  <c r="M131" i="8" s="1"/>
  <c r="J163" i="8"/>
  <c r="K163" i="8" s="1"/>
  <c r="M163" i="8" s="1"/>
  <c r="J195" i="8"/>
  <c r="K195" i="8" s="1"/>
  <c r="M195" i="8" s="1"/>
  <c r="J232" i="8"/>
  <c r="K232" i="8" s="1"/>
  <c r="M232" i="8" s="1"/>
  <c r="J253" i="8"/>
  <c r="K253" i="8" s="1"/>
  <c r="M253" i="8" s="1"/>
  <c r="J197" i="8"/>
  <c r="K197" i="8" s="1"/>
  <c r="M197" i="8" s="1"/>
  <c r="J236" i="8"/>
  <c r="K236" i="8" s="1"/>
  <c r="M236" i="8" s="1"/>
  <c r="J160" i="8"/>
  <c r="K160" i="8" s="1"/>
  <c r="M160" i="8" s="1"/>
  <c r="J207" i="8"/>
  <c r="K207" i="8" s="1"/>
  <c r="M207" i="8" s="1"/>
  <c r="J191" i="8"/>
  <c r="K191" i="8" s="1"/>
  <c r="M191" i="8" s="1"/>
  <c r="J233" i="8"/>
  <c r="K233" i="8" s="1"/>
  <c r="M233" i="8" s="1"/>
  <c r="J262" i="8"/>
  <c r="K262" i="8" s="1"/>
  <c r="M262" i="8" s="1"/>
  <c r="J300" i="8"/>
  <c r="K300" i="8" s="1"/>
  <c r="M300" i="8" s="1"/>
  <c r="J326" i="8"/>
  <c r="K326" i="8" s="1"/>
  <c r="M326" i="8" s="1"/>
  <c r="J142" i="8"/>
  <c r="K142" i="8" s="1"/>
  <c r="M142" i="8" s="1"/>
  <c r="J271" i="8"/>
  <c r="K271" i="8" s="1"/>
  <c r="M271" i="8" s="1"/>
  <c r="J304" i="8"/>
  <c r="K304" i="8" s="1"/>
  <c r="M304" i="8" s="1"/>
  <c r="J337" i="8"/>
  <c r="K337" i="8" s="1"/>
  <c r="M337" i="8" s="1"/>
  <c r="J225" i="8"/>
  <c r="K225" i="8" s="1"/>
  <c r="M225" i="8" s="1"/>
  <c r="J285" i="8"/>
  <c r="K285" i="8" s="1"/>
  <c r="M285" i="8" s="1"/>
  <c r="J338" i="8"/>
  <c r="K338" i="8" s="1"/>
  <c r="M338" i="8" s="1"/>
  <c r="J231" i="8"/>
  <c r="K231" i="8" s="1"/>
  <c r="M231" i="8" s="1"/>
  <c r="J295" i="8"/>
  <c r="K295" i="8" s="1"/>
  <c r="M295" i="8" s="1"/>
  <c r="J334" i="8"/>
  <c r="K334" i="8" s="1"/>
  <c r="M334" i="8" s="1"/>
  <c r="J203" i="8"/>
  <c r="K203" i="8" s="1"/>
  <c r="M203" i="8" s="1"/>
  <c r="J286" i="8"/>
  <c r="K286" i="8" s="1"/>
  <c r="M286" i="8" s="1"/>
  <c r="J356" i="8"/>
  <c r="K356" i="8" s="1"/>
  <c r="M356" i="8" s="1"/>
  <c r="J28" i="8"/>
  <c r="K28" i="8" s="1"/>
  <c r="M28" i="8" s="1"/>
  <c r="J69" i="8"/>
  <c r="K69" i="8" s="1"/>
  <c r="M69" i="8" s="1"/>
  <c r="J88" i="8"/>
  <c r="K88" i="8" s="1"/>
  <c r="M88" i="8" s="1"/>
  <c r="J38" i="8"/>
  <c r="K38" i="8" s="1"/>
  <c r="M38" i="8" s="1"/>
  <c r="J145" i="8"/>
  <c r="K145" i="8" s="1"/>
  <c r="M145" i="8" s="1"/>
  <c r="J102" i="8"/>
  <c r="K102" i="8" s="1"/>
  <c r="M102" i="8" s="1"/>
  <c r="J161" i="8"/>
  <c r="K161" i="8" s="1"/>
  <c r="M161" i="8" s="1"/>
  <c r="J222" i="8"/>
  <c r="K222" i="8" s="1"/>
  <c r="M222" i="8" s="1"/>
  <c r="J228" i="8"/>
  <c r="K228" i="8" s="1"/>
  <c r="M228" i="8" s="1"/>
  <c r="J184" i="8"/>
  <c r="K184" i="8" s="1"/>
  <c r="M184" i="8" s="1"/>
  <c r="J293" i="8"/>
  <c r="K293" i="8" s="1"/>
  <c r="M293" i="8" s="1"/>
  <c r="J357" i="8"/>
  <c r="K357" i="8" s="1"/>
  <c r="M357" i="8" s="1"/>
  <c r="J332" i="8"/>
  <c r="K332" i="8" s="1"/>
  <c r="M332" i="8" s="1"/>
  <c r="J335" i="8"/>
  <c r="K335" i="8" s="1"/>
  <c r="M335" i="8" s="1"/>
  <c r="J328" i="8"/>
  <c r="K328" i="8" s="1"/>
  <c r="M328" i="8" s="1"/>
  <c r="J352" i="8"/>
  <c r="K352" i="8" s="1"/>
  <c r="M352" i="8" s="1"/>
  <c r="J23" i="8"/>
  <c r="K23" i="8" s="1"/>
  <c r="M23" i="8" s="1"/>
  <c r="J78" i="8"/>
  <c r="K78" i="8" s="1"/>
  <c r="M78" i="8" s="1"/>
  <c r="J17" i="8"/>
  <c r="K17" i="8" s="1"/>
  <c r="M17" i="8" s="1"/>
  <c r="J37" i="8"/>
  <c r="K37" i="8" s="1"/>
  <c r="M37" i="8" s="1"/>
  <c r="J56" i="8"/>
  <c r="K56" i="8" s="1"/>
  <c r="M56" i="8" s="1"/>
  <c r="J77" i="8"/>
  <c r="K77" i="8" s="1"/>
  <c r="M77" i="8" s="1"/>
  <c r="J101" i="8"/>
  <c r="K101" i="8" s="1"/>
  <c r="M101" i="8" s="1"/>
  <c r="J64" i="8"/>
  <c r="K64" i="8" s="1"/>
  <c r="M64" i="8" s="1"/>
  <c r="J85" i="8"/>
  <c r="K85" i="8" s="1"/>
  <c r="M85" i="8" s="1"/>
  <c r="J108" i="8"/>
  <c r="K108" i="8" s="1"/>
  <c r="M108" i="8" s="1"/>
  <c r="J124" i="8"/>
  <c r="K124" i="8" s="1"/>
  <c r="M124" i="8" s="1"/>
  <c r="J148" i="8"/>
  <c r="K148" i="8" s="1"/>
  <c r="M148" i="8" s="1"/>
  <c r="J72" i="8"/>
  <c r="K72" i="8" s="1"/>
  <c r="M72" i="8" s="1"/>
  <c r="J133" i="8"/>
  <c r="K133" i="8" s="1"/>
  <c r="M133" i="8" s="1"/>
  <c r="J162" i="8"/>
  <c r="K162" i="8" s="1"/>
  <c r="M162" i="8" s="1"/>
  <c r="J194" i="8"/>
  <c r="K194" i="8" s="1"/>
  <c r="M194" i="8" s="1"/>
  <c r="J130" i="8"/>
  <c r="K130" i="8" s="1"/>
  <c r="M130" i="8" s="1"/>
  <c r="J54" i="8"/>
  <c r="K54" i="8" s="1"/>
  <c r="M54" i="8" s="1"/>
  <c r="J147" i="8"/>
  <c r="K147" i="8" s="1"/>
  <c r="M147" i="8" s="1"/>
  <c r="J177" i="8"/>
  <c r="K177" i="8" s="1"/>
  <c r="M177" i="8" s="1"/>
  <c r="J209" i="8"/>
  <c r="K209" i="8" s="1"/>
  <c r="M209" i="8" s="1"/>
  <c r="J240" i="8"/>
  <c r="K240" i="8" s="1"/>
  <c r="M240" i="8" s="1"/>
  <c r="J159" i="8"/>
  <c r="K159" i="8" s="1"/>
  <c r="M159" i="8" s="1"/>
  <c r="J212" i="8"/>
  <c r="K212" i="8" s="1"/>
  <c r="M212" i="8" s="1"/>
  <c r="J248" i="8"/>
  <c r="K248" i="8" s="1"/>
  <c r="M248" i="8" s="1"/>
  <c r="J183" i="8"/>
  <c r="K183" i="8" s="1"/>
  <c r="M183" i="8" s="1"/>
  <c r="J119" i="8"/>
  <c r="K119" i="8" s="1"/>
  <c r="M119" i="8" s="1"/>
  <c r="J214" i="8"/>
  <c r="K214" i="8" s="1"/>
  <c r="M214" i="8" s="1"/>
  <c r="J245" i="8"/>
  <c r="K245" i="8" s="1"/>
  <c r="M245" i="8" s="1"/>
  <c r="J281" i="8"/>
  <c r="K281" i="8" s="1"/>
  <c r="M281" i="8" s="1"/>
  <c r="J314" i="8"/>
  <c r="K314" i="8" s="1"/>
  <c r="M314" i="8" s="1"/>
  <c r="J345" i="8"/>
  <c r="K345" i="8" s="1"/>
  <c r="M345" i="8" s="1"/>
  <c r="J221" i="8"/>
  <c r="K221" i="8" s="1"/>
  <c r="M221" i="8" s="1"/>
  <c r="J284" i="8"/>
  <c r="K284" i="8" s="1"/>
  <c r="M284" i="8" s="1"/>
  <c r="J317" i="8"/>
  <c r="K317" i="8" s="1"/>
  <c r="M317" i="8" s="1"/>
  <c r="J350" i="8"/>
  <c r="K350" i="8" s="1"/>
  <c r="M350" i="8" s="1"/>
  <c r="J270" i="8"/>
  <c r="K270" i="8" s="1"/>
  <c r="M270" i="8" s="1"/>
  <c r="J310" i="8"/>
  <c r="K310" i="8" s="1"/>
  <c r="M310" i="8" s="1"/>
  <c r="J354" i="8"/>
  <c r="K354" i="8" s="1"/>
  <c r="M354" i="8" s="1"/>
  <c r="J267" i="8"/>
  <c r="K267" i="8" s="1"/>
  <c r="M267" i="8" s="1"/>
  <c r="J308" i="8"/>
  <c r="K308" i="8" s="1"/>
  <c r="M308" i="8" s="1"/>
  <c r="J344" i="8"/>
  <c r="K344" i="8" s="1"/>
  <c r="M344" i="8" s="1"/>
  <c r="J265" i="8"/>
  <c r="K265" i="8" s="1"/>
  <c r="M265" i="8" s="1"/>
  <c r="J309" i="8"/>
  <c r="K309" i="8" s="1"/>
  <c r="M309" i="8" s="1"/>
  <c r="J362" i="8"/>
  <c r="K362" i="8" s="1"/>
  <c r="M362" i="8" s="1"/>
  <c r="J57" i="8"/>
  <c r="K57" i="8" s="1"/>
  <c r="M57" i="8" s="1"/>
  <c r="J45" i="8"/>
  <c r="K45" i="8" s="1"/>
  <c r="M45" i="8" s="1"/>
  <c r="J91" i="8"/>
  <c r="K91" i="8" s="1"/>
  <c r="M91" i="8" s="1"/>
  <c r="J103" i="8"/>
  <c r="K103" i="8" s="1"/>
  <c r="M103" i="8" s="1"/>
  <c r="J141" i="8"/>
  <c r="K141" i="8" s="1"/>
  <c r="M141" i="8" s="1"/>
  <c r="J178" i="8"/>
  <c r="K178" i="8" s="1"/>
  <c r="M178" i="8" s="1"/>
  <c r="J128" i="8"/>
  <c r="K128" i="8" s="1"/>
  <c r="M128" i="8" s="1"/>
  <c r="J247" i="8"/>
  <c r="K247" i="8" s="1"/>
  <c r="M247" i="8" s="1"/>
  <c r="J123" i="8"/>
  <c r="K123" i="8" s="1"/>
  <c r="M123" i="8" s="1"/>
  <c r="J227" i="8"/>
  <c r="K227" i="8" s="1"/>
  <c r="M227" i="8" s="1"/>
  <c r="J324" i="8"/>
  <c r="K324" i="8" s="1"/>
  <c r="M324" i="8" s="1"/>
  <c r="J299" i="8"/>
  <c r="K299" i="8" s="1"/>
  <c r="M299" i="8" s="1"/>
  <c r="J283" i="8"/>
  <c r="K283" i="8" s="1"/>
  <c r="M283" i="8" s="1"/>
  <c r="J229" i="8"/>
  <c r="K229" i="8" s="1"/>
  <c r="M229" i="8" s="1"/>
  <c r="J359" i="8"/>
  <c r="K359" i="8" s="1"/>
  <c r="M359" i="8" s="1"/>
  <c r="J35" i="8"/>
  <c r="K35" i="8" s="1"/>
  <c r="M35" i="8" s="1"/>
  <c r="J80" i="8"/>
  <c r="K80" i="8" s="1"/>
  <c r="M80" i="8" s="1"/>
  <c r="J19" i="8"/>
  <c r="K19" i="8" s="1"/>
  <c r="M19" i="8" s="1"/>
  <c r="J39" i="8"/>
  <c r="K39" i="8" s="1"/>
  <c r="M39" i="8" s="1"/>
  <c r="J59" i="8"/>
  <c r="K59" i="8" s="1"/>
  <c r="M59" i="8" s="1"/>
  <c r="J84" i="8"/>
  <c r="K84" i="8" s="1"/>
  <c r="M84" i="8" s="1"/>
  <c r="J22" i="8"/>
  <c r="K22" i="8" s="1"/>
  <c r="M22" i="8" s="1"/>
  <c r="J66" i="8"/>
  <c r="K66" i="8" s="1"/>
  <c r="M66" i="8" s="1"/>
  <c r="J87" i="8"/>
  <c r="K87" i="8" s="1"/>
  <c r="M87" i="8" s="1"/>
  <c r="J111" i="8"/>
  <c r="K111" i="8" s="1"/>
  <c r="M111" i="8" s="1"/>
  <c r="J126" i="8"/>
  <c r="K126" i="8" s="1"/>
  <c r="M126" i="8" s="1"/>
  <c r="J150" i="8"/>
  <c r="K150" i="8" s="1"/>
  <c r="M150" i="8" s="1"/>
  <c r="J74" i="8"/>
  <c r="K74" i="8" s="1"/>
  <c r="M74" i="8" s="1"/>
  <c r="J138" i="8"/>
  <c r="K138" i="8" s="1"/>
  <c r="M138" i="8" s="1"/>
  <c r="J164" i="8"/>
  <c r="K164" i="8" s="1"/>
  <c r="M164" i="8" s="1"/>
  <c r="J12" i="8"/>
  <c r="K12" i="8" s="1"/>
  <c r="M12" i="8" s="1"/>
  <c r="J136" i="8"/>
  <c r="K136" i="8" s="1"/>
  <c r="M136" i="8" s="1"/>
  <c r="J90" i="8"/>
  <c r="K90" i="8" s="1"/>
  <c r="M90" i="8" s="1"/>
  <c r="J151" i="8"/>
  <c r="K151" i="8" s="1"/>
  <c r="M151" i="8" s="1"/>
  <c r="J179" i="8"/>
  <c r="K179" i="8" s="1"/>
  <c r="M179" i="8" s="1"/>
  <c r="J211" i="8"/>
  <c r="K211" i="8" s="1"/>
  <c r="M211" i="8" s="1"/>
  <c r="J242" i="8"/>
  <c r="K242" i="8" s="1"/>
  <c r="M242" i="8" s="1"/>
  <c r="J165" i="8"/>
  <c r="K165" i="8" s="1"/>
  <c r="M165" i="8" s="1"/>
  <c r="J215" i="8"/>
  <c r="K215" i="8" s="1"/>
  <c r="M215" i="8" s="1"/>
  <c r="J254" i="8"/>
  <c r="K254" i="8" s="1"/>
  <c r="M254" i="8" s="1"/>
  <c r="J190" i="8"/>
  <c r="K190" i="8" s="1"/>
  <c r="M190" i="8" s="1"/>
  <c r="J157" i="8"/>
  <c r="K157" i="8" s="1"/>
  <c r="M157" i="8" s="1"/>
  <c r="J218" i="8"/>
  <c r="K218" i="8" s="1"/>
  <c r="M218" i="8" s="1"/>
  <c r="J249" i="8"/>
  <c r="K249" i="8" s="1"/>
  <c r="M249" i="8" s="1"/>
  <c r="J287" i="8"/>
  <c r="K287" i="8" s="1"/>
  <c r="M287" i="8" s="1"/>
  <c r="J315" i="8"/>
  <c r="K315" i="8" s="1"/>
  <c r="M315" i="8" s="1"/>
  <c r="J351" i="8"/>
  <c r="K351" i="8" s="1"/>
  <c r="M351" i="8" s="1"/>
  <c r="J238" i="8"/>
  <c r="K238" i="8" s="1"/>
  <c r="M238" i="8" s="1"/>
  <c r="J290" i="8"/>
  <c r="K290" i="8" s="1"/>
  <c r="M290" i="8" s="1"/>
  <c r="J321" i="8"/>
  <c r="K321" i="8" s="1"/>
  <c r="M321" i="8" s="1"/>
  <c r="J168" i="8"/>
  <c r="K168" i="8" s="1"/>
  <c r="M168" i="8" s="1"/>
  <c r="J272" i="8"/>
  <c r="K272" i="8" s="1"/>
  <c r="M272" i="8" s="1"/>
  <c r="J311" i="8"/>
  <c r="K311" i="8" s="1"/>
  <c r="M311" i="8" s="1"/>
  <c r="J158" i="8"/>
  <c r="K158" i="8" s="1"/>
  <c r="M158" i="8" s="1"/>
  <c r="J275" i="8"/>
  <c r="K275" i="8" s="1"/>
  <c r="M275" i="8" s="1"/>
  <c r="J316" i="8"/>
  <c r="K316" i="8" s="1"/>
  <c r="M316" i="8" s="1"/>
  <c r="J347" i="8"/>
  <c r="K347" i="8" s="1"/>
  <c r="M347" i="8" s="1"/>
  <c r="J268" i="8"/>
  <c r="K268" i="8" s="1"/>
  <c r="M268" i="8" s="1"/>
  <c r="J331" i="8"/>
  <c r="K331" i="8" s="1"/>
  <c r="M331" i="8" s="1"/>
  <c r="J363" i="8"/>
  <c r="K363" i="8" s="1"/>
  <c r="M363" i="8" s="1"/>
  <c r="O363" i="8" s="1"/>
  <c r="J9" i="8"/>
  <c r="K9" i="8" s="1"/>
  <c r="M9" i="8" s="1"/>
  <c r="J51" i="8"/>
  <c r="K51" i="8" s="1"/>
  <c r="M51" i="8" s="1"/>
  <c r="J116" i="8"/>
  <c r="K116" i="8" s="1"/>
  <c r="M116" i="8" s="1"/>
  <c r="J110" i="8"/>
  <c r="K110" i="8" s="1"/>
  <c r="M110" i="8" s="1"/>
  <c r="J29" i="8"/>
  <c r="K29" i="8" s="1"/>
  <c r="M29" i="8" s="1"/>
  <c r="J193" i="8"/>
  <c r="K193" i="8" s="1"/>
  <c r="M193" i="8" s="1"/>
  <c r="J189" i="8"/>
  <c r="K189" i="8" s="1"/>
  <c r="M189" i="8" s="1"/>
  <c r="J201" i="8"/>
  <c r="K201" i="8" s="1"/>
  <c r="M201" i="8" s="1"/>
  <c r="J260" i="8"/>
  <c r="K260" i="8" s="1"/>
  <c r="M260" i="8" s="1"/>
  <c r="J266" i="8"/>
  <c r="K266" i="8" s="1"/>
  <c r="M266" i="8" s="1"/>
  <c r="J216" i="8"/>
  <c r="K216" i="8" s="1"/>
  <c r="M216" i="8" s="1"/>
  <c r="J292" i="8"/>
  <c r="K292" i="8" s="1"/>
  <c r="M292" i="8" s="1"/>
  <c r="J282" i="8"/>
  <c r="K282" i="8" s="1"/>
  <c r="M282" i="8" s="1"/>
  <c r="L365" i="7"/>
  <c r="I367" i="7" s="1"/>
  <c r="J8" i="7" s="1"/>
  <c r="K8" i="7" s="1"/>
  <c r="M8" i="7" s="1"/>
  <c r="O8" i="7" s="1"/>
  <c r="J17" i="7"/>
  <c r="K17" i="7" s="1"/>
  <c r="M17" i="7" s="1"/>
  <c r="O17" i="7" s="1"/>
  <c r="J33" i="7"/>
  <c r="K33" i="7" s="1"/>
  <c r="M33" i="7" s="1"/>
  <c r="O33" i="7" s="1"/>
  <c r="J38" i="7"/>
  <c r="K38" i="7" s="1"/>
  <c r="M38" i="7" s="1"/>
  <c r="O38" i="7" s="1"/>
  <c r="J39" i="7"/>
  <c r="K39" i="7" s="1"/>
  <c r="M39" i="7" s="1"/>
  <c r="O39" i="7" s="1"/>
  <c r="J41" i="7"/>
  <c r="K41" i="7" s="1"/>
  <c r="M41" i="7" s="1"/>
  <c r="O41" i="7" s="1"/>
  <c r="J42" i="7"/>
  <c r="K42" i="7" s="1"/>
  <c r="M42" i="7" s="1"/>
  <c r="O42" i="7" s="1"/>
  <c r="J43" i="7"/>
  <c r="K43" i="7" s="1"/>
  <c r="M43" i="7" s="1"/>
  <c r="O43" i="7" s="1"/>
  <c r="J44" i="7"/>
  <c r="K44" i="7" s="1"/>
  <c r="M44" i="7" s="1"/>
  <c r="O44" i="7" s="1"/>
  <c r="J45" i="7"/>
  <c r="K45" i="7" s="1"/>
  <c r="M45" i="7" s="1"/>
  <c r="O45" i="7" s="1"/>
  <c r="J46" i="7"/>
  <c r="K46" i="7" s="1"/>
  <c r="M46" i="7" s="1"/>
  <c r="O46" i="7" s="1"/>
  <c r="J47" i="7"/>
  <c r="K47" i="7" s="1"/>
  <c r="M47" i="7" s="1"/>
  <c r="O47" i="7" s="1"/>
  <c r="J48" i="7"/>
  <c r="K48" i="7" s="1"/>
  <c r="M48" i="7" s="1"/>
  <c r="O48" i="7" s="1"/>
  <c r="J49" i="7"/>
  <c r="K49" i="7" s="1"/>
  <c r="M49" i="7" s="1"/>
  <c r="O49" i="7" s="1"/>
  <c r="J50" i="7"/>
  <c r="K50" i="7" s="1"/>
  <c r="M50" i="7" s="1"/>
  <c r="O50" i="7" s="1"/>
  <c r="J51" i="7"/>
  <c r="K51" i="7" s="1"/>
  <c r="M51" i="7" s="1"/>
  <c r="O51" i="7" s="1"/>
  <c r="J52" i="7"/>
  <c r="K52" i="7" s="1"/>
  <c r="M52" i="7" s="1"/>
  <c r="O52" i="7" s="1"/>
  <c r="J68" i="7"/>
  <c r="K68" i="7" s="1"/>
  <c r="M68" i="7" s="1"/>
  <c r="O68" i="7" s="1"/>
  <c r="J103" i="7"/>
  <c r="K103" i="7" s="1"/>
  <c r="M103" i="7" s="1"/>
  <c r="O103" i="7" s="1"/>
  <c r="J104" i="7"/>
  <c r="K104" i="7" s="1"/>
  <c r="M104" i="7" s="1"/>
  <c r="O104" i="7" s="1"/>
  <c r="J105" i="7"/>
  <c r="K105" i="7" s="1"/>
  <c r="M105" i="7" s="1"/>
  <c r="O105" i="7" s="1"/>
  <c r="J106" i="7"/>
  <c r="K106" i="7" s="1"/>
  <c r="M106" i="7" s="1"/>
  <c r="O106" i="7" s="1"/>
  <c r="J107" i="7"/>
  <c r="K107" i="7" s="1"/>
  <c r="M107" i="7" s="1"/>
  <c r="O107" i="7" s="1"/>
  <c r="J108" i="7"/>
  <c r="K108" i="7" s="1"/>
  <c r="M108" i="7" s="1"/>
  <c r="O108" i="7" s="1"/>
  <c r="J109" i="7"/>
  <c r="K109" i="7" s="1"/>
  <c r="M109" i="7" s="1"/>
  <c r="O109" i="7" s="1"/>
  <c r="J110" i="7"/>
  <c r="K110" i="7" s="1"/>
  <c r="M110" i="7" s="1"/>
  <c r="O110" i="7" s="1"/>
  <c r="J111" i="7"/>
  <c r="K111" i="7" s="1"/>
  <c r="M111" i="7" s="1"/>
  <c r="O111" i="7" s="1"/>
  <c r="J112" i="7"/>
  <c r="K112" i="7" s="1"/>
  <c r="M112" i="7" s="1"/>
  <c r="O112" i="7" s="1"/>
  <c r="J18" i="7"/>
  <c r="K18" i="7" s="1"/>
  <c r="M18" i="7" s="1"/>
  <c r="O18" i="7" s="1"/>
  <c r="J19" i="7"/>
  <c r="K19" i="7" s="1"/>
  <c r="M19" i="7" s="1"/>
  <c r="O19" i="7" s="1"/>
  <c r="J20" i="7"/>
  <c r="K20" i="7" s="1"/>
  <c r="M20" i="7" s="1"/>
  <c r="O20" i="7" s="1"/>
  <c r="J21" i="7"/>
  <c r="K21" i="7" s="1"/>
  <c r="M21" i="7" s="1"/>
  <c r="O21" i="7" s="1"/>
  <c r="J22" i="7"/>
  <c r="K22" i="7" s="1"/>
  <c r="M22" i="7" s="1"/>
  <c r="O22" i="7" s="1"/>
  <c r="J23" i="7"/>
  <c r="K23" i="7" s="1"/>
  <c r="M23" i="7" s="1"/>
  <c r="O23" i="7" s="1"/>
  <c r="J24" i="7"/>
  <c r="K24" i="7" s="1"/>
  <c r="M24" i="7" s="1"/>
  <c r="O24" i="7" s="1"/>
  <c r="J53" i="7"/>
  <c r="K53" i="7" s="1"/>
  <c r="M53" i="7" s="1"/>
  <c r="O53" i="7" s="1"/>
  <c r="J54" i="7"/>
  <c r="K54" i="7" s="1"/>
  <c r="M54" i="7" s="1"/>
  <c r="O54" i="7" s="1"/>
  <c r="J55" i="7"/>
  <c r="K55" i="7" s="1"/>
  <c r="M55" i="7" s="1"/>
  <c r="O55" i="7" s="1"/>
  <c r="J56" i="7"/>
  <c r="K56" i="7" s="1"/>
  <c r="M56" i="7" s="1"/>
  <c r="O56" i="7" s="1"/>
  <c r="J57" i="7"/>
  <c r="K57" i="7" s="1"/>
  <c r="M57" i="7" s="1"/>
  <c r="O57" i="7" s="1"/>
  <c r="J69" i="7"/>
  <c r="K69" i="7" s="1"/>
  <c r="M69" i="7" s="1"/>
  <c r="O69" i="7" s="1"/>
  <c r="J70" i="7"/>
  <c r="K70" i="7" s="1"/>
  <c r="M70" i="7" s="1"/>
  <c r="O70" i="7" s="1"/>
  <c r="J71" i="7"/>
  <c r="K71" i="7" s="1"/>
  <c r="M71" i="7" s="1"/>
  <c r="O71" i="7" s="1"/>
  <c r="J72" i="7"/>
  <c r="K72" i="7" s="1"/>
  <c r="M72" i="7" s="1"/>
  <c r="O72" i="7" s="1"/>
  <c r="J73" i="7"/>
  <c r="K73" i="7" s="1"/>
  <c r="M73" i="7" s="1"/>
  <c r="O73" i="7" s="1"/>
  <c r="J74" i="7"/>
  <c r="K74" i="7" s="1"/>
  <c r="M74" i="7" s="1"/>
  <c r="O74" i="7" s="1"/>
  <c r="J75" i="7"/>
  <c r="K75" i="7" s="1"/>
  <c r="M75" i="7" s="1"/>
  <c r="O75" i="7" s="1"/>
  <c r="J76" i="7"/>
  <c r="K76" i="7" s="1"/>
  <c r="M76" i="7" s="1"/>
  <c r="O76" i="7" s="1"/>
  <c r="J77" i="7"/>
  <c r="K77" i="7" s="1"/>
  <c r="M77" i="7" s="1"/>
  <c r="O77" i="7" s="1"/>
  <c r="J78" i="7"/>
  <c r="K78" i="7" s="1"/>
  <c r="M78" i="7" s="1"/>
  <c r="O78" i="7" s="1"/>
  <c r="J79" i="7"/>
  <c r="K79" i="7" s="1"/>
  <c r="M79" i="7" s="1"/>
  <c r="O79" i="7" s="1"/>
  <c r="J80" i="7"/>
  <c r="K80" i="7" s="1"/>
  <c r="M80" i="7" s="1"/>
  <c r="O80" i="7" s="1"/>
  <c r="J81" i="7"/>
  <c r="K81" i="7" s="1"/>
  <c r="M81" i="7" s="1"/>
  <c r="O81" i="7" s="1"/>
  <c r="J82" i="7"/>
  <c r="K82" i="7" s="1"/>
  <c r="M82" i="7" s="1"/>
  <c r="O82" i="7" s="1"/>
  <c r="J113" i="7"/>
  <c r="K113" i="7" s="1"/>
  <c r="M113" i="7" s="1"/>
  <c r="O113" i="7" s="1"/>
  <c r="J114" i="7"/>
  <c r="K114" i="7" s="1"/>
  <c r="M114" i="7" s="1"/>
  <c r="O114" i="7" s="1"/>
  <c r="J115" i="7"/>
  <c r="K115" i="7" s="1"/>
  <c r="M115" i="7" s="1"/>
  <c r="O115" i="7" s="1"/>
  <c r="J116" i="7"/>
  <c r="K116" i="7" s="1"/>
  <c r="M116" i="7" s="1"/>
  <c r="O116" i="7" s="1"/>
  <c r="J117" i="7"/>
  <c r="K117" i="7" s="1"/>
  <c r="M117" i="7" s="1"/>
  <c r="O117" i="7" s="1"/>
  <c r="J118" i="7"/>
  <c r="K118" i="7" s="1"/>
  <c r="M118" i="7" s="1"/>
  <c r="O118" i="7" s="1"/>
  <c r="J25" i="7"/>
  <c r="K25" i="7" s="1"/>
  <c r="M25" i="7" s="1"/>
  <c r="O25" i="7" s="1"/>
  <c r="J26" i="7"/>
  <c r="K26" i="7" s="1"/>
  <c r="M26" i="7" s="1"/>
  <c r="O26" i="7" s="1"/>
  <c r="J27" i="7"/>
  <c r="K27" i="7" s="1"/>
  <c r="M27" i="7" s="1"/>
  <c r="O27" i="7" s="1"/>
  <c r="J28" i="7"/>
  <c r="K28" i="7" s="1"/>
  <c r="M28" i="7" s="1"/>
  <c r="O28" i="7" s="1"/>
  <c r="J58" i="7"/>
  <c r="K58" i="7" s="1"/>
  <c r="M58" i="7" s="1"/>
  <c r="O58" i="7" s="1"/>
  <c r="J59" i="7"/>
  <c r="K59" i="7" s="1"/>
  <c r="M59" i="7" s="1"/>
  <c r="O59" i="7" s="1"/>
  <c r="J83" i="7"/>
  <c r="K83" i="7" s="1"/>
  <c r="M83" i="7" s="1"/>
  <c r="O83" i="7" s="1"/>
  <c r="J84" i="7"/>
  <c r="K84" i="7" s="1"/>
  <c r="M84" i="7" s="1"/>
  <c r="O84" i="7" s="1"/>
  <c r="J85" i="7"/>
  <c r="K85" i="7" s="1"/>
  <c r="M85" i="7" s="1"/>
  <c r="O85" i="7" s="1"/>
  <c r="J86" i="7"/>
  <c r="K86" i="7" s="1"/>
  <c r="M86" i="7" s="1"/>
  <c r="O86" i="7" s="1"/>
  <c r="J29" i="7"/>
  <c r="K29" i="7" s="1"/>
  <c r="M29" i="7" s="1"/>
  <c r="O29" i="7" s="1"/>
  <c r="J31" i="7"/>
  <c r="K31" i="7" s="1"/>
  <c r="M31" i="7" s="1"/>
  <c r="O31" i="7" s="1"/>
  <c r="J87" i="7"/>
  <c r="K87" i="7" s="1"/>
  <c r="M87" i="7" s="1"/>
  <c r="O87" i="7" s="1"/>
  <c r="J89" i="7"/>
  <c r="K89" i="7" s="1"/>
  <c r="M89" i="7" s="1"/>
  <c r="O89" i="7" s="1"/>
  <c r="J91" i="7"/>
  <c r="K91" i="7" s="1"/>
  <c r="M91" i="7" s="1"/>
  <c r="O91" i="7" s="1"/>
  <c r="J93" i="7"/>
  <c r="K93" i="7" s="1"/>
  <c r="M93" i="7" s="1"/>
  <c r="O93" i="7" s="1"/>
  <c r="J95" i="7"/>
  <c r="K95" i="7" s="1"/>
  <c r="M95" i="7" s="1"/>
  <c r="O95" i="7" s="1"/>
  <c r="J97" i="7"/>
  <c r="K97" i="7" s="1"/>
  <c r="M97" i="7" s="1"/>
  <c r="O97" i="7" s="1"/>
  <c r="J99" i="7"/>
  <c r="K99" i="7" s="1"/>
  <c r="M99" i="7" s="1"/>
  <c r="O99" i="7" s="1"/>
  <c r="J101" i="7"/>
  <c r="K101" i="7" s="1"/>
  <c r="M101" i="7" s="1"/>
  <c r="O101" i="7" s="1"/>
  <c r="J123" i="7"/>
  <c r="K123" i="7" s="1"/>
  <c r="M123" i="7" s="1"/>
  <c r="O123" i="7" s="1"/>
  <c r="J124" i="7"/>
  <c r="K124" i="7" s="1"/>
  <c r="M124" i="7" s="1"/>
  <c r="O124" i="7" s="1"/>
  <c r="J125" i="7"/>
  <c r="K125" i="7" s="1"/>
  <c r="M125" i="7" s="1"/>
  <c r="O125" i="7" s="1"/>
  <c r="J126" i="7"/>
  <c r="K126" i="7" s="1"/>
  <c r="M126" i="7" s="1"/>
  <c r="O126" i="7" s="1"/>
  <c r="J127" i="7"/>
  <c r="K127" i="7" s="1"/>
  <c r="M127" i="7" s="1"/>
  <c r="O127" i="7" s="1"/>
  <c r="J128" i="7"/>
  <c r="K128" i="7" s="1"/>
  <c r="M128" i="7" s="1"/>
  <c r="O128" i="7" s="1"/>
  <c r="J129" i="7"/>
  <c r="K129" i="7" s="1"/>
  <c r="M129" i="7" s="1"/>
  <c r="O129" i="7" s="1"/>
  <c r="J130" i="7"/>
  <c r="K130" i="7" s="1"/>
  <c r="M130" i="7" s="1"/>
  <c r="O130" i="7" s="1"/>
  <c r="J131" i="7"/>
  <c r="K131" i="7" s="1"/>
  <c r="M131" i="7" s="1"/>
  <c r="O131" i="7" s="1"/>
  <c r="J132" i="7"/>
  <c r="K132" i="7" s="1"/>
  <c r="M132" i="7" s="1"/>
  <c r="O132" i="7" s="1"/>
  <c r="J152" i="7"/>
  <c r="K152" i="7" s="1"/>
  <c r="M152" i="7" s="1"/>
  <c r="O152" i="7" s="1"/>
  <c r="J153" i="7"/>
  <c r="K153" i="7" s="1"/>
  <c r="M153" i="7" s="1"/>
  <c r="O153" i="7" s="1"/>
  <c r="J154" i="7"/>
  <c r="K154" i="7" s="1"/>
  <c r="M154" i="7" s="1"/>
  <c r="O154" i="7" s="1"/>
  <c r="J155" i="7"/>
  <c r="K155" i="7" s="1"/>
  <c r="M155" i="7" s="1"/>
  <c r="O155" i="7" s="1"/>
  <c r="J156" i="7"/>
  <c r="K156" i="7" s="1"/>
  <c r="M156" i="7" s="1"/>
  <c r="O156" i="7" s="1"/>
  <c r="J157" i="7"/>
  <c r="K157" i="7" s="1"/>
  <c r="M157" i="7" s="1"/>
  <c r="O157" i="7" s="1"/>
  <c r="J158" i="7"/>
  <c r="K158" i="7" s="1"/>
  <c r="M158" i="7" s="1"/>
  <c r="O158" i="7" s="1"/>
  <c r="J159" i="7"/>
  <c r="K159" i="7" s="1"/>
  <c r="M159" i="7" s="1"/>
  <c r="O159" i="7" s="1"/>
  <c r="J160" i="7"/>
  <c r="K160" i="7" s="1"/>
  <c r="M160" i="7" s="1"/>
  <c r="O160" i="7" s="1"/>
  <c r="J161" i="7"/>
  <c r="K161" i="7" s="1"/>
  <c r="M161" i="7" s="1"/>
  <c r="O161" i="7" s="1"/>
  <c r="J10" i="7"/>
  <c r="K10" i="7" s="1"/>
  <c r="M10" i="7" s="1"/>
  <c r="O10" i="7" s="1"/>
  <c r="J60" i="7"/>
  <c r="K60" i="7" s="1"/>
  <c r="M60" i="7" s="1"/>
  <c r="O60" i="7" s="1"/>
  <c r="J62" i="7"/>
  <c r="K62" i="7" s="1"/>
  <c r="M62" i="7" s="1"/>
  <c r="O62" i="7" s="1"/>
  <c r="J64" i="7"/>
  <c r="K64" i="7" s="1"/>
  <c r="M64" i="7" s="1"/>
  <c r="O64" i="7" s="1"/>
  <c r="J66" i="7"/>
  <c r="K66" i="7" s="1"/>
  <c r="M66" i="7" s="1"/>
  <c r="O66" i="7" s="1"/>
  <c r="J133" i="7"/>
  <c r="K133" i="7" s="1"/>
  <c r="M133" i="7" s="1"/>
  <c r="O133" i="7" s="1"/>
  <c r="J134" i="7"/>
  <c r="K134" i="7" s="1"/>
  <c r="M134" i="7" s="1"/>
  <c r="O134" i="7" s="1"/>
  <c r="J135" i="7"/>
  <c r="K135" i="7" s="1"/>
  <c r="M135" i="7" s="1"/>
  <c r="O135" i="7" s="1"/>
  <c r="J67" i="7"/>
  <c r="K67" i="7" s="1"/>
  <c r="M67" i="7" s="1"/>
  <c r="O67" i="7" s="1"/>
  <c r="J92" i="7"/>
  <c r="K92" i="7" s="1"/>
  <c r="M92" i="7" s="1"/>
  <c r="O92" i="7" s="1"/>
  <c r="J100" i="7"/>
  <c r="K100" i="7" s="1"/>
  <c r="M100" i="7" s="1"/>
  <c r="O100" i="7" s="1"/>
  <c r="J120" i="7"/>
  <c r="K120" i="7" s="1"/>
  <c r="M120" i="7" s="1"/>
  <c r="O120" i="7" s="1"/>
  <c r="J137" i="7"/>
  <c r="K137" i="7" s="1"/>
  <c r="M137" i="7" s="1"/>
  <c r="O137" i="7" s="1"/>
  <c r="J139" i="7"/>
  <c r="K139" i="7" s="1"/>
  <c r="M139" i="7" s="1"/>
  <c r="O139" i="7" s="1"/>
  <c r="J141" i="7"/>
  <c r="K141" i="7" s="1"/>
  <c r="M141" i="7" s="1"/>
  <c r="O141" i="7" s="1"/>
  <c r="J143" i="7"/>
  <c r="K143" i="7" s="1"/>
  <c r="M143" i="7" s="1"/>
  <c r="O143" i="7" s="1"/>
  <c r="J145" i="7"/>
  <c r="K145" i="7" s="1"/>
  <c r="M145" i="7" s="1"/>
  <c r="O145" i="7" s="1"/>
  <c r="J147" i="7"/>
  <c r="K147" i="7" s="1"/>
  <c r="M147" i="7" s="1"/>
  <c r="O147" i="7" s="1"/>
  <c r="J151" i="7"/>
  <c r="K151" i="7" s="1"/>
  <c r="M151" i="7" s="1"/>
  <c r="O151" i="7" s="1"/>
  <c r="J164" i="7"/>
  <c r="K164" i="7" s="1"/>
  <c r="M164" i="7" s="1"/>
  <c r="O164" i="7" s="1"/>
  <c r="J165" i="7"/>
  <c r="K165" i="7" s="1"/>
  <c r="M165" i="7" s="1"/>
  <c r="O165" i="7" s="1"/>
  <c r="J169" i="7"/>
  <c r="K169" i="7" s="1"/>
  <c r="M169" i="7" s="1"/>
  <c r="O169" i="7" s="1"/>
  <c r="J170" i="7"/>
  <c r="K170" i="7" s="1"/>
  <c r="M170" i="7" s="1"/>
  <c r="O170" i="7" s="1"/>
  <c r="J171" i="7"/>
  <c r="K171" i="7" s="1"/>
  <c r="M171" i="7" s="1"/>
  <c r="O171" i="7" s="1"/>
  <c r="J172" i="7"/>
  <c r="K172" i="7" s="1"/>
  <c r="M172" i="7" s="1"/>
  <c r="O172" i="7" s="1"/>
  <c r="J193" i="7"/>
  <c r="K193" i="7" s="1"/>
  <c r="M193" i="7" s="1"/>
  <c r="O193" i="7" s="1"/>
  <c r="J194" i="7"/>
  <c r="K194" i="7" s="1"/>
  <c r="M194" i="7" s="1"/>
  <c r="O194" i="7" s="1"/>
  <c r="J195" i="7"/>
  <c r="K195" i="7" s="1"/>
  <c r="M195" i="7" s="1"/>
  <c r="O195" i="7" s="1"/>
  <c r="J196" i="7"/>
  <c r="K196" i="7" s="1"/>
  <c r="M196" i="7" s="1"/>
  <c r="O196" i="7" s="1"/>
  <c r="J197" i="7"/>
  <c r="K197" i="7" s="1"/>
  <c r="M197" i="7" s="1"/>
  <c r="O197" i="7" s="1"/>
  <c r="J198" i="7"/>
  <c r="K198" i="7" s="1"/>
  <c r="M198" i="7" s="1"/>
  <c r="O198" i="7" s="1"/>
  <c r="J199" i="7"/>
  <c r="K199" i="7" s="1"/>
  <c r="M199" i="7" s="1"/>
  <c r="O199" i="7" s="1"/>
  <c r="J200" i="7"/>
  <c r="K200" i="7" s="1"/>
  <c r="M200" i="7" s="1"/>
  <c r="O200" i="7" s="1"/>
  <c r="J201" i="7"/>
  <c r="K201" i="7" s="1"/>
  <c r="M201" i="7" s="1"/>
  <c r="O201" i="7" s="1"/>
  <c r="J202" i="7"/>
  <c r="K202" i="7" s="1"/>
  <c r="M202" i="7" s="1"/>
  <c r="O202" i="7" s="1"/>
  <c r="J203" i="7"/>
  <c r="K203" i="7" s="1"/>
  <c r="M203" i="7" s="1"/>
  <c r="O203" i="7" s="1"/>
  <c r="J204" i="7"/>
  <c r="K204" i="7" s="1"/>
  <c r="M204" i="7" s="1"/>
  <c r="O204" i="7" s="1"/>
  <c r="J205" i="7"/>
  <c r="K205" i="7" s="1"/>
  <c r="M205" i="7" s="1"/>
  <c r="O205" i="7" s="1"/>
  <c r="J223" i="7"/>
  <c r="K223" i="7" s="1"/>
  <c r="M223" i="7" s="1"/>
  <c r="O223" i="7" s="1"/>
  <c r="J224" i="7"/>
  <c r="K224" i="7" s="1"/>
  <c r="M224" i="7" s="1"/>
  <c r="O224" i="7" s="1"/>
  <c r="J225" i="7"/>
  <c r="K225" i="7" s="1"/>
  <c r="M225" i="7" s="1"/>
  <c r="O225" i="7" s="1"/>
  <c r="J226" i="7"/>
  <c r="K226" i="7" s="1"/>
  <c r="M226" i="7" s="1"/>
  <c r="O226" i="7" s="1"/>
  <c r="J227" i="7"/>
  <c r="K227" i="7" s="1"/>
  <c r="M227" i="7" s="1"/>
  <c r="O227" i="7" s="1"/>
  <c r="J228" i="7"/>
  <c r="K228" i="7" s="1"/>
  <c r="M228" i="7" s="1"/>
  <c r="O228" i="7" s="1"/>
  <c r="J229" i="7"/>
  <c r="K229" i="7" s="1"/>
  <c r="M229" i="7" s="1"/>
  <c r="O229" i="7" s="1"/>
  <c r="J230" i="7"/>
  <c r="K230" i="7" s="1"/>
  <c r="M230" i="7" s="1"/>
  <c r="O230" i="7" s="1"/>
  <c r="J231" i="7"/>
  <c r="K231" i="7" s="1"/>
  <c r="M231" i="7" s="1"/>
  <c r="O231" i="7" s="1"/>
  <c r="J232" i="7"/>
  <c r="K232" i="7" s="1"/>
  <c r="M232" i="7" s="1"/>
  <c r="O232" i="7" s="1"/>
  <c r="J233" i="7"/>
  <c r="K233" i="7" s="1"/>
  <c r="M233" i="7" s="1"/>
  <c r="O233" i="7" s="1"/>
  <c r="J234" i="7"/>
  <c r="K234" i="7" s="1"/>
  <c r="M234" i="7" s="1"/>
  <c r="O234" i="7" s="1"/>
  <c r="J235" i="7"/>
  <c r="K235" i="7" s="1"/>
  <c r="M235" i="7" s="1"/>
  <c r="O235" i="7" s="1"/>
  <c r="J262" i="7"/>
  <c r="K262" i="7" s="1"/>
  <c r="M262" i="7" s="1"/>
  <c r="O262" i="7" s="1"/>
  <c r="J263" i="7"/>
  <c r="K263" i="7" s="1"/>
  <c r="M263" i="7" s="1"/>
  <c r="O263" i="7" s="1"/>
  <c r="J264" i="7"/>
  <c r="K264" i="7" s="1"/>
  <c r="M264" i="7" s="1"/>
  <c r="O264" i="7" s="1"/>
  <c r="J265" i="7"/>
  <c r="K265" i="7" s="1"/>
  <c r="M265" i="7" s="1"/>
  <c r="O265" i="7" s="1"/>
  <c r="J266" i="7"/>
  <c r="K266" i="7" s="1"/>
  <c r="M266" i="7" s="1"/>
  <c r="O266" i="7" s="1"/>
  <c r="J267" i="7"/>
  <c r="K267" i="7" s="1"/>
  <c r="M267" i="7" s="1"/>
  <c r="O267" i="7" s="1"/>
  <c r="J268" i="7"/>
  <c r="K268" i="7" s="1"/>
  <c r="M268" i="7" s="1"/>
  <c r="O268" i="7" s="1"/>
  <c r="J269" i="7"/>
  <c r="K269" i="7" s="1"/>
  <c r="M269" i="7" s="1"/>
  <c r="O269" i="7" s="1"/>
  <c r="J270" i="7"/>
  <c r="K270" i="7" s="1"/>
  <c r="M270" i="7" s="1"/>
  <c r="O270" i="7" s="1"/>
  <c r="J271" i="7"/>
  <c r="K271" i="7" s="1"/>
  <c r="M271" i="7" s="1"/>
  <c r="O271" i="7" s="1"/>
  <c r="J272" i="7"/>
  <c r="K272" i="7" s="1"/>
  <c r="M272" i="7" s="1"/>
  <c r="O272" i="7" s="1"/>
  <c r="J273" i="7"/>
  <c r="K273" i="7" s="1"/>
  <c r="M273" i="7" s="1"/>
  <c r="O273" i="7" s="1"/>
  <c r="J30" i="7"/>
  <c r="K30" i="7" s="1"/>
  <c r="M30" i="7" s="1"/>
  <c r="O30" i="7" s="1"/>
  <c r="J65" i="7"/>
  <c r="K65" i="7" s="1"/>
  <c r="M65" i="7" s="1"/>
  <c r="O65" i="7" s="1"/>
  <c r="J90" i="7"/>
  <c r="K90" i="7" s="1"/>
  <c r="M90" i="7" s="1"/>
  <c r="O90" i="7" s="1"/>
  <c r="J98" i="7"/>
  <c r="K98" i="7" s="1"/>
  <c r="M98" i="7" s="1"/>
  <c r="O98" i="7" s="1"/>
  <c r="J119" i="7"/>
  <c r="K119" i="7" s="1"/>
  <c r="M119" i="7" s="1"/>
  <c r="O119" i="7" s="1"/>
  <c r="J150" i="7"/>
  <c r="K150" i="7" s="1"/>
  <c r="M150" i="7" s="1"/>
  <c r="O150" i="7" s="1"/>
  <c r="J163" i="7"/>
  <c r="K163" i="7" s="1"/>
  <c r="M163" i="7" s="1"/>
  <c r="O163" i="7" s="1"/>
  <c r="J168" i="7"/>
  <c r="K168" i="7" s="1"/>
  <c r="M168" i="7" s="1"/>
  <c r="O168" i="7" s="1"/>
  <c r="J173" i="7"/>
  <c r="K173" i="7" s="1"/>
  <c r="M173" i="7" s="1"/>
  <c r="O173" i="7" s="1"/>
  <c r="J174" i="7"/>
  <c r="K174" i="7" s="1"/>
  <c r="M174" i="7" s="1"/>
  <c r="O174" i="7" s="1"/>
  <c r="J175" i="7"/>
  <c r="K175" i="7" s="1"/>
  <c r="M175" i="7" s="1"/>
  <c r="O175" i="7" s="1"/>
  <c r="J206" i="7"/>
  <c r="K206" i="7" s="1"/>
  <c r="M206" i="7" s="1"/>
  <c r="O206" i="7" s="1"/>
  <c r="J207" i="7"/>
  <c r="K207" i="7" s="1"/>
  <c r="M207" i="7" s="1"/>
  <c r="O207" i="7" s="1"/>
  <c r="J236" i="7"/>
  <c r="K236" i="7" s="1"/>
  <c r="M236" i="7" s="1"/>
  <c r="O236" i="7" s="1"/>
  <c r="J102" i="7"/>
  <c r="K102" i="7" s="1"/>
  <c r="M102" i="7" s="1"/>
  <c r="O102" i="7" s="1"/>
  <c r="J122" i="7"/>
  <c r="K122" i="7" s="1"/>
  <c r="M122" i="7" s="1"/>
  <c r="O122" i="7" s="1"/>
  <c r="J142" i="7"/>
  <c r="K142" i="7" s="1"/>
  <c r="M142" i="7" s="1"/>
  <c r="O142" i="7" s="1"/>
  <c r="J149" i="7"/>
  <c r="K149" i="7" s="1"/>
  <c r="M149" i="7" s="1"/>
  <c r="O149" i="7" s="1"/>
  <c r="J208" i="7"/>
  <c r="K208" i="7" s="1"/>
  <c r="M208" i="7" s="1"/>
  <c r="O208" i="7" s="1"/>
  <c r="J210" i="7"/>
  <c r="K210" i="7" s="1"/>
  <c r="M210" i="7" s="1"/>
  <c r="O210" i="7" s="1"/>
  <c r="J212" i="7"/>
  <c r="K212" i="7" s="1"/>
  <c r="M212" i="7" s="1"/>
  <c r="O212" i="7" s="1"/>
  <c r="J214" i="7"/>
  <c r="K214" i="7" s="1"/>
  <c r="M214" i="7" s="1"/>
  <c r="O214" i="7" s="1"/>
  <c r="J216" i="7"/>
  <c r="K216" i="7" s="1"/>
  <c r="M216" i="7" s="1"/>
  <c r="O216" i="7" s="1"/>
  <c r="J218" i="7"/>
  <c r="K218" i="7" s="1"/>
  <c r="M218" i="7" s="1"/>
  <c r="O218" i="7" s="1"/>
  <c r="J220" i="7"/>
  <c r="K220" i="7" s="1"/>
  <c r="M220" i="7" s="1"/>
  <c r="O220" i="7" s="1"/>
  <c r="J241" i="7"/>
  <c r="K241" i="7" s="1"/>
  <c r="M241" i="7" s="1"/>
  <c r="O241" i="7" s="1"/>
  <c r="J245" i="7"/>
  <c r="K245" i="7" s="1"/>
  <c r="M245" i="7" s="1"/>
  <c r="O245" i="7" s="1"/>
  <c r="J249" i="7"/>
  <c r="K249" i="7" s="1"/>
  <c r="M249" i="7" s="1"/>
  <c r="O249" i="7" s="1"/>
  <c r="J274" i="7"/>
  <c r="K274" i="7" s="1"/>
  <c r="M274" i="7" s="1"/>
  <c r="O274" i="7" s="1"/>
  <c r="J278" i="7"/>
  <c r="K278" i="7" s="1"/>
  <c r="M278" i="7" s="1"/>
  <c r="O278" i="7" s="1"/>
  <c r="J282" i="7"/>
  <c r="K282" i="7" s="1"/>
  <c r="M282" i="7" s="1"/>
  <c r="O282" i="7" s="1"/>
  <c r="J286" i="7"/>
  <c r="K286" i="7" s="1"/>
  <c r="M286" i="7" s="1"/>
  <c r="O286" i="7" s="1"/>
  <c r="J329" i="7"/>
  <c r="K329" i="7" s="1"/>
  <c r="M329" i="7" s="1"/>
  <c r="O329" i="7" s="1"/>
  <c r="J330" i="7"/>
  <c r="K330" i="7" s="1"/>
  <c r="M330" i="7" s="1"/>
  <c r="O330" i="7" s="1"/>
  <c r="J331" i="7"/>
  <c r="K331" i="7" s="1"/>
  <c r="M331" i="7" s="1"/>
  <c r="O331" i="7" s="1"/>
  <c r="J332" i="7"/>
  <c r="K332" i="7" s="1"/>
  <c r="M332" i="7" s="1"/>
  <c r="O332" i="7" s="1"/>
  <c r="J333" i="7"/>
  <c r="K333" i="7" s="1"/>
  <c r="M333" i="7" s="1"/>
  <c r="O333" i="7" s="1"/>
  <c r="J334" i="7"/>
  <c r="K334" i="7" s="1"/>
  <c r="M334" i="7" s="1"/>
  <c r="O334" i="7" s="1"/>
  <c r="J335" i="7"/>
  <c r="K335" i="7" s="1"/>
  <c r="M335" i="7" s="1"/>
  <c r="O335" i="7" s="1"/>
  <c r="J336" i="7"/>
  <c r="K336" i="7" s="1"/>
  <c r="M336" i="7" s="1"/>
  <c r="O336" i="7" s="1"/>
  <c r="J337" i="7"/>
  <c r="K337" i="7" s="1"/>
  <c r="M337" i="7" s="1"/>
  <c r="O337" i="7" s="1"/>
  <c r="J338" i="7"/>
  <c r="K338" i="7" s="1"/>
  <c r="M338" i="7" s="1"/>
  <c r="O338" i="7" s="1"/>
  <c r="J63" i="7"/>
  <c r="K63" i="7" s="1"/>
  <c r="M63" i="7" s="1"/>
  <c r="O63" i="7" s="1"/>
  <c r="J96" i="7"/>
  <c r="K96" i="7" s="1"/>
  <c r="M96" i="7" s="1"/>
  <c r="O96" i="7" s="1"/>
  <c r="J140" i="7"/>
  <c r="K140" i="7" s="1"/>
  <c r="M140" i="7" s="1"/>
  <c r="O140" i="7" s="1"/>
  <c r="J167" i="7"/>
  <c r="K167" i="7" s="1"/>
  <c r="M167" i="7" s="1"/>
  <c r="O167" i="7" s="1"/>
  <c r="J177" i="7"/>
  <c r="K177" i="7" s="1"/>
  <c r="M177" i="7" s="1"/>
  <c r="O177" i="7" s="1"/>
  <c r="J179" i="7"/>
  <c r="K179" i="7" s="1"/>
  <c r="M179" i="7" s="1"/>
  <c r="O179" i="7" s="1"/>
  <c r="J181" i="7"/>
  <c r="K181" i="7" s="1"/>
  <c r="M181" i="7" s="1"/>
  <c r="O181" i="7" s="1"/>
  <c r="J183" i="7"/>
  <c r="K183" i="7" s="1"/>
  <c r="M183" i="7" s="1"/>
  <c r="O183" i="7" s="1"/>
  <c r="J185" i="7"/>
  <c r="K185" i="7" s="1"/>
  <c r="M185" i="7" s="1"/>
  <c r="O185" i="7" s="1"/>
  <c r="J187" i="7"/>
  <c r="K187" i="7" s="1"/>
  <c r="M187" i="7" s="1"/>
  <c r="O187" i="7" s="1"/>
  <c r="J189" i="7"/>
  <c r="K189" i="7" s="1"/>
  <c r="M189" i="7" s="1"/>
  <c r="O189" i="7" s="1"/>
  <c r="J192" i="7"/>
  <c r="K192" i="7" s="1"/>
  <c r="M192" i="7" s="1"/>
  <c r="O192" i="7" s="1"/>
  <c r="J240" i="7"/>
  <c r="K240" i="7" s="1"/>
  <c r="M240" i="7" s="1"/>
  <c r="O240" i="7" s="1"/>
  <c r="J244" i="7"/>
  <c r="K244" i="7" s="1"/>
  <c r="M244" i="7" s="1"/>
  <c r="O244" i="7" s="1"/>
  <c r="J248" i="7"/>
  <c r="K248" i="7" s="1"/>
  <c r="M248" i="7" s="1"/>
  <c r="O248" i="7" s="1"/>
  <c r="J9" i="7"/>
  <c r="K9" i="7" s="1"/>
  <c r="M9" i="7" s="1"/>
  <c r="O9" i="7" s="1"/>
  <c r="J88" i="7"/>
  <c r="K88" i="7" s="1"/>
  <c r="M88" i="7" s="1"/>
  <c r="O88" i="7" s="1"/>
  <c r="J136" i="7"/>
  <c r="K136" i="7" s="1"/>
  <c r="M136" i="7" s="1"/>
  <c r="O136" i="7" s="1"/>
  <c r="J148" i="7"/>
  <c r="K148" i="7" s="1"/>
  <c r="M148" i="7" s="1"/>
  <c r="O148" i="7" s="1"/>
  <c r="J166" i="7"/>
  <c r="K166" i="7" s="1"/>
  <c r="M166" i="7" s="1"/>
  <c r="O166" i="7" s="1"/>
  <c r="J178" i="7"/>
  <c r="K178" i="7" s="1"/>
  <c r="M178" i="7" s="1"/>
  <c r="O178" i="7" s="1"/>
  <c r="J186" i="7"/>
  <c r="K186" i="7" s="1"/>
  <c r="M186" i="7" s="1"/>
  <c r="O186" i="7" s="1"/>
  <c r="J191" i="7"/>
  <c r="K191" i="7" s="1"/>
  <c r="M191" i="7" s="1"/>
  <c r="O191" i="7" s="1"/>
  <c r="J215" i="7"/>
  <c r="K215" i="7" s="1"/>
  <c r="M215" i="7" s="1"/>
  <c r="O215" i="7" s="1"/>
  <c r="J222" i="7"/>
  <c r="K222" i="7" s="1"/>
  <c r="M222" i="7" s="1"/>
  <c r="O222" i="7" s="1"/>
  <c r="J251" i="7"/>
  <c r="K251" i="7" s="1"/>
  <c r="M251" i="7" s="1"/>
  <c r="O251" i="7" s="1"/>
  <c r="J255" i="7"/>
  <c r="K255" i="7" s="1"/>
  <c r="M255" i="7" s="1"/>
  <c r="O255" i="7" s="1"/>
  <c r="J259" i="7"/>
  <c r="K259" i="7" s="1"/>
  <c r="M259" i="7" s="1"/>
  <c r="O259" i="7" s="1"/>
  <c r="J276" i="7"/>
  <c r="K276" i="7" s="1"/>
  <c r="M276" i="7" s="1"/>
  <c r="O276" i="7" s="1"/>
  <c r="J281" i="7"/>
  <c r="K281" i="7" s="1"/>
  <c r="M281" i="7" s="1"/>
  <c r="O281" i="7" s="1"/>
  <c r="J284" i="7"/>
  <c r="K284" i="7" s="1"/>
  <c r="M284" i="7" s="1"/>
  <c r="O284" i="7" s="1"/>
  <c r="J295" i="7"/>
  <c r="K295" i="7" s="1"/>
  <c r="M295" i="7" s="1"/>
  <c r="O295" i="7" s="1"/>
  <c r="J307" i="7"/>
  <c r="K307" i="7" s="1"/>
  <c r="M307" i="7" s="1"/>
  <c r="O307" i="7" s="1"/>
  <c r="J358" i="7"/>
  <c r="K358" i="7" s="1"/>
  <c r="M358" i="7" s="1"/>
  <c r="O358" i="7" s="1"/>
  <c r="J362" i="7"/>
  <c r="K362" i="7" s="1"/>
  <c r="M362" i="7" s="1"/>
  <c r="O362" i="7" s="1"/>
  <c r="J146" i="7"/>
  <c r="K146" i="7" s="1"/>
  <c r="M146" i="7" s="1"/>
  <c r="O146" i="7" s="1"/>
  <c r="J162" i="7"/>
  <c r="K162" i="7" s="1"/>
  <c r="M162" i="7" s="1"/>
  <c r="O162" i="7" s="1"/>
  <c r="J176" i="7"/>
  <c r="K176" i="7" s="1"/>
  <c r="M176" i="7" s="1"/>
  <c r="O176" i="7" s="1"/>
  <c r="J184" i="7"/>
  <c r="K184" i="7" s="1"/>
  <c r="M184" i="7" s="1"/>
  <c r="O184" i="7" s="1"/>
  <c r="J213" i="7"/>
  <c r="K213" i="7" s="1"/>
  <c r="M213" i="7" s="1"/>
  <c r="O213" i="7" s="1"/>
  <c r="J238" i="7"/>
  <c r="K238" i="7" s="1"/>
  <c r="M238" i="7" s="1"/>
  <c r="O238" i="7" s="1"/>
  <c r="J242" i="7"/>
  <c r="K242" i="7" s="1"/>
  <c r="M242" i="7" s="1"/>
  <c r="O242" i="7" s="1"/>
  <c r="J246" i="7"/>
  <c r="K246" i="7" s="1"/>
  <c r="M246" i="7" s="1"/>
  <c r="O246" i="7" s="1"/>
  <c r="J250" i="7"/>
  <c r="K250" i="7" s="1"/>
  <c r="M250" i="7" s="1"/>
  <c r="O250" i="7" s="1"/>
  <c r="J254" i="7"/>
  <c r="K254" i="7" s="1"/>
  <c r="M254" i="7" s="1"/>
  <c r="O254" i="7" s="1"/>
  <c r="J258" i="7"/>
  <c r="K258" i="7" s="1"/>
  <c r="M258" i="7" s="1"/>
  <c r="O258" i="7" s="1"/>
  <c r="J275" i="7"/>
  <c r="K275" i="7" s="1"/>
  <c r="M275" i="7" s="1"/>
  <c r="O275" i="7" s="1"/>
  <c r="J283" i="7"/>
  <c r="K283" i="7" s="1"/>
  <c r="M283" i="7" s="1"/>
  <c r="O283" i="7" s="1"/>
  <c r="J290" i="7"/>
  <c r="K290" i="7" s="1"/>
  <c r="M290" i="7" s="1"/>
  <c r="O290" i="7" s="1"/>
  <c r="J294" i="7"/>
  <c r="K294" i="7" s="1"/>
  <c r="M294" i="7" s="1"/>
  <c r="O294" i="7" s="1"/>
  <c r="J298" i="7"/>
  <c r="K298" i="7" s="1"/>
  <c r="M298" i="7" s="1"/>
  <c r="O298" i="7" s="1"/>
  <c r="J302" i="7"/>
  <c r="K302" i="7" s="1"/>
  <c r="M302" i="7" s="1"/>
  <c r="O302" i="7" s="1"/>
  <c r="J340" i="7"/>
  <c r="K340" i="7" s="1"/>
  <c r="M340" i="7" s="1"/>
  <c r="O340" i="7" s="1"/>
  <c r="J349" i="7"/>
  <c r="K349" i="7" s="1"/>
  <c r="M349" i="7" s="1"/>
  <c r="O349" i="7" s="1"/>
  <c r="J361" i="7"/>
  <c r="K361" i="7" s="1"/>
  <c r="M361" i="7" s="1"/>
  <c r="O361" i="7" s="1"/>
  <c r="J61" i="7"/>
  <c r="K61" i="7" s="1"/>
  <c r="M61" i="7" s="1"/>
  <c r="O61" i="7" s="1"/>
  <c r="J121" i="7"/>
  <c r="K121" i="7" s="1"/>
  <c r="M121" i="7" s="1"/>
  <c r="O121" i="7" s="1"/>
  <c r="J144" i="7"/>
  <c r="K144" i="7" s="1"/>
  <c r="M144" i="7" s="1"/>
  <c r="O144" i="7" s="1"/>
  <c r="J182" i="7"/>
  <c r="K182" i="7" s="1"/>
  <c r="M182" i="7" s="1"/>
  <c r="O182" i="7" s="1"/>
  <c r="J190" i="7"/>
  <c r="K190" i="7" s="1"/>
  <c r="M190" i="7" s="1"/>
  <c r="O190" i="7" s="1"/>
  <c r="J211" i="7"/>
  <c r="K211" i="7" s="1"/>
  <c r="M211" i="7" s="1"/>
  <c r="O211" i="7" s="1"/>
  <c r="J219" i="7"/>
  <c r="K219" i="7" s="1"/>
  <c r="M219" i="7" s="1"/>
  <c r="O219" i="7" s="1"/>
  <c r="J221" i="7"/>
  <c r="K221" i="7" s="1"/>
  <c r="M221" i="7" s="1"/>
  <c r="O221" i="7" s="1"/>
  <c r="J237" i="7"/>
  <c r="K237" i="7" s="1"/>
  <c r="M237" i="7" s="1"/>
  <c r="O237" i="7" s="1"/>
  <c r="J253" i="7"/>
  <c r="K253" i="7" s="1"/>
  <c r="M253" i="7" s="1"/>
  <c r="O253" i="7" s="1"/>
  <c r="J257" i="7"/>
  <c r="K257" i="7" s="1"/>
  <c r="M257" i="7" s="1"/>
  <c r="O257" i="7" s="1"/>
  <c r="J261" i="7"/>
  <c r="K261" i="7" s="1"/>
  <c r="M261" i="7" s="1"/>
  <c r="O261" i="7" s="1"/>
  <c r="J277" i="7"/>
  <c r="K277" i="7" s="1"/>
  <c r="M277" i="7" s="1"/>
  <c r="O277" i="7" s="1"/>
  <c r="J280" i="7"/>
  <c r="K280" i="7" s="1"/>
  <c r="M280" i="7" s="1"/>
  <c r="O280" i="7" s="1"/>
  <c r="J285" i="7"/>
  <c r="K285" i="7" s="1"/>
  <c r="M285" i="7" s="1"/>
  <c r="O285" i="7" s="1"/>
  <c r="J289" i="7"/>
  <c r="K289" i="7" s="1"/>
  <c r="M289" i="7" s="1"/>
  <c r="O289" i="7" s="1"/>
  <c r="J293" i="7"/>
  <c r="K293" i="7" s="1"/>
  <c r="M293" i="7" s="1"/>
  <c r="O293" i="7" s="1"/>
  <c r="J297" i="7"/>
  <c r="K297" i="7" s="1"/>
  <c r="M297" i="7" s="1"/>
  <c r="O297" i="7" s="1"/>
  <c r="J301" i="7"/>
  <c r="K301" i="7" s="1"/>
  <c r="M301" i="7" s="1"/>
  <c r="O301" i="7" s="1"/>
  <c r="J305" i="7"/>
  <c r="K305" i="7" s="1"/>
  <c r="M305" i="7" s="1"/>
  <c r="O305" i="7" s="1"/>
  <c r="J339" i="7"/>
  <c r="K339" i="7" s="1"/>
  <c r="M339" i="7" s="1"/>
  <c r="O339" i="7" s="1"/>
  <c r="J343" i="7"/>
  <c r="K343" i="7" s="1"/>
  <c r="M343" i="7" s="1"/>
  <c r="O343" i="7" s="1"/>
  <c r="J347" i="7"/>
  <c r="K347" i="7" s="1"/>
  <c r="M347" i="7" s="1"/>
  <c r="O347" i="7" s="1"/>
  <c r="J352" i="7"/>
  <c r="K352" i="7" s="1"/>
  <c r="M352" i="7" s="1"/>
  <c r="O352" i="7" s="1"/>
  <c r="J356" i="7"/>
  <c r="K356" i="7" s="1"/>
  <c r="M356" i="7" s="1"/>
  <c r="O356" i="7" s="1"/>
  <c r="J360" i="7"/>
  <c r="K360" i="7" s="1"/>
  <c r="M360" i="7" s="1"/>
  <c r="O360" i="7" s="1"/>
  <c r="J341" i="7"/>
  <c r="K341" i="7" s="1"/>
  <c r="M341" i="7" s="1"/>
  <c r="O341" i="7" s="1"/>
  <c r="J345" i="7"/>
  <c r="K345" i="7" s="1"/>
  <c r="M345" i="7" s="1"/>
  <c r="O345" i="7" s="1"/>
  <c r="J350" i="7"/>
  <c r="K350" i="7" s="1"/>
  <c r="M350" i="7" s="1"/>
  <c r="O350" i="7" s="1"/>
  <c r="J354" i="7"/>
  <c r="K354" i="7" s="1"/>
  <c r="M354" i="7" s="1"/>
  <c r="O354" i="7" s="1"/>
  <c r="J363" i="7"/>
  <c r="K363" i="7" s="1"/>
  <c r="M363" i="7" s="1"/>
  <c r="O363" i="7" s="1"/>
  <c r="J353" i="7"/>
  <c r="K353" i="7" s="1"/>
  <c r="M353" i="7" s="1"/>
  <c r="O353" i="7" s="1"/>
  <c r="J94" i="7"/>
  <c r="K94" i="7" s="1"/>
  <c r="M94" i="7" s="1"/>
  <c r="O94" i="7" s="1"/>
  <c r="J138" i="7"/>
  <c r="K138" i="7" s="1"/>
  <c r="M138" i="7" s="1"/>
  <c r="O138" i="7" s="1"/>
  <c r="J180" i="7"/>
  <c r="K180" i="7" s="1"/>
  <c r="M180" i="7" s="1"/>
  <c r="O180" i="7" s="1"/>
  <c r="J188" i="7"/>
  <c r="K188" i="7" s="1"/>
  <c r="M188" i="7" s="1"/>
  <c r="O188" i="7" s="1"/>
  <c r="J209" i="7"/>
  <c r="K209" i="7" s="1"/>
  <c r="M209" i="7" s="1"/>
  <c r="O209" i="7" s="1"/>
  <c r="J217" i="7"/>
  <c r="K217" i="7" s="1"/>
  <c r="M217" i="7" s="1"/>
  <c r="O217" i="7" s="1"/>
  <c r="J239" i="7"/>
  <c r="K239" i="7" s="1"/>
  <c r="M239" i="7" s="1"/>
  <c r="O239" i="7" s="1"/>
  <c r="J243" i="7"/>
  <c r="K243" i="7" s="1"/>
  <c r="M243" i="7" s="1"/>
  <c r="O243" i="7" s="1"/>
  <c r="J247" i="7"/>
  <c r="K247" i="7" s="1"/>
  <c r="M247" i="7" s="1"/>
  <c r="O247" i="7" s="1"/>
  <c r="J252" i="7"/>
  <c r="K252" i="7" s="1"/>
  <c r="M252" i="7" s="1"/>
  <c r="O252" i="7" s="1"/>
  <c r="J256" i="7"/>
  <c r="K256" i="7" s="1"/>
  <c r="M256" i="7" s="1"/>
  <c r="O256" i="7" s="1"/>
  <c r="J260" i="7"/>
  <c r="K260" i="7" s="1"/>
  <c r="M260" i="7" s="1"/>
  <c r="O260" i="7" s="1"/>
  <c r="J279" i="7"/>
  <c r="K279" i="7" s="1"/>
  <c r="M279" i="7" s="1"/>
  <c r="O279" i="7" s="1"/>
  <c r="J287" i="7"/>
  <c r="K287" i="7" s="1"/>
  <c r="M287" i="7" s="1"/>
  <c r="O287" i="7" s="1"/>
  <c r="J288" i="7"/>
  <c r="K288" i="7" s="1"/>
  <c r="M288" i="7" s="1"/>
  <c r="O288" i="7" s="1"/>
  <c r="J292" i="7"/>
  <c r="K292" i="7" s="1"/>
  <c r="M292" i="7" s="1"/>
  <c r="O292" i="7" s="1"/>
  <c r="J296" i="7"/>
  <c r="K296" i="7" s="1"/>
  <c r="M296" i="7" s="1"/>
  <c r="O296" i="7" s="1"/>
  <c r="J300" i="7"/>
  <c r="K300" i="7" s="1"/>
  <c r="M300" i="7" s="1"/>
  <c r="O300" i="7" s="1"/>
  <c r="J304" i="7"/>
  <c r="K304" i="7" s="1"/>
  <c r="M304" i="7" s="1"/>
  <c r="O304" i="7" s="1"/>
  <c r="J308" i="7"/>
  <c r="K308" i="7" s="1"/>
  <c r="M308" i="7" s="1"/>
  <c r="O308" i="7" s="1"/>
  <c r="J309" i="7"/>
  <c r="K309" i="7" s="1"/>
  <c r="M309" i="7" s="1"/>
  <c r="O309" i="7" s="1"/>
  <c r="J310" i="7"/>
  <c r="K310" i="7" s="1"/>
  <c r="M310" i="7" s="1"/>
  <c r="O310" i="7" s="1"/>
  <c r="J311" i="7"/>
  <c r="K311" i="7" s="1"/>
  <c r="M311" i="7" s="1"/>
  <c r="O311" i="7" s="1"/>
  <c r="J312" i="7"/>
  <c r="K312" i="7" s="1"/>
  <c r="M312" i="7" s="1"/>
  <c r="O312" i="7" s="1"/>
  <c r="J313" i="7"/>
  <c r="K313" i="7" s="1"/>
  <c r="M313" i="7" s="1"/>
  <c r="O313" i="7" s="1"/>
  <c r="J314" i="7"/>
  <c r="K314" i="7" s="1"/>
  <c r="M314" i="7" s="1"/>
  <c r="O314" i="7" s="1"/>
  <c r="J315" i="7"/>
  <c r="K315" i="7" s="1"/>
  <c r="M315" i="7" s="1"/>
  <c r="O315" i="7" s="1"/>
  <c r="J316" i="7"/>
  <c r="K316" i="7" s="1"/>
  <c r="M316" i="7" s="1"/>
  <c r="O316" i="7" s="1"/>
  <c r="J317" i="7"/>
  <c r="K317" i="7" s="1"/>
  <c r="M317" i="7" s="1"/>
  <c r="O317" i="7" s="1"/>
  <c r="J318" i="7"/>
  <c r="K318" i="7" s="1"/>
  <c r="M318" i="7" s="1"/>
  <c r="O318" i="7" s="1"/>
  <c r="J319" i="7"/>
  <c r="K319" i="7" s="1"/>
  <c r="M319" i="7" s="1"/>
  <c r="O319" i="7" s="1"/>
  <c r="J320" i="7"/>
  <c r="K320" i="7" s="1"/>
  <c r="M320" i="7" s="1"/>
  <c r="O320" i="7" s="1"/>
  <c r="J321" i="7"/>
  <c r="K321" i="7" s="1"/>
  <c r="M321" i="7" s="1"/>
  <c r="O321" i="7" s="1"/>
  <c r="J322" i="7"/>
  <c r="K322" i="7" s="1"/>
  <c r="M322" i="7" s="1"/>
  <c r="O322" i="7" s="1"/>
  <c r="J323" i="7"/>
  <c r="K323" i="7" s="1"/>
  <c r="M323" i="7" s="1"/>
  <c r="O323" i="7" s="1"/>
  <c r="J324" i="7"/>
  <c r="K324" i="7" s="1"/>
  <c r="M324" i="7" s="1"/>
  <c r="O324" i="7" s="1"/>
  <c r="J325" i="7"/>
  <c r="K325" i="7" s="1"/>
  <c r="M325" i="7" s="1"/>
  <c r="O325" i="7" s="1"/>
  <c r="J326" i="7"/>
  <c r="K326" i="7" s="1"/>
  <c r="M326" i="7" s="1"/>
  <c r="O326" i="7" s="1"/>
  <c r="J327" i="7"/>
  <c r="K327" i="7" s="1"/>
  <c r="M327" i="7" s="1"/>
  <c r="O327" i="7" s="1"/>
  <c r="J328" i="7"/>
  <c r="K328" i="7" s="1"/>
  <c r="M328" i="7" s="1"/>
  <c r="O328" i="7" s="1"/>
  <c r="J342" i="7"/>
  <c r="K342" i="7" s="1"/>
  <c r="M342" i="7" s="1"/>
  <c r="O342" i="7" s="1"/>
  <c r="J346" i="7"/>
  <c r="K346" i="7" s="1"/>
  <c r="M346" i="7" s="1"/>
  <c r="O346" i="7" s="1"/>
  <c r="J351" i="7"/>
  <c r="K351" i="7" s="1"/>
  <c r="M351" i="7" s="1"/>
  <c r="O351" i="7" s="1"/>
  <c r="J355" i="7"/>
  <c r="K355" i="7" s="1"/>
  <c r="M355" i="7" s="1"/>
  <c r="O355" i="7" s="1"/>
  <c r="J359" i="7"/>
  <c r="K359" i="7" s="1"/>
  <c r="M359" i="7" s="1"/>
  <c r="O359" i="7" s="1"/>
  <c r="J291" i="7"/>
  <c r="K291" i="7" s="1"/>
  <c r="M291" i="7" s="1"/>
  <c r="O291" i="7" s="1"/>
  <c r="J299" i="7"/>
  <c r="K299" i="7" s="1"/>
  <c r="M299" i="7" s="1"/>
  <c r="O299" i="7" s="1"/>
  <c r="J303" i="7"/>
  <c r="K303" i="7" s="1"/>
  <c r="M303" i="7" s="1"/>
  <c r="O303" i="7" s="1"/>
  <c r="J306" i="7"/>
  <c r="K306" i="7" s="1"/>
  <c r="M306" i="7" s="1"/>
  <c r="O306" i="7" s="1"/>
  <c r="J344" i="7"/>
  <c r="K344" i="7" s="1"/>
  <c r="M344" i="7" s="1"/>
  <c r="O344" i="7" s="1"/>
  <c r="J348" i="7"/>
  <c r="K348" i="7" s="1"/>
  <c r="M348" i="7" s="1"/>
  <c r="O348" i="7" s="1"/>
  <c r="J357" i="7"/>
  <c r="K357" i="7" s="1"/>
  <c r="M357" i="7" s="1"/>
  <c r="O357" i="7" s="1"/>
  <c r="D367" i="7"/>
  <c r="J294" i="6"/>
  <c r="K294" i="6" s="1"/>
  <c r="M294" i="6" s="1"/>
  <c r="O294" i="6" s="1"/>
  <c r="J362" i="6"/>
  <c r="K362" i="6" s="1"/>
  <c r="M362" i="6" s="1"/>
  <c r="O362" i="6" s="1"/>
  <c r="J322" i="6"/>
  <c r="K322" i="6" s="1"/>
  <c r="M322" i="6" s="1"/>
  <c r="O322" i="6" s="1"/>
  <c r="J128" i="6"/>
  <c r="K128" i="6" s="1"/>
  <c r="M128" i="6" s="1"/>
  <c r="O128" i="6" s="1"/>
  <c r="J348" i="6"/>
  <c r="K348" i="6" s="1"/>
  <c r="M348" i="6" s="1"/>
  <c r="O348" i="6" s="1"/>
  <c r="J314" i="6"/>
  <c r="K314" i="6" s="1"/>
  <c r="M314" i="6" s="1"/>
  <c r="J287" i="6"/>
  <c r="K287" i="6" s="1"/>
  <c r="M287" i="6" s="1"/>
  <c r="O287" i="6" s="1"/>
  <c r="J163" i="6"/>
  <c r="K163" i="6" s="1"/>
  <c r="M163" i="6" s="1"/>
  <c r="O163" i="6" s="1"/>
  <c r="J302" i="6"/>
  <c r="K302" i="6" s="1"/>
  <c r="M302" i="6" s="1"/>
  <c r="O302" i="6" s="1"/>
  <c r="J175" i="6"/>
  <c r="K175" i="6" s="1"/>
  <c r="M175" i="6" s="1"/>
  <c r="O175" i="6" s="1"/>
  <c r="J95" i="6"/>
  <c r="K95" i="6" s="1"/>
  <c r="M95" i="6" s="1"/>
  <c r="O95" i="6" s="1"/>
  <c r="J176" i="6"/>
  <c r="K176" i="6" s="1"/>
  <c r="M176" i="6" s="1"/>
  <c r="O176" i="6" s="1"/>
  <c r="J74" i="6"/>
  <c r="K74" i="6" s="1"/>
  <c r="M74" i="6" s="1"/>
  <c r="O74" i="6" s="1"/>
  <c r="J173" i="6"/>
  <c r="K173" i="6" s="1"/>
  <c r="M173" i="6" s="1"/>
  <c r="O173" i="6" s="1"/>
  <c r="J250" i="6"/>
  <c r="K250" i="6" s="1"/>
  <c r="M250" i="6" s="1"/>
  <c r="O250" i="6" s="1"/>
  <c r="J125" i="6"/>
  <c r="K125" i="6" s="1"/>
  <c r="M125" i="6" s="1"/>
  <c r="O125" i="6" s="1"/>
  <c r="J146" i="6"/>
  <c r="K146" i="6" s="1"/>
  <c r="M146" i="6" s="1"/>
  <c r="O146" i="6" s="1"/>
  <c r="J26" i="6"/>
  <c r="K26" i="6" s="1"/>
  <c r="M26" i="6" s="1"/>
  <c r="O26" i="6" s="1"/>
  <c r="J8" i="6"/>
  <c r="K8" i="6" s="1"/>
  <c r="N348" i="7"/>
  <c r="N264" i="7"/>
  <c r="J356" i="6"/>
  <c r="K356" i="6" s="1"/>
  <c r="M356" i="6" s="1"/>
  <c r="O356" i="6" s="1"/>
  <c r="J338" i="6"/>
  <c r="K338" i="6" s="1"/>
  <c r="M338" i="6" s="1"/>
  <c r="O338" i="6" s="1"/>
  <c r="J327" i="6"/>
  <c r="K327" i="6" s="1"/>
  <c r="M327" i="6" s="1"/>
  <c r="O327" i="6" s="1"/>
  <c r="J229" i="6"/>
  <c r="K229" i="6" s="1"/>
  <c r="M229" i="6" s="1"/>
  <c r="O229" i="6" s="1"/>
  <c r="J219" i="6"/>
  <c r="K219" i="6" s="1"/>
  <c r="M219" i="6" s="1"/>
  <c r="O219" i="6" s="1"/>
  <c r="J358" i="6"/>
  <c r="K358" i="6" s="1"/>
  <c r="M358" i="6" s="1"/>
  <c r="J299" i="6"/>
  <c r="K299" i="6" s="1"/>
  <c r="M299" i="6" s="1"/>
  <c r="O299" i="6" s="1"/>
  <c r="J228" i="6"/>
  <c r="K228" i="6" s="1"/>
  <c r="M228" i="6" s="1"/>
  <c r="O228" i="6" s="1"/>
  <c r="J218" i="6"/>
  <c r="K218" i="6" s="1"/>
  <c r="M218" i="6" s="1"/>
  <c r="O218" i="6" s="1"/>
  <c r="J337" i="6"/>
  <c r="K337" i="6" s="1"/>
  <c r="M337" i="6" s="1"/>
  <c r="O337" i="6" s="1"/>
  <c r="J323" i="6"/>
  <c r="K323" i="6" s="1"/>
  <c r="M323" i="6" s="1"/>
  <c r="O323" i="6" s="1"/>
  <c r="J261" i="6"/>
  <c r="K261" i="6" s="1"/>
  <c r="M261" i="6" s="1"/>
  <c r="O261" i="6" s="1"/>
  <c r="J131" i="6"/>
  <c r="K131" i="6" s="1"/>
  <c r="M131" i="6" s="1"/>
  <c r="O131" i="6" s="1"/>
  <c r="J79" i="6"/>
  <c r="K79" i="6" s="1"/>
  <c r="M79" i="6" s="1"/>
  <c r="O79" i="6" s="1"/>
  <c r="J350" i="6"/>
  <c r="K350" i="6" s="1"/>
  <c r="M350" i="6" s="1"/>
  <c r="J344" i="6"/>
  <c r="K344" i="6" s="1"/>
  <c r="M344" i="6" s="1"/>
  <c r="O344" i="6" s="1"/>
  <c r="J315" i="6"/>
  <c r="K315" i="6" s="1"/>
  <c r="M315" i="6" s="1"/>
  <c r="O315" i="6" s="1"/>
  <c r="J310" i="6"/>
  <c r="K310" i="6" s="1"/>
  <c r="M310" i="6" s="1"/>
  <c r="J292" i="6"/>
  <c r="K292" i="6" s="1"/>
  <c r="M292" i="6" s="1"/>
  <c r="J209" i="6"/>
  <c r="K209" i="6" s="1"/>
  <c r="M209" i="6" s="1"/>
  <c r="O209" i="6" s="1"/>
  <c r="J170" i="6"/>
  <c r="K170" i="6" s="1"/>
  <c r="M170" i="6" s="1"/>
  <c r="J104" i="6"/>
  <c r="K104" i="6" s="1"/>
  <c r="M104" i="6" s="1"/>
  <c r="O104" i="6" s="1"/>
  <c r="J42" i="6"/>
  <c r="K42" i="6" s="1"/>
  <c r="M42" i="6" s="1"/>
  <c r="O42" i="6" s="1"/>
  <c r="J259" i="6"/>
  <c r="K259" i="6" s="1"/>
  <c r="M259" i="6" s="1"/>
  <c r="J185" i="6"/>
  <c r="K185" i="6" s="1"/>
  <c r="M185" i="6" s="1"/>
  <c r="J147" i="6"/>
  <c r="K147" i="6" s="1"/>
  <c r="M147" i="6" s="1"/>
  <c r="O147" i="6" s="1"/>
  <c r="J101" i="6"/>
  <c r="K101" i="6" s="1"/>
  <c r="M101" i="6" s="1"/>
  <c r="O101" i="6" s="1"/>
  <c r="J20" i="6"/>
  <c r="K20" i="6" s="1"/>
  <c r="M20" i="6" s="1"/>
  <c r="J183" i="6"/>
  <c r="K183" i="6" s="1"/>
  <c r="M183" i="6" s="1"/>
  <c r="J150" i="6"/>
  <c r="K150" i="6" s="1"/>
  <c r="M150" i="6" s="1"/>
  <c r="J87" i="6"/>
  <c r="K87" i="6" s="1"/>
  <c r="M87" i="6" s="1"/>
  <c r="J324" i="6"/>
  <c r="K324" i="6" s="1"/>
  <c r="M324" i="6" s="1"/>
  <c r="J191" i="6"/>
  <c r="K191" i="6" s="1"/>
  <c r="M191" i="6" s="1"/>
  <c r="J112" i="6"/>
  <c r="K112" i="6" s="1"/>
  <c r="M112" i="6" s="1"/>
  <c r="J283" i="6"/>
  <c r="K283" i="6" s="1"/>
  <c r="M283" i="6" s="1"/>
  <c r="J275" i="6"/>
  <c r="K275" i="6" s="1"/>
  <c r="M275" i="6" s="1"/>
  <c r="J248" i="6"/>
  <c r="K248" i="6" s="1"/>
  <c r="M248" i="6" s="1"/>
  <c r="J240" i="6"/>
  <c r="K240" i="6" s="1"/>
  <c r="M240" i="6" s="1"/>
  <c r="J199" i="6"/>
  <c r="K199" i="6" s="1"/>
  <c r="M199" i="6" s="1"/>
  <c r="J157" i="6"/>
  <c r="K157" i="6" s="1"/>
  <c r="M157" i="6" s="1"/>
  <c r="J117" i="6"/>
  <c r="K117" i="6" s="1"/>
  <c r="M117" i="6" s="1"/>
  <c r="J91" i="6"/>
  <c r="K91" i="6" s="1"/>
  <c r="M91" i="6" s="1"/>
  <c r="J63" i="6"/>
  <c r="K63" i="6" s="1"/>
  <c r="M63" i="6" s="1"/>
  <c r="J47" i="6"/>
  <c r="K47" i="6" s="1"/>
  <c r="M47" i="6" s="1"/>
  <c r="J144" i="6"/>
  <c r="K144" i="6" s="1"/>
  <c r="M144" i="6" s="1"/>
  <c r="J92" i="6"/>
  <c r="K92" i="6" s="1"/>
  <c r="M92" i="6" s="1"/>
  <c r="J15" i="6"/>
  <c r="K15" i="6" s="1"/>
  <c r="M15" i="6" s="1"/>
  <c r="J110" i="6"/>
  <c r="K110" i="6" s="1"/>
  <c r="M110" i="6" s="1"/>
  <c r="O110" i="6" s="1"/>
  <c r="J81" i="6"/>
  <c r="K81" i="6" s="1"/>
  <c r="M81" i="6" s="1"/>
  <c r="O81" i="6" s="1"/>
  <c r="J281" i="6"/>
  <c r="K281" i="6" s="1"/>
  <c r="M281" i="6" s="1"/>
  <c r="O281" i="6" s="1"/>
  <c r="J273" i="6"/>
  <c r="K273" i="6" s="1"/>
  <c r="M273" i="6" s="1"/>
  <c r="O273" i="6" s="1"/>
  <c r="J246" i="6"/>
  <c r="K246" i="6" s="1"/>
  <c r="M246" i="6" s="1"/>
  <c r="O246" i="6" s="1"/>
  <c r="J238" i="6"/>
  <c r="K238" i="6" s="1"/>
  <c r="M238" i="6" s="1"/>
  <c r="J197" i="6"/>
  <c r="K197" i="6" s="1"/>
  <c r="M197" i="6" s="1"/>
  <c r="O197" i="6" s="1"/>
  <c r="J151" i="6"/>
  <c r="K151" i="6" s="1"/>
  <c r="M151" i="6" s="1"/>
  <c r="O151" i="6" s="1"/>
  <c r="J60" i="6"/>
  <c r="K60" i="6" s="1"/>
  <c r="M60" i="6" s="1"/>
  <c r="O60" i="6" s="1"/>
  <c r="J83" i="6"/>
  <c r="K83" i="6" s="1"/>
  <c r="M83" i="6" s="1"/>
  <c r="O83" i="6" s="1"/>
  <c r="J59" i="6"/>
  <c r="K59" i="6" s="1"/>
  <c r="M59" i="6" s="1"/>
  <c r="O59" i="6" s="1"/>
  <c r="J43" i="6"/>
  <c r="K43" i="6" s="1"/>
  <c r="M43" i="6" s="1"/>
  <c r="O43" i="6" s="1"/>
  <c r="J142" i="6"/>
  <c r="K142" i="6" s="1"/>
  <c r="M142" i="6" s="1"/>
  <c r="O142" i="6" s="1"/>
  <c r="J84" i="6"/>
  <c r="K84" i="6" s="1"/>
  <c r="M84" i="6" s="1"/>
  <c r="O84" i="6" s="1"/>
  <c r="J30" i="6"/>
  <c r="K30" i="6" s="1"/>
  <c r="M30" i="6" s="1"/>
  <c r="O30" i="6" s="1"/>
  <c r="N360" i="7"/>
  <c r="N14" i="7"/>
  <c r="J269" i="6"/>
  <c r="K269" i="6" s="1"/>
  <c r="M269" i="6" s="1"/>
  <c r="O269" i="6" s="1"/>
  <c r="J341" i="6"/>
  <c r="K341" i="6" s="1"/>
  <c r="M341" i="6" s="1"/>
  <c r="O341" i="6" s="1"/>
  <c r="J331" i="6"/>
  <c r="K331" i="6" s="1"/>
  <c r="M331" i="6" s="1"/>
  <c r="O331" i="6" s="1"/>
  <c r="J290" i="6"/>
  <c r="K290" i="6" s="1"/>
  <c r="M290" i="6" s="1"/>
  <c r="J225" i="6"/>
  <c r="K225" i="6" s="1"/>
  <c r="M225" i="6" s="1"/>
  <c r="J363" i="6"/>
  <c r="K363" i="6" s="1"/>
  <c r="M363" i="6" s="1"/>
  <c r="O363" i="6" s="1"/>
  <c r="J330" i="6"/>
  <c r="K330" i="6" s="1"/>
  <c r="M330" i="6" s="1"/>
  <c r="O330" i="6" s="1"/>
  <c r="J255" i="6"/>
  <c r="K255" i="6" s="1"/>
  <c r="M255" i="6" s="1"/>
  <c r="O255" i="6" s="1"/>
  <c r="J222" i="6"/>
  <c r="K222" i="6" s="1"/>
  <c r="M222" i="6" s="1"/>
  <c r="O222" i="6" s="1"/>
  <c r="J271" i="6"/>
  <c r="K271" i="6" s="1"/>
  <c r="M271" i="6" s="1"/>
  <c r="O271" i="6" s="1"/>
  <c r="J268" i="6"/>
  <c r="K268" i="6" s="1"/>
  <c r="M268" i="6" s="1"/>
  <c r="O268" i="6" s="1"/>
  <c r="J295" i="6"/>
  <c r="K295" i="6" s="1"/>
  <c r="M295" i="6" s="1"/>
  <c r="J204" i="6"/>
  <c r="K204" i="6" s="1"/>
  <c r="M204" i="6" s="1"/>
  <c r="J123" i="6"/>
  <c r="K123" i="6" s="1"/>
  <c r="M123" i="6" s="1"/>
  <c r="O123" i="6" s="1"/>
  <c r="J352" i="6"/>
  <c r="K352" i="6" s="1"/>
  <c r="M352" i="6" s="1"/>
  <c r="O352" i="6" s="1"/>
  <c r="J347" i="6"/>
  <c r="K347" i="6" s="1"/>
  <c r="M347" i="6" s="1"/>
  <c r="J318" i="6"/>
  <c r="K318" i="6" s="1"/>
  <c r="M318" i="6" s="1"/>
  <c r="O318" i="6" s="1"/>
  <c r="J312" i="6"/>
  <c r="K312" i="6" s="1"/>
  <c r="M312" i="6" s="1"/>
  <c r="O312" i="6" s="1"/>
  <c r="J306" i="6"/>
  <c r="K306" i="6" s="1"/>
  <c r="M306" i="6" s="1"/>
  <c r="J262" i="6"/>
  <c r="K262" i="6" s="1"/>
  <c r="M262" i="6" s="1"/>
  <c r="J188" i="6"/>
  <c r="K188" i="6" s="1"/>
  <c r="M188" i="6" s="1"/>
  <c r="O188" i="6" s="1"/>
  <c r="J155" i="6"/>
  <c r="K155" i="6" s="1"/>
  <c r="M155" i="6" s="1"/>
  <c r="J73" i="6"/>
  <c r="K73" i="6" s="1"/>
  <c r="M73" i="6" s="1"/>
  <c r="O73" i="6" s="1"/>
  <c r="J293" i="6"/>
  <c r="K293" i="6" s="1"/>
  <c r="M293" i="6" s="1"/>
  <c r="J210" i="6"/>
  <c r="K210" i="6" s="1"/>
  <c r="M210" i="6" s="1"/>
  <c r="O210" i="6" s="1"/>
  <c r="J167" i="6"/>
  <c r="K167" i="6" s="1"/>
  <c r="M167" i="6" s="1"/>
  <c r="J124" i="6"/>
  <c r="K124" i="6" s="1"/>
  <c r="M124" i="6" s="1"/>
  <c r="O124" i="6" s="1"/>
  <c r="J82" i="6"/>
  <c r="K82" i="6" s="1"/>
  <c r="M82" i="6" s="1"/>
  <c r="O82" i="6" s="1"/>
  <c r="J212" i="6"/>
  <c r="K212" i="6" s="1"/>
  <c r="M212" i="6" s="1"/>
  <c r="J168" i="6"/>
  <c r="K168" i="6" s="1"/>
  <c r="M168" i="6" s="1"/>
  <c r="J106" i="6"/>
  <c r="K106" i="6" s="1"/>
  <c r="M106" i="6" s="1"/>
  <c r="J58" i="6"/>
  <c r="K58" i="6" s="1"/>
  <c r="M58" i="6" s="1"/>
  <c r="O58" i="6" s="1"/>
  <c r="J265" i="6"/>
  <c r="K265" i="6" s="1"/>
  <c r="M265" i="6" s="1"/>
  <c r="J165" i="6"/>
  <c r="K165" i="6" s="1"/>
  <c r="M165" i="6" s="1"/>
  <c r="J66" i="6"/>
  <c r="K66" i="6" s="1"/>
  <c r="M66" i="6" s="1"/>
  <c r="J279" i="6"/>
  <c r="K279" i="6" s="1"/>
  <c r="M279" i="6" s="1"/>
  <c r="J252" i="6"/>
  <c r="K252" i="6" s="1"/>
  <c r="M252" i="6" s="1"/>
  <c r="J244" i="6"/>
  <c r="K244" i="6" s="1"/>
  <c r="M244" i="6" s="1"/>
  <c r="J236" i="6"/>
  <c r="K236" i="6" s="1"/>
  <c r="M236" i="6" s="1"/>
  <c r="J195" i="6"/>
  <c r="K195" i="6" s="1"/>
  <c r="M195" i="6" s="1"/>
  <c r="J133" i="6"/>
  <c r="K133" i="6" s="1"/>
  <c r="M133" i="6" s="1"/>
  <c r="J44" i="6"/>
  <c r="K44" i="6" s="1"/>
  <c r="M44" i="6" s="1"/>
  <c r="J75" i="6"/>
  <c r="K75" i="6" s="1"/>
  <c r="M75" i="6" s="1"/>
  <c r="J55" i="6"/>
  <c r="K55" i="6" s="1"/>
  <c r="M55" i="6" s="1"/>
  <c r="J13" i="6"/>
  <c r="K13" i="6" s="1"/>
  <c r="M13" i="6" s="1"/>
  <c r="J140" i="6"/>
  <c r="K140" i="6" s="1"/>
  <c r="M140" i="6" s="1"/>
  <c r="J76" i="6"/>
  <c r="K76" i="6" s="1"/>
  <c r="M76" i="6" s="1"/>
  <c r="J37" i="6"/>
  <c r="K37" i="6" s="1"/>
  <c r="M37" i="6" s="1"/>
  <c r="O37" i="6" s="1"/>
  <c r="M8" i="6"/>
  <c r="O8" i="6" s="1"/>
  <c r="J22" i="6"/>
  <c r="K22" i="6" s="1"/>
  <c r="M22" i="6" s="1"/>
  <c r="O22" i="6" s="1"/>
  <c r="J108" i="6"/>
  <c r="K108" i="6" s="1"/>
  <c r="M108" i="6" s="1"/>
  <c r="J35" i="6"/>
  <c r="K35" i="6" s="1"/>
  <c r="M35" i="6" s="1"/>
  <c r="J41" i="6"/>
  <c r="K41" i="6" s="1"/>
  <c r="M41" i="6" s="1"/>
  <c r="O41" i="6" s="1"/>
  <c r="J72" i="6"/>
  <c r="K72" i="6" s="1"/>
  <c r="M72" i="6" s="1"/>
  <c r="J88" i="6"/>
  <c r="K88" i="6" s="1"/>
  <c r="M88" i="6" s="1"/>
  <c r="J139" i="6"/>
  <c r="K139" i="6" s="1"/>
  <c r="M139" i="6" s="1"/>
  <c r="J143" i="6"/>
  <c r="K143" i="6" s="1"/>
  <c r="M143" i="6" s="1"/>
  <c r="J181" i="6"/>
  <c r="K181" i="6" s="1"/>
  <c r="M181" i="6" s="1"/>
  <c r="J45" i="6"/>
  <c r="K45" i="6" s="1"/>
  <c r="M45" i="6" s="1"/>
  <c r="O45" i="6" s="1"/>
  <c r="J53" i="6"/>
  <c r="K53" i="6" s="1"/>
  <c r="M53" i="6" s="1"/>
  <c r="O53" i="6" s="1"/>
  <c r="J61" i="6"/>
  <c r="K61" i="6" s="1"/>
  <c r="M61" i="6" s="1"/>
  <c r="J70" i="6"/>
  <c r="K70" i="6" s="1"/>
  <c r="M70" i="6" s="1"/>
  <c r="J86" i="6"/>
  <c r="K86" i="6" s="1"/>
  <c r="M86" i="6" s="1"/>
  <c r="O86" i="6" s="1"/>
  <c r="J152" i="6"/>
  <c r="K152" i="6" s="1"/>
  <c r="M152" i="6" s="1"/>
  <c r="O152" i="6" s="1"/>
  <c r="J113" i="6"/>
  <c r="K113" i="6" s="1"/>
  <c r="M113" i="6" s="1"/>
  <c r="J129" i="6"/>
  <c r="K129" i="6" s="1"/>
  <c r="M129" i="6" s="1"/>
  <c r="O129" i="6" s="1"/>
  <c r="J154" i="6"/>
  <c r="K154" i="6" s="1"/>
  <c r="M154" i="6" s="1"/>
  <c r="J186" i="6"/>
  <c r="K186" i="6" s="1"/>
  <c r="M186" i="6" s="1"/>
  <c r="J198" i="6"/>
  <c r="K198" i="6" s="1"/>
  <c r="M198" i="6" s="1"/>
  <c r="J235" i="6"/>
  <c r="K235" i="6" s="1"/>
  <c r="M235" i="6" s="1"/>
  <c r="J239" i="6"/>
  <c r="K239" i="6" s="1"/>
  <c r="M239" i="6" s="1"/>
  <c r="O239" i="6" s="1"/>
  <c r="J243" i="6"/>
  <c r="K243" i="6" s="1"/>
  <c r="M243" i="6" s="1"/>
  <c r="J247" i="6"/>
  <c r="K247" i="6" s="1"/>
  <c r="M247" i="6" s="1"/>
  <c r="J251" i="6"/>
  <c r="K251" i="6" s="1"/>
  <c r="M251" i="6" s="1"/>
  <c r="J274" i="6"/>
  <c r="K274" i="6" s="1"/>
  <c r="M274" i="6" s="1"/>
  <c r="J278" i="6"/>
  <c r="K278" i="6" s="1"/>
  <c r="M278" i="6" s="1"/>
  <c r="J282" i="6"/>
  <c r="K282" i="6" s="1"/>
  <c r="M282" i="6" s="1"/>
  <c r="O282" i="6" s="1"/>
  <c r="J46" i="6"/>
  <c r="K46" i="6" s="1"/>
  <c r="M46" i="6" s="1"/>
  <c r="J99" i="6"/>
  <c r="K99" i="6" s="1"/>
  <c r="M99" i="6" s="1"/>
  <c r="J162" i="6"/>
  <c r="K162" i="6" s="1"/>
  <c r="M162" i="6" s="1"/>
  <c r="J177" i="6"/>
  <c r="K177" i="6" s="1"/>
  <c r="M177" i="6" s="1"/>
  <c r="O177" i="6" s="1"/>
  <c r="J257" i="6"/>
  <c r="K257" i="6" s="1"/>
  <c r="M257" i="6" s="1"/>
  <c r="O257" i="6" s="1"/>
  <c r="J321" i="6"/>
  <c r="K321" i="6" s="1"/>
  <c r="M321" i="6" s="1"/>
  <c r="O321" i="6" s="1"/>
  <c r="J17" i="6"/>
  <c r="K17" i="6" s="1"/>
  <c r="M17" i="6" s="1"/>
  <c r="J77" i="6"/>
  <c r="K77" i="6" s="1"/>
  <c r="M77" i="6" s="1"/>
  <c r="O77" i="6" s="1"/>
  <c r="J102" i="6"/>
  <c r="K102" i="6" s="1"/>
  <c r="M102" i="6" s="1"/>
  <c r="O102" i="6" s="1"/>
  <c r="J130" i="6"/>
  <c r="K130" i="6" s="1"/>
  <c r="M130" i="6" s="1"/>
  <c r="O130" i="6" s="1"/>
  <c r="J164" i="6"/>
  <c r="K164" i="6" s="1"/>
  <c r="M164" i="6" s="1"/>
  <c r="O164" i="6" s="1"/>
  <c r="J180" i="6"/>
  <c r="K180" i="6" s="1"/>
  <c r="M180" i="6" s="1"/>
  <c r="O180" i="6" s="1"/>
  <c r="J207" i="6"/>
  <c r="K207" i="6" s="1"/>
  <c r="M207" i="6" s="1"/>
  <c r="O207" i="6" s="1"/>
  <c r="J16" i="6"/>
  <c r="K16" i="6" s="1"/>
  <c r="M16" i="6" s="1"/>
  <c r="O16" i="6" s="1"/>
  <c r="J62" i="6"/>
  <c r="K62" i="6" s="1"/>
  <c r="M62" i="6" s="1"/>
  <c r="O62" i="6" s="1"/>
  <c r="J97" i="6"/>
  <c r="K97" i="6" s="1"/>
  <c r="M97" i="6" s="1"/>
  <c r="J119" i="6"/>
  <c r="K119" i="6" s="1"/>
  <c r="M119" i="6" s="1"/>
  <c r="O119" i="6" s="1"/>
  <c r="J135" i="6"/>
  <c r="K135" i="6" s="1"/>
  <c r="M135" i="6" s="1"/>
  <c r="O135" i="6" s="1"/>
  <c r="J158" i="6"/>
  <c r="K158" i="6" s="1"/>
  <c r="M158" i="6" s="1"/>
  <c r="O158" i="6" s="1"/>
  <c r="J179" i="6"/>
  <c r="K179" i="6" s="1"/>
  <c r="M179" i="6" s="1"/>
  <c r="O179" i="6" s="1"/>
  <c r="J206" i="6"/>
  <c r="K206" i="6" s="1"/>
  <c r="M206" i="6" s="1"/>
  <c r="O206" i="6" s="1"/>
  <c r="J254" i="6"/>
  <c r="K254" i="6" s="1"/>
  <c r="M254" i="6" s="1"/>
  <c r="J289" i="6"/>
  <c r="K289" i="6" s="1"/>
  <c r="M289" i="6" s="1"/>
  <c r="O289" i="6" s="1"/>
  <c r="J303" i="6"/>
  <c r="K303" i="6" s="1"/>
  <c r="M303" i="6" s="1"/>
  <c r="J71" i="6"/>
  <c r="K71" i="6" s="1"/>
  <c r="M71" i="6" s="1"/>
  <c r="O71" i="6" s="1"/>
  <c r="J100" i="6"/>
  <c r="K100" i="6" s="1"/>
  <c r="M100" i="6" s="1"/>
  <c r="O100" i="6" s="1"/>
  <c r="J134" i="6"/>
  <c r="K134" i="6" s="1"/>
  <c r="M134" i="6" s="1"/>
  <c r="O134" i="6" s="1"/>
  <c r="J166" i="6"/>
  <c r="K166" i="6" s="1"/>
  <c r="M166" i="6" s="1"/>
  <c r="O166" i="6" s="1"/>
  <c r="J187" i="6"/>
  <c r="K187" i="6" s="1"/>
  <c r="M187" i="6" s="1"/>
  <c r="O187" i="6" s="1"/>
  <c r="J205" i="6"/>
  <c r="K205" i="6" s="1"/>
  <c r="M205" i="6" s="1"/>
  <c r="O205" i="6" s="1"/>
  <c r="J258" i="6"/>
  <c r="K258" i="6" s="1"/>
  <c r="M258" i="6" s="1"/>
  <c r="O258" i="6" s="1"/>
  <c r="J288" i="6"/>
  <c r="K288" i="6" s="1"/>
  <c r="M288" i="6" s="1"/>
  <c r="O288" i="6" s="1"/>
  <c r="J305" i="6"/>
  <c r="K305" i="6" s="1"/>
  <c r="M305" i="6" s="1"/>
  <c r="O305" i="6" s="1"/>
  <c r="J309" i="6"/>
  <c r="K309" i="6" s="1"/>
  <c r="M309" i="6" s="1"/>
  <c r="O309" i="6" s="1"/>
  <c r="J313" i="6"/>
  <c r="K313" i="6" s="1"/>
  <c r="M313" i="6" s="1"/>
  <c r="O313" i="6" s="1"/>
  <c r="J317" i="6"/>
  <c r="K317" i="6" s="1"/>
  <c r="M317" i="6" s="1"/>
  <c r="J345" i="6"/>
  <c r="K345" i="6" s="1"/>
  <c r="M345" i="6" s="1"/>
  <c r="O345" i="6" s="1"/>
  <c r="J349" i="6"/>
  <c r="K349" i="6" s="1"/>
  <c r="M349" i="6" s="1"/>
  <c r="O349" i="6" s="1"/>
  <c r="J353" i="6"/>
  <c r="K353" i="6" s="1"/>
  <c r="M353" i="6" s="1"/>
  <c r="J120" i="6"/>
  <c r="K120" i="6" s="1"/>
  <c r="M120" i="6" s="1"/>
  <c r="O120" i="6" s="1"/>
  <c r="J184" i="6"/>
  <c r="K184" i="6" s="1"/>
  <c r="M184" i="6" s="1"/>
  <c r="O184" i="6" s="1"/>
  <c r="J256" i="6"/>
  <c r="K256" i="6" s="1"/>
  <c r="M256" i="6" s="1"/>
  <c r="O256" i="6" s="1"/>
  <c r="J320" i="6"/>
  <c r="K320" i="6" s="1"/>
  <c r="M320" i="6" s="1"/>
  <c r="O320" i="6" s="1"/>
  <c r="J260" i="6"/>
  <c r="K260" i="6" s="1"/>
  <c r="M260" i="6" s="1"/>
  <c r="O260" i="6" s="1"/>
  <c r="J355" i="6"/>
  <c r="K355" i="6" s="1"/>
  <c r="M355" i="6" s="1"/>
  <c r="O355" i="6" s="1"/>
  <c r="J216" i="6"/>
  <c r="K216" i="6" s="1"/>
  <c r="M216" i="6" s="1"/>
  <c r="J224" i="6"/>
  <c r="K224" i="6" s="1"/>
  <c r="M224" i="6" s="1"/>
  <c r="O224" i="6" s="1"/>
  <c r="J232" i="6"/>
  <c r="K232" i="6" s="1"/>
  <c r="M232" i="6" s="1"/>
  <c r="O232" i="6" s="1"/>
  <c r="J301" i="6"/>
  <c r="K301" i="6" s="1"/>
  <c r="M301" i="6" s="1"/>
  <c r="O301" i="6" s="1"/>
  <c r="J334" i="6"/>
  <c r="K334" i="6" s="1"/>
  <c r="M334" i="6" s="1"/>
  <c r="O334" i="6" s="1"/>
  <c r="J336" i="6"/>
  <c r="K336" i="6" s="1"/>
  <c r="M336" i="6" s="1"/>
  <c r="J223" i="6"/>
  <c r="K223" i="6" s="1"/>
  <c r="M223" i="6" s="1"/>
  <c r="O223" i="6" s="1"/>
  <c r="J231" i="6"/>
  <c r="K231" i="6" s="1"/>
  <c r="M231" i="6" s="1"/>
  <c r="O231" i="6" s="1"/>
  <c r="J300" i="6"/>
  <c r="K300" i="6" s="1"/>
  <c r="M300" i="6" s="1"/>
  <c r="O300" i="6" s="1"/>
  <c r="J333" i="6"/>
  <c r="K333" i="6" s="1"/>
  <c r="M333" i="6" s="1"/>
  <c r="O333" i="6" s="1"/>
  <c r="J340" i="6"/>
  <c r="K340" i="6" s="1"/>
  <c r="M340" i="6" s="1"/>
  <c r="O340" i="6" s="1"/>
  <c r="J361" i="6"/>
  <c r="K361" i="6" s="1"/>
  <c r="M361" i="6" s="1"/>
  <c r="O361" i="6" s="1"/>
  <c r="J28" i="6"/>
  <c r="K28" i="6" s="1"/>
  <c r="M28" i="6" s="1"/>
  <c r="J31" i="6"/>
  <c r="K31" i="6" s="1"/>
  <c r="M31" i="6" s="1"/>
  <c r="J39" i="6"/>
  <c r="K39" i="6" s="1"/>
  <c r="M39" i="6" s="1"/>
  <c r="J19" i="6"/>
  <c r="K19" i="6" s="1"/>
  <c r="M19" i="6" s="1"/>
  <c r="J80" i="6"/>
  <c r="K80" i="6" s="1"/>
  <c r="M80" i="6" s="1"/>
  <c r="O80" i="6" s="1"/>
  <c r="J96" i="6"/>
  <c r="K96" i="6" s="1"/>
  <c r="M96" i="6" s="1"/>
  <c r="O96" i="6" s="1"/>
  <c r="J141" i="6"/>
  <c r="K141" i="6" s="1"/>
  <c r="M141" i="6" s="1"/>
  <c r="O141" i="6" s="1"/>
  <c r="J145" i="6"/>
  <c r="K145" i="6" s="1"/>
  <c r="M145" i="6" s="1"/>
  <c r="O145" i="6" s="1"/>
  <c r="J18" i="6"/>
  <c r="K18" i="6" s="1"/>
  <c r="M18" i="6" s="1"/>
  <c r="O18" i="6" s="1"/>
  <c r="J49" i="6"/>
  <c r="K49" i="6" s="1"/>
  <c r="M49" i="6" s="1"/>
  <c r="J57" i="6"/>
  <c r="K57" i="6" s="1"/>
  <c r="M57" i="6" s="1"/>
  <c r="O57" i="6" s="1"/>
  <c r="J65" i="6"/>
  <c r="K65" i="6" s="1"/>
  <c r="M65" i="6" s="1"/>
  <c r="J78" i="6"/>
  <c r="K78" i="6" s="1"/>
  <c r="M78" i="6" s="1"/>
  <c r="O78" i="6" s="1"/>
  <c r="J94" i="6"/>
  <c r="K94" i="6" s="1"/>
  <c r="M94" i="6" s="1"/>
  <c r="O94" i="6" s="1"/>
  <c r="J52" i="6"/>
  <c r="K52" i="6" s="1"/>
  <c r="M52" i="6" s="1"/>
  <c r="J121" i="6"/>
  <c r="K121" i="6" s="1"/>
  <c r="M121" i="6" s="1"/>
  <c r="J137" i="6"/>
  <c r="K137" i="6" s="1"/>
  <c r="M137" i="6" s="1"/>
  <c r="J161" i="6"/>
  <c r="K161" i="6" s="1"/>
  <c r="M161" i="6" s="1"/>
  <c r="O161" i="6" s="1"/>
  <c r="J196" i="6"/>
  <c r="K196" i="6" s="1"/>
  <c r="M196" i="6" s="1"/>
  <c r="J200" i="6"/>
  <c r="K200" i="6" s="1"/>
  <c r="M200" i="6" s="1"/>
  <c r="J237" i="6"/>
  <c r="K237" i="6" s="1"/>
  <c r="M237" i="6" s="1"/>
  <c r="O237" i="6" s="1"/>
  <c r="J241" i="6"/>
  <c r="K241" i="6" s="1"/>
  <c r="M241" i="6" s="1"/>
  <c r="O241" i="6" s="1"/>
  <c r="J245" i="6"/>
  <c r="K245" i="6" s="1"/>
  <c r="M245" i="6" s="1"/>
  <c r="J249" i="6"/>
  <c r="K249" i="6" s="1"/>
  <c r="M249" i="6" s="1"/>
  <c r="J272" i="6"/>
  <c r="K272" i="6" s="1"/>
  <c r="M272" i="6" s="1"/>
  <c r="O272" i="6" s="1"/>
  <c r="J276" i="6"/>
  <c r="K276" i="6" s="1"/>
  <c r="M276" i="6" s="1"/>
  <c r="O276" i="6" s="1"/>
  <c r="J280" i="6"/>
  <c r="K280" i="6" s="1"/>
  <c r="M280" i="6" s="1"/>
  <c r="O280" i="6" s="1"/>
  <c r="J284" i="6"/>
  <c r="K284" i="6" s="1"/>
  <c r="M284" i="6" s="1"/>
  <c r="J69" i="6"/>
  <c r="K69" i="6" s="1"/>
  <c r="M69" i="6" s="1"/>
  <c r="J115" i="6"/>
  <c r="K115" i="6" s="1"/>
  <c r="M115" i="6" s="1"/>
  <c r="J169" i="6"/>
  <c r="K169" i="6" s="1"/>
  <c r="M169" i="6" s="1"/>
  <c r="J193" i="6"/>
  <c r="K193" i="6" s="1"/>
  <c r="M193" i="6" s="1"/>
  <c r="O193" i="6" s="1"/>
  <c r="J286" i="6"/>
  <c r="K286" i="6" s="1"/>
  <c r="M286" i="6" s="1"/>
  <c r="O286" i="6" s="1"/>
  <c r="J326" i="6"/>
  <c r="K326" i="6" s="1"/>
  <c r="M326" i="6" s="1"/>
  <c r="O326" i="6" s="1"/>
  <c r="J64" i="6"/>
  <c r="K64" i="6" s="1"/>
  <c r="M64" i="6" s="1"/>
  <c r="J89" i="6"/>
  <c r="K89" i="6" s="1"/>
  <c r="M89" i="6" s="1"/>
  <c r="O89" i="6" s="1"/>
  <c r="J114" i="6"/>
  <c r="K114" i="6" s="1"/>
  <c r="M114" i="6" s="1"/>
  <c r="O114" i="6" s="1"/>
  <c r="J156" i="6"/>
  <c r="K156" i="6" s="1"/>
  <c r="M156" i="6" s="1"/>
  <c r="O156" i="6" s="1"/>
  <c r="J172" i="6"/>
  <c r="K172" i="6" s="1"/>
  <c r="M172" i="6" s="1"/>
  <c r="O172" i="6" s="1"/>
  <c r="J190" i="6"/>
  <c r="K190" i="6" s="1"/>
  <c r="M190" i="6" s="1"/>
  <c r="O190" i="6" s="1"/>
  <c r="J12" i="6"/>
  <c r="K12" i="6" s="1"/>
  <c r="M12" i="6" s="1"/>
  <c r="O12" i="6" s="1"/>
  <c r="J50" i="6"/>
  <c r="K50" i="6" s="1"/>
  <c r="M50" i="6" s="1"/>
  <c r="O50" i="6" s="1"/>
  <c r="J85" i="6"/>
  <c r="K85" i="6" s="1"/>
  <c r="M85" i="6" s="1"/>
  <c r="J105" i="6"/>
  <c r="K105" i="6" s="1"/>
  <c r="M105" i="6" s="1"/>
  <c r="O105" i="6" s="1"/>
  <c r="J127" i="6"/>
  <c r="K127" i="6" s="1"/>
  <c r="M127" i="6" s="1"/>
  <c r="O127" i="6" s="1"/>
  <c r="J149" i="6"/>
  <c r="K149" i="6" s="1"/>
  <c r="M149" i="6" s="1"/>
  <c r="O149" i="6" s="1"/>
  <c r="J171" i="6"/>
  <c r="K171" i="6" s="1"/>
  <c r="M171" i="6" s="1"/>
  <c r="O171" i="6" s="1"/>
  <c r="J189" i="6"/>
  <c r="K189" i="6" s="1"/>
  <c r="M189" i="6" s="1"/>
  <c r="O189" i="6" s="1"/>
  <c r="J211" i="6"/>
  <c r="K211" i="6" s="1"/>
  <c r="M211" i="6" s="1"/>
  <c r="J263" i="6"/>
  <c r="K263" i="6" s="1"/>
  <c r="M263" i="6" s="1"/>
  <c r="J297" i="6"/>
  <c r="K297" i="6" s="1"/>
  <c r="M297" i="6" s="1"/>
  <c r="O297" i="6" s="1"/>
  <c r="J48" i="6"/>
  <c r="K48" i="6" s="1"/>
  <c r="M48" i="6" s="1"/>
  <c r="J90" i="6"/>
  <c r="K90" i="6" s="1"/>
  <c r="M90" i="6" s="1"/>
  <c r="O90" i="6" s="1"/>
  <c r="J118" i="6"/>
  <c r="K118" i="6" s="1"/>
  <c r="M118" i="6" s="1"/>
  <c r="J160" i="6"/>
  <c r="K160" i="6" s="1"/>
  <c r="M160" i="6" s="1"/>
  <c r="O160" i="6" s="1"/>
  <c r="J174" i="6"/>
  <c r="K174" i="6" s="1"/>
  <c r="M174" i="6" s="1"/>
  <c r="O174" i="6" s="1"/>
  <c r="J192" i="6"/>
  <c r="K192" i="6" s="1"/>
  <c r="M192" i="6" s="1"/>
  <c r="O192" i="6" s="1"/>
  <c r="J214" i="6"/>
  <c r="K214" i="6" s="1"/>
  <c r="M214" i="6" s="1"/>
  <c r="O214" i="6" s="1"/>
  <c r="J266" i="6"/>
  <c r="K266" i="6" s="1"/>
  <c r="M266" i="6" s="1"/>
  <c r="J296" i="6"/>
  <c r="K296" i="6" s="1"/>
  <c r="M296" i="6" s="1"/>
  <c r="J307" i="6"/>
  <c r="K307" i="6" s="1"/>
  <c r="M307" i="6" s="1"/>
  <c r="O307" i="6" s="1"/>
  <c r="J36" i="6"/>
  <c r="K36" i="6" s="1"/>
  <c r="M36" i="6" s="1"/>
  <c r="J32" i="6"/>
  <c r="K32" i="6" s="1"/>
  <c r="M32" i="6" s="1"/>
  <c r="J109" i="6"/>
  <c r="K109" i="6" s="1"/>
  <c r="M109" i="6" s="1"/>
  <c r="O109" i="6" s="1"/>
  <c r="J29" i="6"/>
  <c r="K29" i="6" s="1"/>
  <c r="M29" i="6" s="1"/>
  <c r="O29" i="6" s="1"/>
  <c r="J25" i="6"/>
  <c r="K25" i="6" s="1"/>
  <c r="M25" i="6" s="1"/>
  <c r="J21" i="6"/>
  <c r="K21" i="6" s="1"/>
  <c r="M21" i="6" s="1"/>
  <c r="J24" i="6"/>
  <c r="K24" i="6" s="1"/>
  <c r="M24" i="6" s="1"/>
  <c r="J10" i="6"/>
  <c r="K10" i="6" s="1"/>
  <c r="M10" i="6" s="1"/>
  <c r="J11" i="6"/>
  <c r="K11" i="6" s="1"/>
  <c r="M11" i="6" s="1"/>
  <c r="J38" i="6"/>
  <c r="K38" i="6" s="1"/>
  <c r="M38" i="6" s="1"/>
  <c r="J34" i="6"/>
  <c r="K34" i="6" s="1"/>
  <c r="M34" i="6" s="1"/>
  <c r="J111" i="6"/>
  <c r="K111" i="6" s="1"/>
  <c r="M111" i="6" s="1"/>
  <c r="J107" i="6"/>
  <c r="K107" i="6" s="1"/>
  <c r="M107" i="6" s="1"/>
  <c r="J27" i="6"/>
  <c r="K27" i="6" s="1"/>
  <c r="M27" i="6" s="1"/>
  <c r="J23" i="6"/>
  <c r="K23" i="6" s="1"/>
  <c r="M23" i="6" s="1"/>
  <c r="N270" i="7"/>
  <c r="N321" i="7"/>
  <c r="N338" i="7"/>
  <c r="N282" i="7"/>
  <c r="N239" i="7"/>
  <c r="N220" i="7"/>
  <c r="N257" i="7"/>
  <c r="N219" i="7"/>
  <c r="N180" i="7"/>
  <c r="N129" i="7"/>
  <c r="N130" i="7"/>
  <c r="N135" i="7"/>
  <c r="N86" i="7"/>
  <c r="N45" i="7"/>
  <c r="N343" i="7"/>
  <c r="N323" i="7"/>
  <c r="N227" i="7"/>
  <c r="N256" i="7"/>
  <c r="N158" i="7"/>
  <c r="N177" i="7"/>
  <c r="N114" i="7"/>
  <c r="N100" i="7"/>
  <c r="N77" i="7"/>
  <c r="N345" i="7"/>
  <c r="N179" i="7"/>
  <c r="N184" i="7"/>
  <c r="N349" i="7"/>
  <c r="N355" i="7"/>
  <c r="N333" i="7"/>
  <c r="N309" i="7"/>
  <c r="N232" i="7"/>
  <c r="N205" i="7"/>
  <c r="N300" i="7"/>
  <c r="N305" i="7"/>
  <c r="N334" i="7"/>
  <c r="N260" i="7"/>
  <c r="N289" i="7"/>
  <c r="N134" i="7"/>
  <c r="N16" i="7"/>
  <c r="N335" i="7"/>
  <c r="N218" i="7"/>
  <c r="N194" i="7"/>
  <c r="N104" i="7"/>
  <c r="N73" i="7"/>
  <c r="N226" i="7"/>
  <c r="N354" i="7"/>
  <c r="N255" i="7"/>
  <c r="N268" i="7"/>
  <c r="N261" i="7"/>
  <c r="N233" i="7"/>
  <c r="N188" i="7"/>
  <c r="N328" i="7"/>
  <c r="N346" i="7"/>
  <c r="N318" i="7"/>
  <c r="N210" i="7"/>
  <c r="N209" i="7"/>
  <c r="N147" i="7"/>
  <c r="N124" i="7"/>
  <c r="N82" i="7"/>
  <c r="N344" i="7"/>
  <c r="N332" i="7"/>
  <c r="N316" i="7"/>
  <c r="N136" i="7"/>
  <c r="N43" i="7"/>
  <c r="N68" i="7"/>
  <c r="N281" i="7"/>
  <c r="N202" i="7"/>
  <c r="N201" i="7"/>
  <c r="N59" i="7"/>
  <c r="N41" i="7"/>
  <c r="N352" i="7"/>
  <c r="N337" i="7"/>
  <c r="N30" i="7"/>
  <c r="N250" i="7"/>
  <c r="N148" i="7"/>
  <c r="N234" i="7"/>
  <c r="N302" i="7"/>
  <c r="N339" i="7"/>
  <c r="N215" i="7"/>
  <c r="N277" i="7"/>
  <c r="N229" i="7"/>
  <c r="N182" i="7"/>
  <c r="N175" i="7"/>
  <c r="N159" i="7"/>
  <c r="N151" i="7"/>
  <c r="N213" i="7"/>
  <c r="N197" i="7"/>
  <c r="N93" i="7"/>
  <c r="N146" i="7"/>
  <c r="N131" i="7"/>
  <c r="N132" i="7"/>
  <c r="N116" i="7"/>
  <c r="N81" i="7"/>
  <c r="N98" i="7"/>
  <c r="N83" i="7"/>
  <c r="N26" i="7"/>
  <c r="N359" i="7"/>
  <c r="N246" i="7"/>
  <c r="N230" i="7"/>
  <c r="N356" i="7"/>
  <c r="N308" i="7"/>
  <c r="N357" i="7"/>
  <c r="N362" i="7"/>
  <c r="N329" i="7"/>
  <c r="N297" i="7"/>
  <c r="N330" i="7"/>
  <c r="N298" i="7"/>
  <c r="N319" i="7"/>
  <c r="N287" i="7"/>
  <c r="N228" i="7"/>
  <c r="N203" i="7"/>
  <c r="N153" i="7"/>
  <c r="N192" i="7"/>
  <c r="N160" i="7"/>
  <c r="N142" i="7"/>
  <c r="N126" i="7"/>
  <c r="N127" i="7"/>
  <c r="N110" i="7"/>
  <c r="N128" i="7"/>
  <c r="N80" i="7"/>
  <c r="N94" i="7"/>
  <c r="N78" i="7"/>
  <c r="N95" i="7"/>
  <c r="N79" i="7"/>
  <c r="N67" i="7"/>
  <c r="N51" i="7"/>
  <c r="N60" i="7"/>
  <c r="N40" i="7"/>
  <c r="N33" i="7"/>
  <c r="N241" i="7"/>
  <c r="N178" i="7"/>
  <c r="N242" i="7"/>
  <c r="N304" i="7"/>
  <c r="N222" i="7"/>
  <c r="N325" i="7"/>
  <c r="N286" i="7"/>
  <c r="N342" i="7"/>
  <c r="N294" i="7"/>
  <c r="N331" i="7"/>
  <c r="N315" i="7"/>
  <c r="N299" i="7"/>
  <c r="N267" i="7"/>
  <c r="N272" i="7"/>
  <c r="N208" i="7"/>
  <c r="N285" i="7"/>
  <c r="N269" i="7"/>
  <c r="N253" i="7"/>
  <c r="N237" i="7"/>
  <c r="N221" i="7"/>
  <c r="N149" i="7"/>
  <c r="N172" i="7"/>
  <c r="N173" i="7"/>
  <c r="N156" i="7"/>
  <c r="N141" i="7"/>
  <c r="N138" i="7"/>
  <c r="N122" i="7"/>
  <c r="N105" i="7"/>
  <c r="N12" i="7"/>
  <c r="N90" i="7"/>
  <c r="N74" i="7"/>
  <c r="N57" i="7"/>
  <c r="N56" i="7"/>
  <c r="N29" i="7"/>
  <c r="N18" i="7"/>
  <c r="N103" i="7"/>
  <c r="N54" i="7"/>
  <c r="N9" i="7"/>
  <c r="D367" i="4"/>
  <c r="J8" i="4"/>
  <c r="J9" i="4"/>
  <c r="J10" i="4"/>
  <c r="K10" i="4" s="1"/>
  <c r="M10" i="4" s="1"/>
  <c r="J11" i="4"/>
  <c r="K11" i="4" s="1"/>
  <c r="M11" i="4" s="1"/>
  <c r="J19" i="4"/>
  <c r="K19" i="4" s="1"/>
  <c r="M19" i="4" s="1"/>
  <c r="J20" i="4"/>
  <c r="K20" i="4" s="1"/>
  <c r="M20" i="4" s="1"/>
  <c r="J21" i="4"/>
  <c r="K21" i="4" s="1"/>
  <c r="M21" i="4" s="1"/>
  <c r="J22" i="4"/>
  <c r="K22" i="4" s="1"/>
  <c r="M22" i="4" s="1"/>
  <c r="J36" i="4"/>
  <c r="K36" i="4" s="1"/>
  <c r="M36" i="4" s="1"/>
  <c r="J49" i="4"/>
  <c r="K49" i="4" s="1"/>
  <c r="M49" i="4" s="1"/>
  <c r="J50" i="4"/>
  <c r="K50" i="4" s="1"/>
  <c r="M50" i="4" s="1"/>
  <c r="J68" i="4"/>
  <c r="K68" i="4" s="1"/>
  <c r="M68" i="4" s="1"/>
  <c r="J82" i="4"/>
  <c r="K82" i="4" s="1"/>
  <c r="M82" i="4" s="1"/>
  <c r="J83" i="4"/>
  <c r="K83" i="4" s="1"/>
  <c r="M83" i="4" s="1"/>
  <c r="J84" i="4"/>
  <c r="K84" i="4" s="1"/>
  <c r="M84" i="4" s="1"/>
  <c r="J12" i="4"/>
  <c r="K12" i="4" s="1"/>
  <c r="M12" i="4" s="1"/>
  <c r="J13" i="4"/>
  <c r="K13" i="4" s="1"/>
  <c r="M13" i="4" s="1"/>
  <c r="J23" i="4"/>
  <c r="K23" i="4" s="1"/>
  <c r="M23" i="4" s="1"/>
  <c r="J37" i="4"/>
  <c r="K37" i="4" s="1"/>
  <c r="M37" i="4" s="1"/>
  <c r="J38" i="4"/>
  <c r="K38" i="4" s="1"/>
  <c r="M38" i="4" s="1"/>
  <c r="J39" i="4"/>
  <c r="K39" i="4" s="1"/>
  <c r="M39" i="4" s="1"/>
  <c r="J40" i="4"/>
  <c r="K40" i="4" s="1"/>
  <c r="M40" i="4" s="1"/>
  <c r="J41" i="4"/>
  <c r="K41" i="4" s="1"/>
  <c r="M41" i="4" s="1"/>
  <c r="J42" i="4"/>
  <c r="K42" i="4" s="1"/>
  <c r="M42" i="4" s="1"/>
  <c r="J43" i="4"/>
  <c r="K43" i="4" s="1"/>
  <c r="M43" i="4" s="1"/>
  <c r="J51" i="4"/>
  <c r="K51" i="4" s="1"/>
  <c r="M51" i="4" s="1"/>
  <c r="J52" i="4"/>
  <c r="K52" i="4" s="1"/>
  <c r="M52" i="4" s="1"/>
  <c r="J53" i="4"/>
  <c r="K53" i="4" s="1"/>
  <c r="M53" i="4" s="1"/>
  <c r="J54" i="4"/>
  <c r="K54" i="4" s="1"/>
  <c r="M54" i="4" s="1"/>
  <c r="J60" i="4"/>
  <c r="K60" i="4" s="1"/>
  <c r="M60" i="4" s="1"/>
  <c r="J61" i="4"/>
  <c r="K61" i="4" s="1"/>
  <c r="M61" i="4" s="1"/>
  <c r="J62" i="4"/>
  <c r="K62" i="4" s="1"/>
  <c r="M62" i="4" s="1"/>
  <c r="J63" i="4"/>
  <c r="K63" i="4" s="1"/>
  <c r="M63" i="4" s="1"/>
  <c r="J69" i="4"/>
  <c r="K69" i="4" s="1"/>
  <c r="M69" i="4" s="1"/>
  <c r="J70" i="4"/>
  <c r="K70" i="4" s="1"/>
  <c r="M70" i="4" s="1"/>
  <c r="J71" i="4"/>
  <c r="K71" i="4" s="1"/>
  <c r="M71" i="4" s="1"/>
  <c r="J72" i="4"/>
  <c r="K72" i="4" s="1"/>
  <c r="M72" i="4" s="1"/>
  <c r="J85" i="4"/>
  <c r="K85" i="4" s="1"/>
  <c r="M85" i="4" s="1"/>
  <c r="J86" i="4"/>
  <c r="K86" i="4" s="1"/>
  <c r="M86" i="4" s="1"/>
  <c r="J87" i="4"/>
  <c r="K87" i="4" s="1"/>
  <c r="M87" i="4" s="1"/>
  <c r="J14" i="4"/>
  <c r="K14" i="4" s="1"/>
  <c r="M14" i="4" s="1"/>
  <c r="J15" i="4"/>
  <c r="K15" i="4" s="1"/>
  <c r="M15" i="4" s="1"/>
  <c r="J16" i="4"/>
  <c r="K16" i="4" s="1"/>
  <c r="M16" i="4" s="1"/>
  <c r="J17" i="4"/>
  <c r="K17" i="4" s="1"/>
  <c r="M17" i="4" s="1"/>
  <c r="J24" i="4"/>
  <c r="K24" i="4" s="1"/>
  <c r="M24" i="4" s="1"/>
  <c r="J25" i="4"/>
  <c r="K25" i="4" s="1"/>
  <c r="M25" i="4" s="1"/>
  <c r="J26" i="4"/>
  <c r="K26" i="4" s="1"/>
  <c r="M26" i="4" s="1"/>
  <c r="J27" i="4"/>
  <c r="K27" i="4" s="1"/>
  <c r="M27" i="4" s="1"/>
  <c r="J28" i="4"/>
  <c r="K28" i="4" s="1"/>
  <c r="M28" i="4" s="1"/>
  <c r="J44" i="4"/>
  <c r="K44" i="4" s="1"/>
  <c r="M44" i="4" s="1"/>
  <c r="J55" i="4"/>
  <c r="K55" i="4" s="1"/>
  <c r="M55" i="4" s="1"/>
  <c r="J64" i="4"/>
  <c r="K64" i="4" s="1"/>
  <c r="M64" i="4" s="1"/>
  <c r="J73" i="4"/>
  <c r="K73" i="4" s="1"/>
  <c r="M73" i="4" s="1"/>
  <c r="J74" i="4"/>
  <c r="K74" i="4" s="1"/>
  <c r="M74" i="4" s="1"/>
  <c r="J88" i="4"/>
  <c r="K88" i="4" s="1"/>
  <c r="M88" i="4" s="1"/>
  <c r="J89" i="4"/>
  <c r="K89" i="4" s="1"/>
  <c r="M89" i="4" s="1"/>
  <c r="J90" i="4"/>
  <c r="K90" i="4" s="1"/>
  <c r="M90" i="4" s="1"/>
  <c r="J91" i="4"/>
  <c r="K91" i="4" s="1"/>
  <c r="M91" i="4" s="1"/>
  <c r="J92" i="4"/>
  <c r="K92" i="4" s="1"/>
  <c r="M92" i="4" s="1"/>
  <c r="J93" i="4"/>
  <c r="K93" i="4" s="1"/>
  <c r="M93" i="4" s="1"/>
  <c r="J76" i="4"/>
  <c r="K76" i="4" s="1"/>
  <c r="M76" i="4" s="1"/>
  <c r="J78" i="4"/>
  <c r="K78" i="4" s="1"/>
  <c r="M78" i="4" s="1"/>
  <c r="J80" i="4"/>
  <c r="K80" i="4" s="1"/>
  <c r="M80" i="4" s="1"/>
  <c r="J104" i="4"/>
  <c r="K104" i="4" s="1"/>
  <c r="M104" i="4" s="1"/>
  <c r="J105" i="4"/>
  <c r="K105" i="4" s="1"/>
  <c r="M105" i="4" s="1"/>
  <c r="J106" i="4"/>
  <c r="K106" i="4" s="1"/>
  <c r="M106" i="4" s="1"/>
  <c r="J107" i="4"/>
  <c r="K107" i="4" s="1"/>
  <c r="M107" i="4" s="1"/>
  <c r="J108" i="4"/>
  <c r="K108" i="4" s="1"/>
  <c r="M108" i="4" s="1"/>
  <c r="J109" i="4"/>
  <c r="K109" i="4" s="1"/>
  <c r="M109" i="4" s="1"/>
  <c r="J135" i="4"/>
  <c r="K135" i="4" s="1"/>
  <c r="M135" i="4" s="1"/>
  <c r="J157" i="4"/>
  <c r="K157" i="4" s="1"/>
  <c r="M157" i="4" s="1"/>
  <c r="J158" i="4"/>
  <c r="K158" i="4" s="1"/>
  <c r="M158" i="4" s="1"/>
  <c r="J159" i="4"/>
  <c r="K159" i="4" s="1"/>
  <c r="M159" i="4" s="1"/>
  <c r="J160" i="4"/>
  <c r="K160" i="4" s="1"/>
  <c r="M160" i="4" s="1"/>
  <c r="J161" i="4"/>
  <c r="K161" i="4" s="1"/>
  <c r="M161" i="4" s="1"/>
  <c r="J162" i="4"/>
  <c r="K162" i="4" s="1"/>
  <c r="M162" i="4" s="1"/>
  <c r="J163" i="4"/>
  <c r="K163" i="4" s="1"/>
  <c r="M163" i="4" s="1"/>
  <c r="J164" i="4"/>
  <c r="K164" i="4" s="1"/>
  <c r="M164" i="4" s="1"/>
  <c r="J18" i="4"/>
  <c r="K18" i="4" s="1"/>
  <c r="M18" i="4" s="1"/>
  <c r="J30" i="4"/>
  <c r="K30" i="4" s="1"/>
  <c r="M30" i="4" s="1"/>
  <c r="J32" i="4"/>
  <c r="K32" i="4" s="1"/>
  <c r="M32" i="4" s="1"/>
  <c r="J34" i="4"/>
  <c r="K34" i="4" s="1"/>
  <c r="M34" i="4" s="1"/>
  <c r="J46" i="4"/>
  <c r="K46" i="4" s="1"/>
  <c r="M46" i="4" s="1"/>
  <c r="J48" i="4"/>
  <c r="K48" i="4" s="1"/>
  <c r="M48" i="4" s="1"/>
  <c r="J56" i="4"/>
  <c r="K56" i="4" s="1"/>
  <c r="M56" i="4" s="1"/>
  <c r="J58" i="4"/>
  <c r="K58" i="4" s="1"/>
  <c r="M58" i="4" s="1"/>
  <c r="J66" i="4"/>
  <c r="K66" i="4" s="1"/>
  <c r="M66" i="4" s="1"/>
  <c r="J95" i="4"/>
  <c r="K95" i="4" s="1"/>
  <c r="M95" i="4" s="1"/>
  <c r="J97" i="4"/>
  <c r="K97" i="4" s="1"/>
  <c r="M97" i="4" s="1"/>
  <c r="J99" i="4"/>
  <c r="K99" i="4" s="1"/>
  <c r="M99" i="4" s="1"/>
  <c r="J101" i="4"/>
  <c r="K101" i="4" s="1"/>
  <c r="M101" i="4" s="1"/>
  <c r="J110" i="4"/>
  <c r="K110" i="4" s="1"/>
  <c r="M110" i="4" s="1"/>
  <c r="J111" i="4"/>
  <c r="K111" i="4" s="1"/>
  <c r="M111" i="4" s="1"/>
  <c r="J112" i="4"/>
  <c r="K112" i="4" s="1"/>
  <c r="M112" i="4" s="1"/>
  <c r="J113" i="4"/>
  <c r="K113" i="4" s="1"/>
  <c r="M113" i="4" s="1"/>
  <c r="J114" i="4"/>
  <c r="K114" i="4" s="1"/>
  <c r="M114" i="4" s="1"/>
  <c r="J115" i="4"/>
  <c r="K115" i="4" s="1"/>
  <c r="M115" i="4" s="1"/>
  <c r="J116" i="4"/>
  <c r="K116" i="4" s="1"/>
  <c r="M116" i="4" s="1"/>
  <c r="J117" i="4"/>
  <c r="K117" i="4" s="1"/>
  <c r="M117" i="4" s="1"/>
  <c r="J118" i="4"/>
  <c r="K118" i="4" s="1"/>
  <c r="M118" i="4" s="1"/>
  <c r="J119" i="4"/>
  <c r="K119" i="4" s="1"/>
  <c r="M119" i="4" s="1"/>
  <c r="J136" i="4"/>
  <c r="K136" i="4" s="1"/>
  <c r="M136" i="4" s="1"/>
  <c r="J137" i="4"/>
  <c r="K137" i="4" s="1"/>
  <c r="M137" i="4" s="1"/>
  <c r="J138" i="4"/>
  <c r="K138" i="4" s="1"/>
  <c r="M138" i="4" s="1"/>
  <c r="J139" i="4"/>
  <c r="K139" i="4" s="1"/>
  <c r="M139" i="4" s="1"/>
  <c r="J140" i="4"/>
  <c r="K140" i="4" s="1"/>
  <c r="M140" i="4" s="1"/>
  <c r="J141" i="4"/>
  <c r="K141" i="4" s="1"/>
  <c r="M141" i="4" s="1"/>
  <c r="J142" i="4"/>
  <c r="K142" i="4" s="1"/>
  <c r="M142" i="4" s="1"/>
  <c r="J143" i="4"/>
  <c r="K143" i="4" s="1"/>
  <c r="M143" i="4" s="1"/>
  <c r="J144" i="4"/>
  <c r="K144" i="4" s="1"/>
  <c r="M144" i="4" s="1"/>
  <c r="J145" i="4"/>
  <c r="K145" i="4" s="1"/>
  <c r="M145" i="4" s="1"/>
  <c r="J146" i="4"/>
  <c r="K146" i="4" s="1"/>
  <c r="M146" i="4" s="1"/>
  <c r="J147" i="4"/>
  <c r="K147" i="4" s="1"/>
  <c r="M147" i="4" s="1"/>
  <c r="J148" i="4"/>
  <c r="K148" i="4" s="1"/>
  <c r="M148" i="4" s="1"/>
  <c r="J165" i="4"/>
  <c r="K165" i="4" s="1"/>
  <c r="M165" i="4" s="1"/>
  <c r="J166" i="4"/>
  <c r="K166" i="4" s="1"/>
  <c r="M166" i="4" s="1"/>
  <c r="J167" i="4"/>
  <c r="K167" i="4" s="1"/>
  <c r="M167" i="4" s="1"/>
  <c r="J168" i="4"/>
  <c r="K168" i="4" s="1"/>
  <c r="M168" i="4" s="1"/>
  <c r="J169" i="4"/>
  <c r="K169" i="4" s="1"/>
  <c r="M169" i="4" s="1"/>
  <c r="J170" i="4"/>
  <c r="K170" i="4" s="1"/>
  <c r="M170" i="4" s="1"/>
  <c r="J171" i="4"/>
  <c r="K171" i="4" s="1"/>
  <c r="M171" i="4" s="1"/>
  <c r="J172" i="4"/>
  <c r="K172" i="4" s="1"/>
  <c r="M172" i="4" s="1"/>
  <c r="J173" i="4"/>
  <c r="K173" i="4" s="1"/>
  <c r="M173" i="4" s="1"/>
  <c r="J75" i="4"/>
  <c r="K75" i="4" s="1"/>
  <c r="M75" i="4" s="1"/>
  <c r="J77" i="4"/>
  <c r="K77" i="4" s="1"/>
  <c r="M77" i="4" s="1"/>
  <c r="J79" i="4"/>
  <c r="K79" i="4" s="1"/>
  <c r="M79" i="4" s="1"/>
  <c r="J81" i="4"/>
  <c r="K81" i="4" s="1"/>
  <c r="M81" i="4" s="1"/>
  <c r="J120" i="4"/>
  <c r="K120" i="4" s="1"/>
  <c r="M120" i="4" s="1"/>
  <c r="J121" i="4"/>
  <c r="K121" i="4" s="1"/>
  <c r="M121" i="4" s="1"/>
  <c r="J122" i="4"/>
  <c r="K122" i="4" s="1"/>
  <c r="M122" i="4" s="1"/>
  <c r="J123" i="4"/>
  <c r="K123" i="4" s="1"/>
  <c r="M123" i="4" s="1"/>
  <c r="J124" i="4"/>
  <c r="K124" i="4" s="1"/>
  <c r="M124" i="4" s="1"/>
  <c r="J125" i="4"/>
  <c r="K125" i="4" s="1"/>
  <c r="M125" i="4" s="1"/>
  <c r="J149" i="4"/>
  <c r="K149" i="4" s="1"/>
  <c r="M149" i="4" s="1"/>
  <c r="J174" i="4"/>
  <c r="K174" i="4" s="1"/>
  <c r="M174" i="4" s="1"/>
  <c r="J31" i="4"/>
  <c r="K31" i="4" s="1"/>
  <c r="M31" i="4" s="1"/>
  <c r="J47" i="4"/>
  <c r="K47" i="4" s="1"/>
  <c r="M47" i="4" s="1"/>
  <c r="J96" i="4"/>
  <c r="K96" i="4" s="1"/>
  <c r="M96" i="4" s="1"/>
  <c r="J126" i="4"/>
  <c r="K126" i="4" s="1"/>
  <c r="M126" i="4" s="1"/>
  <c r="J128" i="4"/>
  <c r="K128" i="4" s="1"/>
  <c r="M128" i="4" s="1"/>
  <c r="J130" i="4"/>
  <c r="K130" i="4" s="1"/>
  <c r="M130" i="4" s="1"/>
  <c r="J132" i="4"/>
  <c r="K132" i="4" s="1"/>
  <c r="M132" i="4" s="1"/>
  <c r="J134" i="4"/>
  <c r="K134" i="4" s="1"/>
  <c r="M134" i="4" s="1"/>
  <c r="J150" i="4"/>
  <c r="K150" i="4" s="1"/>
  <c r="M150" i="4" s="1"/>
  <c r="J152" i="4"/>
  <c r="K152" i="4" s="1"/>
  <c r="M152" i="4" s="1"/>
  <c r="J154" i="4"/>
  <c r="K154" i="4" s="1"/>
  <c r="M154" i="4" s="1"/>
  <c r="J156" i="4"/>
  <c r="K156" i="4" s="1"/>
  <c r="M156" i="4" s="1"/>
  <c r="J197" i="4"/>
  <c r="K197" i="4" s="1"/>
  <c r="M197" i="4" s="1"/>
  <c r="J198" i="4"/>
  <c r="K198" i="4" s="1"/>
  <c r="M198" i="4" s="1"/>
  <c r="J199" i="4"/>
  <c r="K199" i="4" s="1"/>
  <c r="M199" i="4" s="1"/>
  <c r="J200" i="4"/>
  <c r="K200" i="4" s="1"/>
  <c r="M200" i="4" s="1"/>
  <c r="J201" i="4"/>
  <c r="K201" i="4" s="1"/>
  <c r="M201" i="4" s="1"/>
  <c r="J202" i="4"/>
  <c r="K202" i="4" s="1"/>
  <c r="M202" i="4" s="1"/>
  <c r="J203" i="4"/>
  <c r="K203" i="4" s="1"/>
  <c r="M203" i="4" s="1"/>
  <c r="J204" i="4"/>
  <c r="K204" i="4" s="1"/>
  <c r="M204" i="4" s="1"/>
  <c r="J205" i="4"/>
  <c r="K205" i="4" s="1"/>
  <c r="M205" i="4" s="1"/>
  <c r="J29" i="4"/>
  <c r="K29" i="4" s="1"/>
  <c r="M29" i="4" s="1"/>
  <c r="J45" i="4"/>
  <c r="K45" i="4" s="1"/>
  <c r="M45" i="4" s="1"/>
  <c r="J94" i="4"/>
  <c r="K94" i="4" s="1"/>
  <c r="M94" i="4" s="1"/>
  <c r="J102" i="4"/>
  <c r="K102" i="4" s="1"/>
  <c r="M102" i="4" s="1"/>
  <c r="J176" i="4"/>
  <c r="K176" i="4" s="1"/>
  <c r="M176" i="4" s="1"/>
  <c r="J177" i="4"/>
  <c r="K177" i="4" s="1"/>
  <c r="M177" i="4" s="1"/>
  <c r="J178" i="4"/>
  <c r="K178" i="4" s="1"/>
  <c r="M178" i="4" s="1"/>
  <c r="J179" i="4"/>
  <c r="K179" i="4" s="1"/>
  <c r="M179" i="4" s="1"/>
  <c r="J180" i="4"/>
  <c r="K180" i="4" s="1"/>
  <c r="M180" i="4" s="1"/>
  <c r="J206" i="4"/>
  <c r="K206" i="4" s="1"/>
  <c r="M206" i="4" s="1"/>
  <c r="J207" i="4"/>
  <c r="K207" i="4" s="1"/>
  <c r="M207" i="4" s="1"/>
  <c r="J208" i="4"/>
  <c r="K208" i="4" s="1"/>
  <c r="M208" i="4" s="1"/>
  <c r="J209" i="4"/>
  <c r="K209" i="4" s="1"/>
  <c r="M209" i="4" s="1"/>
  <c r="J210" i="4"/>
  <c r="K210" i="4" s="1"/>
  <c r="M210" i="4" s="1"/>
  <c r="J211" i="4"/>
  <c r="K211" i="4" s="1"/>
  <c r="M211" i="4" s="1"/>
  <c r="J212" i="4"/>
  <c r="K212" i="4" s="1"/>
  <c r="M212" i="4" s="1"/>
  <c r="J35" i="4"/>
  <c r="K35" i="4" s="1"/>
  <c r="M35" i="4" s="1"/>
  <c r="J59" i="4"/>
  <c r="K59" i="4" s="1"/>
  <c r="M59" i="4" s="1"/>
  <c r="J67" i="4"/>
  <c r="K67" i="4" s="1"/>
  <c r="M67" i="4" s="1"/>
  <c r="J100" i="4"/>
  <c r="K100" i="4" s="1"/>
  <c r="M100" i="4" s="1"/>
  <c r="J127" i="4"/>
  <c r="K127" i="4" s="1"/>
  <c r="M127" i="4" s="1"/>
  <c r="J129" i="4"/>
  <c r="K129" i="4" s="1"/>
  <c r="M129" i="4" s="1"/>
  <c r="J131" i="4"/>
  <c r="K131" i="4" s="1"/>
  <c r="M131" i="4" s="1"/>
  <c r="J133" i="4"/>
  <c r="K133" i="4" s="1"/>
  <c r="M133" i="4" s="1"/>
  <c r="J151" i="4"/>
  <c r="K151" i="4" s="1"/>
  <c r="M151" i="4" s="1"/>
  <c r="J153" i="4"/>
  <c r="K153" i="4" s="1"/>
  <c r="M153" i="4" s="1"/>
  <c r="J155" i="4"/>
  <c r="K155" i="4" s="1"/>
  <c r="M155" i="4" s="1"/>
  <c r="J175" i="4"/>
  <c r="K175" i="4" s="1"/>
  <c r="M175" i="4" s="1"/>
  <c r="J181" i="4"/>
  <c r="K181" i="4" s="1"/>
  <c r="M181" i="4" s="1"/>
  <c r="J182" i="4"/>
  <c r="K182" i="4" s="1"/>
  <c r="M182" i="4" s="1"/>
  <c r="J183" i="4"/>
  <c r="K183" i="4" s="1"/>
  <c r="M183" i="4" s="1"/>
  <c r="J184" i="4"/>
  <c r="K184" i="4" s="1"/>
  <c r="M184" i="4" s="1"/>
  <c r="J185" i="4"/>
  <c r="K185" i="4" s="1"/>
  <c r="M185" i="4" s="1"/>
  <c r="J186" i="4"/>
  <c r="K186" i="4" s="1"/>
  <c r="M186" i="4" s="1"/>
  <c r="J187" i="4"/>
  <c r="K187" i="4" s="1"/>
  <c r="M187" i="4" s="1"/>
  <c r="J188" i="4"/>
  <c r="K188" i="4" s="1"/>
  <c r="M188" i="4" s="1"/>
  <c r="J189" i="4"/>
  <c r="K189" i="4" s="1"/>
  <c r="M189" i="4" s="1"/>
  <c r="J213" i="4"/>
  <c r="K213" i="4" s="1"/>
  <c r="M213" i="4" s="1"/>
  <c r="J214" i="4"/>
  <c r="K214" i="4" s="1"/>
  <c r="M214" i="4" s="1"/>
  <c r="J215" i="4"/>
  <c r="K215" i="4" s="1"/>
  <c r="M215" i="4" s="1"/>
  <c r="J216" i="4"/>
  <c r="K216" i="4" s="1"/>
  <c r="M216" i="4" s="1"/>
  <c r="J217" i="4"/>
  <c r="K217" i="4" s="1"/>
  <c r="M217" i="4" s="1"/>
  <c r="J218" i="4"/>
  <c r="K218" i="4" s="1"/>
  <c r="M218" i="4" s="1"/>
  <c r="J219" i="4"/>
  <c r="K219" i="4" s="1"/>
  <c r="M219" i="4" s="1"/>
  <c r="J220" i="4"/>
  <c r="K220" i="4" s="1"/>
  <c r="M220" i="4" s="1"/>
  <c r="J221" i="4"/>
  <c r="K221" i="4" s="1"/>
  <c r="M221" i="4" s="1"/>
  <c r="J103" i="4"/>
  <c r="K103" i="4" s="1"/>
  <c r="M103" i="4" s="1"/>
  <c r="J235" i="4"/>
  <c r="K235" i="4" s="1"/>
  <c r="M235" i="4" s="1"/>
  <c r="J236" i="4"/>
  <c r="K236" i="4" s="1"/>
  <c r="M236" i="4" s="1"/>
  <c r="J237" i="4"/>
  <c r="K237" i="4" s="1"/>
  <c r="M237" i="4" s="1"/>
  <c r="J238" i="4"/>
  <c r="K238" i="4" s="1"/>
  <c r="M238" i="4" s="1"/>
  <c r="J239" i="4"/>
  <c r="K239" i="4" s="1"/>
  <c r="M239" i="4" s="1"/>
  <c r="J240" i="4"/>
  <c r="K240" i="4" s="1"/>
  <c r="M240" i="4" s="1"/>
  <c r="J241" i="4"/>
  <c r="K241" i="4" s="1"/>
  <c r="M241" i="4" s="1"/>
  <c r="J258" i="4"/>
  <c r="K258" i="4" s="1"/>
  <c r="M258" i="4" s="1"/>
  <c r="J259" i="4"/>
  <c r="K259" i="4" s="1"/>
  <c r="M259" i="4" s="1"/>
  <c r="J260" i="4"/>
  <c r="K260" i="4" s="1"/>
  <c r="M260" i="4" s="1"/>
  <c r="J261" i="4"/>
  <c r="K261" i="4" s="1"/>
  <c r="M261" i="4" s="1"/>
  <c r="J262" i="4"/>
  <c r="K262" i="4" s="1"/>
  <c r="M262" i="4" s="1"/>
  <c r="J263" i="4"/>
  <c r="K263" i="4" s="1"/>
  <c r="M263" i="4" s="1"/>
  <c r="J264" i="4"/>
  <c r="K264" i="4" s="1"/>
  <c r="M264" i="4" s="1"/>
  <c r="J281" i="4"/>
  <c r="K281" i="4" s="1"/>
  <c r="M281" i="4" s="1"/>
  <c r="J282" i="4"/>
  <c r="K282" i="4" s="1"/>
  <c r="M282" i="4" s="1"/>
  <c r="J283" i="4"/>
  <c r="K283" i="4" s="1"/>
  <c r="M283" i="4" s="1"/>
  <c r="J284" i="4"/>
  <c r="K284" i="4" s="1"/>
  <c r="M284" i="4" s="1"/>
  <c r="J285" i="4"/>
  <c r="K285" i="4" s="1"/>
  <c r="M285" i="4" s="1"/>
  <c r="J286" i="4"/>
  <c r="K286" i="4" s="1"/>
  <c r="M286" i="4" s="1"/>
  <c r="J287" i="4"/>
  <c r="K287" i="4" s="1"/>
  <c r="M287" i="4" s="1"/>
  <c r="J288" i="4"/>
  <c r="K288" i="4" s="1"/>
  <c r="M288" i="4" s="1"/>
  <c r="J289" i="4"/>
  <c r="K289" i="4" s="1"/>
  <c r="M289" i="4" s="1"/>
  <c r="J290" i="4"/>
  <c r="K290" i="4" s="1"/>
  <c r="M290" i="4" s="1"/>
  <c r="J291" i="4"/>
  <c r="K291" i="4" s="1"/>
  <c r="M291" i="4" s="1"/>
  <c r="J292" i="4"/>
  <c r="K292" i="4" s="1"/>
  <c r="M292" i="4" s="1"/>
  <c r="J293" i="4"/>
  <c r="K293" i="4" s="1"/>
  <c r="M293" i="4" s="1"/>
  <c r="J294" i="4"/>
  <c r="K294" i="4" s="1"/>
  <c r="M294" i="4" s="1"/>
  <c r="J295" i="4"/>
  <c r="K295" i="4" s="1"/>
  <c r="M295" i="4" s="1"/>
  <c r="J325" i="4"/>
  <c r="K325" i="4" s="1"/>
  <c r="M325" i="4" s="1"/>
  <c r="J326" i="4"/>
  <c r="K326" i="4" s="1"/>
  <c r="M326" i="4" s="1"/>
  <c r="J327" i="4"/>
  <c r="K327" i="4" s="1"/>
  <c r="M327" i="4" s="1"/>
  <c r="J328" i="4"/>
  <c r="K328" i="4" s="1"/>
  <c r="M328" i="4" s="1"/>
  <c r="J329" i="4"/>
  <c r="K329" i="4" s="1"/>
  <c r="M329" i="4" s="1"/>
  <c r="J330" i="4"/>
  <c r="K330" i="4" s="1"/>
  <c r="M330" i="4" s="1"/>
  <c r="J331" i="4"/>
  <c r="K331" i="4" s="1"/>
  <c r="M331" i="4" s="1"/>
  <c r="J340" i="4"/>
  <c r="K340" i="4" s="1"/>
  <c r="M340" i="4" s="1"/>
  <c r="J341" i="4"/>
  <c r="K341" i="4" s="1"/>
  <c r="M341" i="4" s="1"/>
  <c r="J342" i="4"/>
  <c r="K342" i="4" s="1"/>
  <c r="M342" i="4" s="1"/>
  <c r="J343" i="4"/>
  <c r="K343" i="4" s="1"/>
  <c r="M343" i="4" s="1"/>
  <c r="J344" i="4"/>
  <c r="K344" i="4" s="1"/>
  <c r="M344" i="4" s="1"/>
  <c r="J345" i="4"/>
  <c r="K345" i="4" s="1"/>
  <c r="M345" i="4" s="1"/>
  <c r="J346" i="4"/>
  <c r="K346" i="4" s="1"/>
  <c r="M346" i="4" s="1"/>
  <c r="J347" i="4"/>
  <c r="K347" i="4" s="1"/>
  <c r="M347" i="4" s="1"/>
  <c r="J348" i="4"/>
  <c r="K348" i="4" s="1"/>
  <c r="M348" i="4" s="1"/>
  <c r="J349" i="4"/>
  <c r="K349" i="4" s="1"/>
  <c r="M349" i="4" s="1"/>
  <c r="J350" i="4"/>
  <c r="K350" i="4" s="1"/>
  <c r="M350" i="4" s="1"/>
  <c r="J354" i="4"/>
  <c r="K354" i="4" s="1"/>
  <c r="M354" i="4" s="1"/>
  <c r="J356" i="4"/>
  <c r="K356" i="4" s="1"/>
  <c r="M356" i="4" s="1"/>
  <c r="J255" i="4"/>
  <c r="K255" i="4" s="1"/>
  <c r="M255" i="4" s="1"/>
  <c r="J276" i="4"/>
  <c r="K276" i="4" s="1"/>
  <c r="M276" i="4" s="1"/>
  <c r="J280" i="4"/>
  <c r="K280" i="4" s="1"/>
  <c r="M280" i="4" s="1"/>
  <c r="J315" i="4"/>
  <c r="K315" i="4" s="1"/>
  <c r="M315" i="4" s="1"/>
  <c r="J318" i="4"/>
  <c r="K318" i="4" s="1"/>
  <c r="M318" i="4" s="1"/>
  <c r="J321" i="4"/>
  <c r="K321" i="4" s="1"/>
  <c r="M321" i="4" s="1"/>
  <c r="J339" i="4"/>
  <c r="K339" i="4" s="1"/>
  <c r="M339" i="4" s="1"/>
  <c r="J360" i="4"/>
  <c r="K360" i="4" s="1"/>
  <c r="M360" i="4" s="1"/>
  <c r="J363" i="4"/>
  <c r="K363" i="4" s="1"/>
  <c r="M363" i="4" s="1"/>
  <c r="J190" i="4"/>
  <c r="K190" i="4" s="1"/>
  <c r="M190" i="4" s="1"/>
  <c r="J192" i="4"/>
  <c r="K192" i="4" s="1"/>
  <c r="M192" i="4" s="1"/>
  <c r="J194" i="4"/>
  <c r="K194" i="4" s="1"/>
  <c r="M194" i="4" s="1"/>
  <c r="J196" i="4"/>
  <c r="K196" i="4" s="1"/>
  <c r="M196" i="4" s="1"/>
  <c r="J222" i="4"/>
  <c r="K222" i="4" s="1"/>
  <c r="M222" i="4" s="1"/>
  <c r="J224" i="4"/>
  <c r="K224" i="4" s="1"/>
  <c r="M224" i="4" s="1"/>
  <c r="J226" i="4"/>
  <c r="K226" i="4" s="1"/>
  <c r="M226" i="4" s="1"/>
  <c r="J228" i="4"/>
  <c r="K228" i="4" s="1"/>
  <c r="M228" i="4" s="1"/>
  <c r="J230" i="4"/>
  <c r="K230" i="4" s="1"/>
  <c r="M230" i="4" s="1"/>
  <c r="J242" i="4"/>
  <c r="K242" i="4" s="1"/>
  <c r="M242" i="4" s="1"/>
  <c r="J243" i="4"/>
  <c r="K243" i="4" s="1"/>
  <c r="M243" i="4" s="1"/>
  <c r="J244" i="4"/>
  <c r="K244" i="4" s="1"/>
  <c r="M244" i="4" s="1"/>
  <c r="J245" i="4"/>
  <c r="K245" i="4" s="1"/>
  <c r="M245" i="4" s="1"/>
  <c r="J246" i="4"/>
  <c r="K246" i="4" s="1"/>
  <c r="M246" i="4" s="1"/>
  <c r="J247" i="4"/>
  <c r="K247" i="4" s="1"/>
  <c r="M247" i="4" s="1"/>
  <c r="J248" i="4"/>
  <c r="K248" i="4" s="1"/>
  <c r="M248" i="4" s="1"/>
  <c r="J265" i="4"/>
  <c r="K265" i="4" s="1"/>
  <c r="M265" i="4" s="1"/>
  <c r="J266" i="4"/>
  <c r="K266" i="4" s="1"/>
  <c r="M266" i="4" s="1"/>
  <c r="J296" i="4"/>
  <c r="K296" i="4" s="1"/>
  <c r="M296" i="4" s="1"/>
  <c r="J297" i="4"/>
  <c r="K297" i="4" s="1"/>
  <c r="M297" i="4" s="1"/>
  <c r="J298" i="4"/>
  <c r="K298" i="4" s="1"/>
  <c r="M298" i="4" s="1"/>
  <c r="J299" i="4"/>
  <c r="K299" i="4" s="1"/>
  <c r="M299" i="4" s="1"/>
  <c r="J300" i="4"/>
  <c r="K300" i="4" s="1"/>
  <c r="M300" i="4" s="1"/>
  <c r="J301" i="4"/>
  <c r="K301" i="4" s="1"/>
  <c r="M301" i="4" s="1"/>
  <c r="J302" i="4"/>
  <c r="K302" i="4" s="1"/>
  <c r="M302" i="4" s="1"/>
  <c r="J303" i="4"/>
  <c r="K303" i="4" s="1"/>
  <c r="M303" i="4" s="1"/>
  <c r="J304" i="4"/>
  <c r="K304" i="4" s="1"/>
  <c r="M304" i="4" s="1"/>
  <c r="J305" i="4"/>
  <c r="K305" i="4" s="1"/>
  <c r="M305" i="4" s="1"/>
  <c r="J332" i="4"/>
  <c r="K332" i="4" s="1"/>
  <c r="M332" i="4" s="1"/>
  <c r="J333" i="4"/>
  <c r="K333" i="4" s="1"/>
  <c r="M333" i="4" s="1"/>
  <c r="J334" i="4"/>
  <c r="K334" i="4" s="1"/>
  <c r="M334" i="4" s="1"/>
  <c r="J351" i="4"/>
  <c r="K351" i="4" s="1"/>
  <c r="M351" i="4" s="1"/>
  <c r="J352" i="4"/>
  <c r="K352" i="4" s="1"/>
  <c r="M352" i="4" s="1"/>
  <c r="J353" i="4"/>
  <c r="K353" i="4" s="1"/>
  <c r="M353" i="4" s="1"/>
  <c r="J355" i="4"/>
  <c r="K355" i="4" s="1"/>
  <c r="M355" i="4" s="1"/>
  <c r="J251" i="4"/>
  <c r="K251" i="4" s="1"/>
  <c r="M251" i="4" s="1"/>
  <c r="J254" i="4"/>
  <c r="K254" i="4" s="1"/>
  <c r="M254" i="4" s="1"/>
  <c r="J257" i="4"/>
  <c r="K257" i="4" s="1"/>
  <c r="M257" i="4" s="1"/>
  <c r="J277" i="4"/>
  <c r="K277" i="4" s="1"/>
  <c r="M277" i="4" s="1"/>
  <c r="J314" i="4"/>
  <c r="K314" i="4" s="1"/>
  <c r="M314" i="4" s="1"/>
  <c r="J319" i="4"/>
  <c r="K319" i="4" s="1"/>
  <c r="M319" i="4" s="1"/>
  <c r="J323" i="4"/>
  <c r="K323" i="4" s="1"/>
  <c r="M323" i="4" s="1"/>
  <c r="J338" i="4"/>
  <c r="K338" i="4" s="1"/>
  <c r="M338" i="4" s="1"/>
  <c r="J362" i="4"/>
  <c r="K362" i="4" s="1"/>
  <c r="M362" i="4" s="1"/>
  <c r="J57" i="4"/>
  <c r="K57" i="4" s="1"/>
  <c r="M57" i="4" s="1"/>
  <c r="J98" i="4"/>
  <c r="K98" i="4" s="1"/>
  <c r="M98" i="4" s="1"/>
  <c r="J232" i="4"/>
  <c r="K232" i="4" s="1"/>
  <c r="M232" i="4" s="1"/>
  <c r="J249" i="4"/>
  <c r="K249" i="4" s="1"/>
  <c r="M249" i="4" s="1"/>
  <c r="J250" i="4"/>
  <c r="K250" i="4" s="1"/>
  <c r="M250" i="4" s="1"/>
  <c r="J267" i="4"/>
  <c r="K267" i="4" s="1"/>
  <c r="M267" i="4" s="1"/>
  <c r="J268" i="4"/>
  <c r="K268" i="4" s="1"/>
  <c r="M268" i="4" s="1"/>
  <c r="J269" i="4"/>
  <c r="K269" i="4" s="1"/>
  <c r="M269" i="4" s="1"/>
  <c r="J270" i="4"/>
  <c r="K270" i="4" s="1"/>
  <c r="M270" i="4" s="1"/>
  <c r="J271" i="4"/>
  <c r="K271" i="4" s="1"/>
  <c r="M271" i="4" s="1"/>
  <c r="J272" i="4"/>
  <c r="K272" i="4" s="1"/>
  <c r="M272" i="4" s="1"/>
  <c r="J273" i="4"/>
  <c r="K273" i="4" s="1"/>
  <c r="M273" i="4" s="1"/>
  <c r="J306" i="4"/>
  <c r="K306" i="4" s="1"/>
  <c r="M306" i="4" s="1"/>
  <c r="J307" i="4"/>
  <c r="K307" i="4" s="1"/>
  <c r="M307" i="4" s="1"/>
  <c r="J308" i="4"/>
  <c r="K308" i="4" s="1"/>
  <c r="M308" i="4" s="1"/>
  <c r="J309" i="4"/>
  <c r="K309" i="4" s="1"/>
  <c r="M309" i="4" s="1"/>
  <c r="J310" i="4"/>
  <c r="K310" i="4" s="1"/>
  <c r="M310" i="4" s="1"/>
  <c r="J311" i="4"/>
  <c r="K311" i="4" s="1"/>
  <c r="M311" i="4" s="1"/>
  <c r="J312" i="4"/>
  <c r="K312" i="4" s="1"/>
  <c r="M312" i="4" s="1"/>
  <c r="J335" i="4"/>
  <c r="K335" i="4" s="1"/>
  <c r="M335" i="4" s="1"/>
  <c r="J357" i="4"/>
  <c r="K357" i="4" s="1"/>
  <c r="M357" i="4" s="1"/>
  <c r="J358" i="4"/>
  <c r="K358" i="4" s="1"/>
  <c r="M358" i="4" s="1"/>
  <c r="J359" i="4"/>
  <c r="K359" i="4" s="1"/>
  <c r="M359" i="4" s="1"/>
  <c r="J227" i="4"/>
  <c r="K227" i="4" s="1"/>
  <c r="M227" i="4" s="1"/>
  <c r="J253" i="4"/>
  <c r="K253" i="4" s="1"/>
  <c r="M253" i="4" s="1"/>
  <c r="J275" i="4"/>
  <c r="K275" i="4" s="1"/>
  <c r="M275" i="4" s="1"/>
  <c r="J279" i="4"/>
  <c r="K279" i="4" s="1"/>
  <c r="M279" i="4" s="1"/>
  <c r="J316" i="4"/>
  <c r="K316" i="4" s="1"/>
  <c r="M316" i="4" s="1"/>
  <c r="J320" i="4"/>
  <c r="K320" i="4" s="1"/>
  <c r="M320" i="4" s="1"/>
  <c r="J324" i="4"/>
  <c r="K324" i="4" s="1"/>
  <c r="M324" i="4" s="1"/>
  <c r="J337" i="4"/>
  <c r="K337" i="4" s="1"/>
  <c r="M337" i="4" s="1"/>
  <c r="J33" i="4"/>
  <c r="K33" i="4" s="1"/>
  <c r="M33" i="4" s="1"/>
  <c r="J65" i="4"/>
  <c r="K65" i="4" s="1"/>
  <c r="M65" i="4" s="1"/>
  <c r="J191" i="4"/>
  <c r="K191" i="4" s="1"/>
  <c r="M191" i="4" s="1"/>
  <c r="J193" i="4"/>
  <c r="K193" i="4" s="1"/>
  <c r="M193" i="4" s="1"/>
  <c r="J195" i="4"/>
  <c r="K195" i="4" s="1"/>
  <c r="M195" i="4" s="1"/>
  <c r="J223" i="4"/>
  <c r="K223" i="4" s="1"/>
  <c r="M223" i="4" s="1"/>
  <c r="J225" i="4"/>
  <c r="K225" i="4" s="1"/>
  <c r="M225" i="4" s="1"/>
  <c r="J229" i="4"/>
  <c r="K229" i="4" s="1"/>
  <c r="M229" i="4" s="1"/>
  <c r="J231" i="4"/>
  <c r="K231" i="4" s="1"/>
  <c r="M231" i="4" s="1"/>
  <c r="J233" i="4"/>
  <c r="K233" i="4" s="1"/>
  <c r="M233" i="4" s="1"/>
  <c r="J234" i="4"/>
  <c r="K234" i="4" s="1"/>
  <c r="M234" i="4" s="1"/>
  <c r="J252" i="4"/>
  <c r="K252" i="4" s="1"/>
  <c r="M252" i="4" s="1"/>
  <c r="J256" i="4"/>
  <c r="K256" i="4" s="1"/>
  <c r="M256" i="4" s="1"/>
  <c r="J274" i="4"/>
  <c r="K274" i="4" s="1"/>
  <c r="M274" i="4" s="1"/>
  <c r="J278" i="4"/>
  <c r="K278" i="4" s="1"/>
  <c r="M278" i="4" s="1"/>
  <c r="J313" i="4"/>
  <c r="K313" i="4" s="1"/>
  <c r="M313" i="4" s="1"/>
  <c r="J317" i="4"/>
  <c r="K317" i="4" s="1"/>
  <c r="M317" i="4" s="1"/>
  <c r="J322" i="4"/>
  <c r="K322" i="4" s="1"/>
  <c r="M322" i="4" s="1"/>
  <c r="J336" i="4"/>
  <c r="K336" i="4" s="1"/>
  <c r="M336" i="4" s="1"/>
  <c r="J361" i="4"/>
  <c r="K361" i="4" s="1"/>
  <c r="M361" i="4" s="1"/>
  <c r="D367" i="3"/>
  <c r="L365" i="1"/>
  <c r="I367" i="1" s="1"/>
  <c r="D367" i="5"/>
  <c r="I367" i="5"/>
  <c r="N363" i="5"/>
  <c r="D367" i="1"/>
  <c r="L365" i="2"/>
  <c r="D367" i="2" s="1"/>
  <c r="I367" i="9"/>
  <c r="D367" i="8"/>
  <c r="J35" i="9" l="1"/>
  <c r="K35" i="9" s="1"/>
  <c r="M35" i="9" s="1"/>
  <c r="J36" i="9"/>
  <c r="K36" i="9" s="1"/>
  <c r="M36" i="9" s="1"/>
  <c r="J37" i="9"/>
  <c r="K37" i="9" s="1"/>
  <c r="M37" i="9" s="1"/>
  <c r="O37" i="9" s="1"/>
  <c r="J38" i="9"/>
  <c r="K38" i="9" s="1"/>
  <c r="M38" i="9" s="1"/>
  <c r="J39" i="9"/>
  <c r="K39" i="9" s="1"/>
  <c r="M39" i="9" s="1"/>
  <c r="J40" i="9"/>
  <c r="K40" i="9" s="1"/>
  <c r="M40" i="9" s="1"/>
  <c r="J41" i="9"/>
  <c r="K41" i="9" s="1"/>
  <c r="M41" i="9" s="1"/>
  <c r="J42" i="9"/>
  <c r="K42" i="9" s="1"/>
  <c r="M42" i="9" s="1"/>
  <c r="J43" i="9"/>
  <c r="K43" i="9" s="1"/>
  <c r="M43" i="9" s="1"/>
  <c r="J44" i="9"/>
  <c r="K44" i="9" s="1"/>
  <c r="M44" i="9" s="1"/>
  <c r="J45" i="9"/>
  <c r="K45" i="9" s="1"/>
  <c r="M45" i="9" s="1"/>
  <c r="O45" i="9" s="1"/>
  <c r="J46" i="9"/>
  <c r="K46" i="9" s="1"/>
  <c r="M46" i="9" s="1"/>
  <c r="J47" i="9"/>
  <c r="K47" i="9" s="1"/>
  <c r="M47" i="9" s="1"/>
  <c r="J48" i="9"/>
  <c r="K48" i="9" s="1"/>
  <c r="M48" i="9" s="1"/>
  <c r="O48" i="9" s="1"/>
  <c r="J49" i="9"/>
  <c r="K49" i="9" s="1"/>
  <c r="M49" i="9" s="1"/>
  <c r="O49" i="9" s="1"/>
  <c r="J50" i="9"/>
  <c r="K50" i="9" s="1"/>
  <c r="M50" i="9" s="1"/>
  <c r="J51" i="9"/>
  <c r="K51" i="9" s="1"/>
  <c r="M51" i="9" s="1"/>
  <c r="J52" i="9"/>
  <c r="K52" i="9" s="1"/>
  <c r="M52" i="9" s="1"/>
  <c r="J53" i="9"/>
  <c r="K53" i="9" s="1"/>
  <c r="M53" i="9" s="1"/>
  <c r="J54" i="9"/>
  <c r="K54" i="9" s="1"/>
  <c r="M54" i="9" s="1"/>
  <c r="J55" i="9"/>
  <c r="K55" i="9" s="1"/>
  <c r="M55" i="9" s="1"/>
  <c r="J56" i="9"/>
  <c r="K56" i="9" s="1"/>
  <c r="M56" i="9" s="1"/>
  <c r="J57" i="9"/>
  <c r="K57" i="9" s="1"/>
  <c r="M57" i="9" s="1"/>
  <c r="O57" i="9" s="1"/>
  <c r="J58" i="9"/>
  <c r="K58" i="9" s="1"/>
  <c r="M58" i="9" s="1"/>
  <c r="J59" i="9"/>
  <c r="K59" i="9" s="1"/>
  <c r="M59" i="9" s="1"/>
  <c r="J60" i="9"/>
  <c r="K60" i="9" s="1"/>
  <c r="M60" i="9" s="1"/>
  <c r="O60" i="9" s="1"/>
  <c r="J61" i="9"/>
  <c r="K61" i="9" s="1"/>
  <c r="M61" i="9" s="1"/>
  <c r="N61" i="10" s="1"/>
  <c r="J62" i="9"/>
  <c r="K62" i="9" s="1"/>
  <c r="M62" i="9" s="1"/>
  <c r="J63" i="9"/>
  <c r="K63" i="9" s="1"/>
  <c r="M63" i="9" s="1"/>
  <c r="J64" i="9"/>
  <c r="K64" i="9" s="1"/>
  <c r="M64" i="9" s="1"/>
  <c r="J65" i="9"/>
  <c r="K65" i="9" s="1"/>
  <c r="M65" i="9" s="1"/>
  <c r="O65" i="9" s="1"/>
  <c r="J66" i="9"/>
  <c r="K66" i="9" s="1"/>
  <c r="M66" i="9" s="1"/>
  <c r="J67" i="9"/>
  <c r="K67" i="9" s="1"/>
  <c r="M67" i="9" s="1"/>
  <c r="J68" i="9"/>
  <c r="K68" i="9" s="1"/>
  <c r="M68" i="9" s="1"/>
  <c r="J69" i="9"/>
  <c r="K69" i="9" s="1"/>
  <c r="M69" i="9" s="1"/>
  <c r="J70" i="9"/>
  <c r="K70" i="9" s="1"/>
  <c r="M70" i="9" s="1"/>
  <c r="J71" i="9"/>
  <c r="K71" i="9" s="1"/>
  <c r="M71" i="9" s="1"/>
  <c r="J72" i="9"/>
  <c r="K72" i="9" s="1"/>
  <c r="M72" i="9" s="1"/>
  <c r="N72" i="10" s="1"/>
  <c r="J111" i="9"/>
  <c r="K111" i="9" s="1"/>
  <c r="M111" i="9" s="1"/>
  <c r="O111" i="9" s="1"/>
  <c r="J112" i="9"/>
  <c r="K112" i="9" s="1"/>
  <c r="M112" i="9" s="1"/>
  <c r="J9" i="9"/>
  <c r="K9" i="9" s="1"/>
  <c r="M9" i="9" s="1"/>
  <c r="J10" i="9"/>
  <c r="K10" i="9" s="1"/>
  <c r="M10" i="9" s="1"/>
  <c r="O10" i="9" s="1"/>
  <c r="J11" i="9"/>
  <c r="K11" i="9" s="1"/>
  <c r="M11" i="9" s="1"/>
  <c r="O11" i="9" s="1"/>
  <c r="J73" i="9"/>
  <c r="K73" i="9" s="1"/>
  <c r="M73" i="9" s="1"/>
  <c r="J80" i="9"/>
  <c r="K80" i="9" s="1"/>
  <c r="M80" i="9" s="1"/>
  <c r="J84" i="9"/>
  <c r="K84" i="9" s="1"/>
  <c r="M84" i="9" s="1"/>
  <c r="J88" i="9"/>
  <c r="K88" i="9" s="1"/>
  <c r="M88" i="9" s="1"/>
  <c r="J92" i="9"/>
  <c r="K92" i="9" s="1"/>
  <c r="M92" i="9" s="1"/>
  <c r="J96" i="9"/>
  <c r="K96" i="9" s="1"/>
  <c r="M96" i="9" s="1"/>
  <c r="J13" i="9"/>
  <c r="K13" i="9" s="1"/>
  <c r="M13" i="9" s="1"/>
  <c r="O13" i="9" s="1"/>
  <c r="J15" i="9"/>
  <c r="K15" i="9" s="1"/>
  <c r="M15" i="9" s="1"/>
  <c r="J17" i="9"/>
  <c r="K17" i="9" s="1"/>
  <c r="M17" i="9" s="1"/>
  <c r="J19" i="9"/>
  <c r="K19" i="9" s="1"/>
  <c r="M19" i="9" s="1"/>
  <c r="J21" i="9"/>
  <c r="K21" i="9" s="1"/>
  <c r="M21" i="9" s="1"/>
  <c r="O21" i="9" s="1"/>
  <c r="J23" i="9"/>
  <c r="K23" i="9" s="1"/>
  <c r="M23" i="9" s="1"/>
  <c r="O23" i="9" s="1"/>
  <c r="J25" i="9"/>
  <c r="K25" i="9" s="1"/>
  <c r="M25" i="9" s="1"/>
  <c r="J27" i="9"/>
  <c r="K27" i="9" s="1"/>
  <c r="M27" i="9" s="1"/>
  <c r="J29" i="9"/>
  <c r="K29" i="9" s="1"/>
  <c r="M29" i="9" s="1"/>
  <c r="O29" i="9" s="1"/>
  <c r="J31" i="9"/>
  <c r="K31" i="9" s="1"/>
  <c r="M31" i="9" s="1"/>
  <c r="J33" i="9"/>
  <c r="K33" i="9" s="1"/>
  <c r="M33" i="9" s="1"/>
  <c r="J75" i="9"/>
  <c r="K75" i="9" s="1"/>
  <c r="M75" i="9" s="1"/>
  <c r="J77" i="9"/>
  <c r="K77" i="9" s="1"/>
  <c r="M77" i="9" s="1"/>
  <c r="O77" i="9" s="1"/>
  <c r="J79" i="9"/>
  <c r="K79" i="9" s="1"/>
  <c r="M79" i="9" s="1"/>
  <c r="J83" i="9"/>
  <c r="K83" i="9" s="1"/>
  <c r="M83" i="9" s="1"/>
  <c r="J87" i="9"/>
  <c r="K87" i="9" s="1"/>
  <c r="M87" i="9" s="1"/>
  <c r="J91" i="9"/>
  <c r="K91" i="9" s="1"/>
  <c r="M91" i="9" s="1"/>
  <c r="J95" i="9"/>
  <c r="K95" i="9" s="1"/>
  <c r="M95" i="9" s="1"/>
  <c r="O95" i="9" s="1"/>
  <c r="J113" i="9"/>
  <c r="K113" i="9" s="1"/>
  <c r="M113" i="9" s="1"/>
  <c r="J114" i="9"/>
  <c r="K114" i="9" s="1"/>
  <c r="M114" i="9" s="1"/>
  <c r="O114" i="9" s="1"/>
  <c r="J115" i="9"/>
  <c r="K115" i="9" s="1"/>
  <c r="M115" i="9" s="1"/>
  <c r="O115" i="9" s="1"/>
  <c r="J116" i="9"/>
  <c r="K116" i="9" s="1"/>
  <c r="M116" i="9" s="1"/>
  <c r="O116" i="9" s="1"/>
  <c r="J117" i="9"/>
  <c r="K117" i="9" s="1"/>
  <c r="M117" i="9" s="1"/>
  <c r="J118" i="9"/>
  <c r="K118" i="9" s="1"/>
  <c r="M118" i="9" s="1"/>
  <c r="J119" i="9"/>
  <c r="K119" i="9" s="1"/>
  <c r="M119" i="9" s="1"/>
  <c r="N119" i="10" s="1"/>
  <c r="J120" i="9"/>
  <c r="K120" i="9" s="1"/>
  <c r="M120" i="9" s="1"/>
  <c r="O120" i="9" s="1"/>
  <c r="J121" i="9"/>
  <c r="K121" i="9" s="1"/>
  <c r="M121" i="9" s="1"/>
  <c r="J122" i="9"/>
  <c r="K122" i="9" s="1"/>
  <c r="M122" i="9" s="1"/>
  <c r="J123" i="9"/>
  <c r="K123" i="9" s="1"/>
  <c r="M123" i="9" s="1"/>
  <c r="O123" i="9" s="1"/>
  <c r="J124" i="9"/>
  <c r="K124" i="9" s="1"/>
  <c r="M124" i="9" s="1"/>
  <c r="J125" i="9"/>
  <c r="K125" i="9" s="1"/>
  <c r="M125" i="9" s="1"/>
  <c r="J126" i="9"/>
  <c r="K126" i="9" s="1"/>
  <c r="M126" i="9" s="1"/>
  <c r="J127" i="9"/>
  <c r="K127" i="9" s="1"/>
  <c r="M127" i="9" s="1"/>
  <c r="J128" i="9"/>
  <c r="K128" i="9" s="1"/>
  <c r="M128" i="9" s="1"/>
  <c r="O128" i="9" s="1"/>
  <c r="J129" i="9"/>
  <c r="K129" i="9" s="1"/>
  <c r="M129" i="9" s="1"/>
  <c r="J130" i="9"/>
  <c r="K130" i="9" s="1"/>
  <c r="M130" i="9" s="1"/>
  <c r="O130" i="9" s="1"/>
  <c r="J131" i="9"/>
  <c r="K131" i="9" s="1"/>
  <c r="M131" i="9" s="1"/>
  <c r="O131" i="9" s="1"/>
  <c r="J132" i="9"/>
  <c r="K132" i="9" s="1"/>
  <c r="M132" i="9" s="1"/>
  <c r="J133" i="9"/>
  <c r="K133" i="9" s="1"/>
  <c r="M133" i="9" s="1"/>
  <c r="J134" i="9"/>
  <c r="K134" i="9" s="1"/>
  <c r="M134" i="9" s="1"/>
  <c r="O134" i="9" s="1"/>
  <c r="J135" i="9"/>
  <c r="K135" i="9" s="1"/>
  <c r="M135" i="9" s="1"/>
  <c r="O135" i="9" s="1"/>
  <c r="J136" i="9"/>
  <c r="K136" i="9" s="1"/>
  <c r="M136" i="9" s="1"/>
  <c r="J137" i="9"/>
  <c r="K137" i="9" s="1"/>
  <c r="M137" i="9" s="1"/>
  <c r="J138" i="9"/>
  <c r="K138" i="9" s="1"/>
  <c r="M138" i="9" s="1"/>
  <c r="J139" i="9"/>
  <c r="K139" i="9" s="1"/>
  <c r="M139" i="9" s="1"/>
  <c r="O139" i="9" s="1"/>
  <c r="J140" i="9"/>
  <c r="K140" i="9" s="1"/>
  <c r="M140" i="9" s="1"/>
  <c r="O140" i="9" s="1"/>
  <c r="J18" i="9"/>
  <c r="K18" i="9" s="1"/>
  <c r="M18" i="9" s="1"/>
  <c r="J26" i="9"/>
  <c r="K26" i="9" s="1"/>
  <c r="M26" i="9" s="1"/>
  <c r="J34" i="9"/>
  <c r="K34" i="9" s="1"/>
  <c r="M34" i="9" s="1"/>
  <c r="J74" i="9"/>
  <c r="K74" i="9" s="1"/>
  <c r="M74" i="9" s="1"/>
  <c r="O74" i="9" s="1"/>
  <c r="J81" i="9"/>
  <c r="K81" i="9" s="1"/>
  <c r="M81" i="9" s="1"/>
  <c r="J85" i="9"/>
  <c r="K85" i="9" s="1"/>
  <c r="M85" i="9" s="1"/>
  <c r="O85" i="9" s="1"/>
  <c r="J89" i="9"/>
  <c r="K89" i="9" s="1"/>
  <c r="M89" i="9" s="1"/>
  <c r="O89" i="9" s="1"/>
  <c r="J93" i="9"/>
  <c r="K93" i="9" s="1"/>
  <c r="M93" i="9" s="1"/>
  <c r="N93" i="10" s="1"/>
  <c r="J97" i="9"/>
  <c r="K97" i="9" s="1"/>
  <c r="M97" i="9" s="1"/>
  <c r="J99" i="9"/>
  <c r="K99" i="9" s="1"/>
  <c r="M99" i="9" s="1"/>
  <c r="J101" i="9"/>
  <c r="K101" i="9" s="1"/>
  <c r="M101" i="9" s="1"/>
  <c r="O101" i="9" s="1"/>
  <c r="J103" i="9"/>
  <c r="K103" i="9" s="1"/>
  <c r="M103" i="9" s="1"/>
  <c r="O103" i="9" s="1"/>
  <c r="J105" i="9"/>
  <c r="K105" i="9" s="1"/>
  <c r="M105" i="9" s="1"/>
  <c r="J107" i="9"/>
  <c r="K107" i="9" s="1"/>
  <c r="M107" i="9" s="1"/>
  <c r="J109" i="9"/>
  <c r="K109" i="9" s="1"/>
  <c r="M109" i="9" s="1"/>
  <c r="N109" i="10" s="1"/>
  <c r="J141" i="9"/>
  <c r="K141" i="9" s="1"/>
  <c r="M141" i="9" s="1"/>
  <c r="N141" i="10" s="1"/>
  <c r="J143" i="9"/>
  <c r="K143" i="9" s="1"/>
  <c r="M143" i="9" s="1"/>
  <c r="J145" i="9"/>
  <c r="K145" i="9" s="1"/>
  <c r="M145" i="9" s="1"/>
  <c r="J147" i="9"/>
  <c r="K147" i="9" s="1"/>
  <c r="M147" i="9" s="1"/>
  <c r="J149" i="9"/>
  <c r="K149" i="9" s="1"/>
  <c r="M149" i="9" s="1"/>
  <c r="J151" i="9"/>
  <c r="K151" i="9" s="1"/>
  <c r="M151" i="9" s="1"/>
  <c r="J153" i="9"/>
  <c r="K153" i="9" s="1"/>
  <c r="M153" i="9" s="1"/>
  <c r="J155" i="9"/>
  <c r="K155" i="9" s="1"/>
  <c r="M155" i="9" s="1"/>
  <c r="N155" i="10" s="1"/>
  <c r="J167" i="9"/>
  <c r="K167" i="9" s="1"/>
  <c r="M167" i="9" s="1"/>
  <c r="J168" i="9"/>
  <c r="K168" i="9" s="1"/>
  <c r="M168" i="9" s="1"/>
  <c r="J169" i="9"/>
  <c r="K169" i="9" s="1"/>
  <c r="M169" i="9" s="1"/>
  <c r="J170" i="9"/>
  <c r="K170" i="9" s="1"/>
  <c r="M170" i="9" s="1"/>
  <c r="O170" i="9" s="1"/>
  <c r="J171" i="9"/>
  <c r="K171" i="9" s="1"/>
  <c r="M171" i="9" s="1"/>
  <c r="O171" i="9" s="1"/>
  <c r="J172" i="9"/>
  <c r="K172" i="9" s="1"/>
  <c r="M172" i="9" s="1"/>
  <c r="J173" i="9"/>
  <c r="K173" i="9" s="1"/>
  <c r="M173" i="9" s="1"/>
  <c r="J174" i="9"/>
  <c r="K174" i="9" s="1"/>
  <c r="M174" i="9" s="1"/>
  <c r="O174" i="9" s="1"/>
  <c r="J175" i="9"/>
  <c r="K175" i="9" s="1"/>
  <c r="M175" i="9" s="1"/>
  <c r="J176" i="9"/>
  <c r="K176" i="9" s="1"/>
  <c r="M176" i="9" s="1"/>
  <c r="J177" i="9"/>
  <c r="K177" i="9" s="1"/>
  <c r="M177" i="9" s="1"/>
  <c r="O177" i="9" s="1"/>
  <c r="J178" i="9"/>
  <c r="K178" i="9" s="1"/>
  <c r="M178" i="9" s="1"/>
  <c r="J218" i="9"/>
  <c r="K218" i="9" s="1"/>
  <c r="M218" i="9" s="1"/>
  <c r="J219" i="9"/>
  <c r="K219" i="9" s="1"/>
  <c r="M219" i="9" s="1"/>
  <c r="J220" i="9"/>
  <c r="K220" i="9" s="1"/>
  <c r="M220" i="9" s="1"/>
  <c r="J221" i="9"/>
  <c r="K221" i="9" s="1"/>
  <c r="M221" i="9" s="1"/>
  <c r="O221" i="9" s="1"/>
  <c r="J222" i="9"/>
  <c r="K222" i="9" s="1"/>
  <c r="M222" i="9" s="1"/>
  <c r="J223" i="9"/>
  <c r="K223" i="9" s="1"/>
  <c r="M223" i="9" s="1"/>
  <c r="J224" i="9"/>
  <c r="K224" i="9" s="1"/>
  <c r="M224" i="9" s="1"/>
  <c r="J225" i="9"/>
  <c r="K225" i="9" s="1"/>
  <c r="M225" i="9" s="1"/>
  <c r="N225" i="10" s="1"/>
  <c r="J226" i="9"/>
  <c r="K226" i="9" s="1"/>
  <c r="M226" i="9" s="1"/>
  <c r="O226" i="9" s="1"/>
  <c r="J16" i="9"/>
  <c r="K16" i="9" s="1"/>
  <c r="M16" i="9" s="1"/>
  <c r="J24" i="9"/>
  <c r="K24" i="9" s="1"/>
  <c r="M24" i="9" s="1"/>
  <c r="O24" i="9" s="1"/>
  <c r="J32" i="9"/>
  <c r="K32" i="9" s="1"/>
  <c r="M32" i="9" s="1"/>
  <c r="O32" i="9" s="1"/>
  <c r="J179" i="9"/>
  <c r="K179" i="9" s="1"/>
  <c r="M179" i="9" s="1"/>
  <c r="N179" i="10" s="1"/>
  <c r="J180" i="9"/>
  <c r="K180" i="9" s="1"/>
  <c r="M180" i="9" s="1"/>
  <c r="J181" i="9"/>
  <c r="K181" i="9" s="1"/>
  <c r="M181" i="9" s="1"/>
  <c r="J182" i="9"/>
  <c r="K182" i="9" s="1"/>
  <c r="M182" i="9" s="1"/>
  <c r="O182" i="9" s="1"/>
  <c r="J183" i="9"/>
  <c r="K183" i="9" s="1"/>
  <c r="M183" i="9" s="1"/>
  <c r="J184" i="9"/>
  <c r="K184" i="9" s="1"/>
  <c r="M184" i="9" s="1"/>
  <c r="J185" i="9"/>
  <c r="K185" i="9" s="1"/>
  <c r="M185" i="9" s="1"/>
  <c r="O185" i="9" s="1"/>
  <c r="J186" i="9"/>
  <c r="K186" i="9" s="1"/>
  <c r="M186" i="9" s="1"/>
  <c r="J187" i="9"/>
  <c r="K187" i="9" s="1"/>
  <c r="M187" i="9" s="1"/>
  <c r="J188" i="9"/>
  <c r="K188" i="9" s="1"/>
  <c r="M188" i="9" s="1"/>
  <c r="J189" i="9"/>
  <c r="K189" i="9" s="1"/>
  <c r="M189" i="9" s="1"/>
  <c r="J190" i="9"/>
  <c r="K190" i="9" s="1"/>
  <c r="M190" i="9" s="1"/>
  <c r="O190" i="9" s="1"/>
  <c r="J191" i="9"/>
  <c r="K191" i="9" s="1"/>
  <c r="M191" i="9" s="1"/>
  <c r="O191" i="9" s="1"/>
  <c r="J192" i="9"/>
  <c r="K192" i="9" s="1"/>
  <c r="M192" i="9" s="1"/>
  <c r="J193" i="9"/>
  <c r="K193" i="9" s="1"/>
  <c r="M193" i="9" s="1"/>
  <c r="J194" i="9"/>
  <c r="K194" i="9" s="1"/>
  <c r="M194" i="9" s="1"/>
  <c r="J195" i="9"/>
  <c r="K195" i="9" s="1"/>
  <c r="M195" i="9" s="1"/>
  <c r="N195" i="10" s="1"/>
  <c r="J196" i="9"/>
  <c r="K196" i="9" s="1"/>
  <c r="M196" i="9" s="1"/>
  <c r="J197" i="9"/>
  <c r="K197" i="9" s="1"/>
  <c r="M197" i="9" s="1"/>
  <c r="J233" i="9"/>
  <c r="K233" i="9" s="1"/>
  <c r="M233" i="9" s="1"/>
  <c r="J234" i="9"/>
  <c r="K234" i="9" s="1"/>
  <c r="M234" i="9" s="1"/>
  <c r="N234" i="10" s="1"/>
  <c r="J235" i="9"/>
  <c r="K235" i="9" s="1"/>
  <c r="M235" i="9" s="1"/>
  <c r="J236" i="9"/>
  <c r="K236" i="9" s="1"/>
  <c r="M236" i="9" s="1"/>
  <c r="O236" i="9" s="1"/>
  <c r="J237" i="9"/>
  <c r="K237" i="9" s="1"/>
  <c r="M237" i="9" s="1"/>
  <c r="J238" i="9"/>
  <c r="K238" i="9" s="1"/>
  <c r="M238" i="9" s="1"/>
  <c r="J239" i="9"/>
  <c r="K239" i="9" s="1"/>
  <c r="M239" i="9" s="1"/>
  <c r="J240" i="9"/>
  <c r="K240" i="9" s="1"/>
  <c r="M240" i="9" s="1"/>
  <c r="J241" i="9"/>
  <c r="K241" i="9" s="1"/>
  <c r="M241" i="9" s="1"/>
  <c r="O241" i="9" s="1"/>
  <c r="J242" i="9"/>
  <c r="K242" i="9" s="1"/>
  <c r="M242" i="9" s="1"/>
  <c r="N242" i="10" s="1"/>
  <c r="J243" i="9"/>
  <c r="K243" i="9" s="1"/>
  <c r="M243" i="9" s="1"/>
  <c r="J244" i="9"/>
  <c r="K244" i="9" s="1"/>
  <c r="M244" i="9" s="1"/>
  <c r="J245" i="9"/>
  <c r="K245" i="9" s="1"/>
  <c r="M245" i="9" s="1"/>
  <c r="J246" i="9"/>
  <c r="K246" i="9" s="1"/>
  <c r="M246" i="9" s="1"/>
  <c r="O246" i="9" s="1"/>
  <c r="J247" i="9"/>
  <c r="K247" i="9" s="1"/>
  <c r="M247" i="9" s="1"/>
  <c r="J248" i="9"/>
  <c r="K248" i="9" s="1"/>
  <c r="M248" i="9" s="1"/>
  <c r="O248" i="9" s="1"/>
  <c r="J249" i="9"/>
  <c r="K249" i="9" s="1"/>
  <c r="M249" i="9" s="1"/>
  <c r="O249" i="9" s="1"/>
  <c r="J250" i="9"/>
  <c r="K250" i="9" s="1"/>
  <c r="M250" i="9" s="1"/>
  <c r="O250" i="9" s="1"/>
  <c r="J251" i="9"/>
  <c r="K251" i="9" s="1"/>
  <c r="M251" i="9" s="1"/>
  <c r="J252" i="9"/>
  <c r="K252" i="9" s="1"/>
  <c r="M252" i="9" s="1"/>
  <c r="O252" i="9" s="1"/>
  <c r="J253" i="9"/>
  <c r="K253" i="9" s="1"/>
  <c r="M253" i="9" s="1"/>
  <c r="J278" i="9"/>
  <c r="K278" i="9" s="1"/>
  <c r="M278" i="9" s="1"/>
  <c r="J279" i="9"/>
  <c r="K279" i="9" s="1"/>
  <c r="M279" i="9" s="1"/>
  <c r="J280" i="9"/>
  <c r="K280" i="9" s="1"/>
  <c r="M280" i="9" s="1"/>
  <c r="J281" i="9"/>
  <c r="K281" i="9" s="1"/>
  <c r="M281" i="9" s="1"/>
  <c r="O281" i="9" s="1"/>
  <c r="J282" i="9"/>
  <c r="K282" i="9" s="1"/>
  <c r="M282" i="9" s="1"/>
  <c r="O282" i="9" s="1"/>
  <c r="J283" i="9"/>
  <c r="K283" i="9" s="1"/>
  <c r="M283" i="9" s="1"/>
  <c r="J284" i="9"/>
  <c r="K284" i="9" s="1"/>
  <c r="M284" i="9" s="1"/>
  <c r="J285" i="9"/>
  <c r="K285" i="9" s="1"/>
  <c r="M285" i="9" s="1"/>
  <c r="O285" i="9" s="1"/>
  <c r="J311" i="9"/>
  <c r="K311" i="9" s="1"/>
  <c r="M311" i="9" s="1"/>
  <c r="J312" i="9"/>
  <c r="K312" i="9" s="1"/>
  <c r="M312" i="9" s="1"/>
  <c r="J313" i="9"/>
  <c r="K313" i="9" s="1"/>
  <c r="M313" i="9" s="1"/>
  <c r="J314" i="9"/>
  <c r="K314" i="9" s="1"/>
  <c r="M314" i="9" s="1"/>
  <c r="O314" i="9" s="1"/>
  <c r="J315" i="9"/>
  <c r="K315" i="9" s="1"/>
  <c r="M315" i="9" s="1"/>
  <c r="J316" i="9"/>
  <c r="K316" i="9" s="1"/>
  <c r="M316" i="9" s="1"/>
  <c r="J317" i="9"/>
  <c r="K317" i="9" s="1"/>
  <c r="M317" i="9" s="1"/>
  <c r="J318" i="9"/>
  <c r="K318" i="9" s="1"/>
  <c r="M318" i="9" s="1"/>
  <c r="O318" i="9" s="1"/>
  <c r="J22" i="9"/>
  <c r="K22" i="9" s="1"/>
  <c r="M22" i="9" s="1"/>
  <c r="N22" i="10" s="1"/>
  <c r="J82" i="9"/>
  <c r="K82" i="9" s="1"/>
  <c r="M82" i="9" s="1"/>
  <c r="J90" i="9"/>
  <c r="K90" i="9" s="1"/>
  <c r="M90" i="9" s="1"/>
  <c r="J98" i="9"/>
  <c r="K98" i="9" s="1"/>
  <c r="M98" i="9" s="1"/>
  <c r="N98" i="10" s="1"/>
  <c r="J106" i="9"/>
  <c r="K106" i="9" s="1"/>
  <c r="M106" i="9" s="1"/>
  <c r="J146" i="9"/>
  <c r="K146" i="9" s="1"/>
  <c r="M146" i="9" s="1"/>
  <c r="J154" i="9"/>
  <c r="K154" i="9" s="1"/>
  <c r="M154" i="9" s="1"/>
  <c r="J156" i="9"/>
  <c r="K156" i="9" s="1"/>
  <c r="M156" i="9" s="1"/>
  <c r="O156" i="9" s="1"/>
  <c r="J158" i="9"/>
  <c r="K158" i="9" s="1"/>
  <c r="M158" i="9" s="1"/>
  <c r="N158" i="10" s="1"/>
  <c r="J162" i="9"/>
  <c r="K162" i="9" s="1"/>
  <c r="M162" i="9" s="1"/>
  <c r="J166" i="9"/>
  <c r="K166" i="9" s="1"/>
  <c r="M166" i="9" s="1"/>
  <c r="J199" i="9"/>
  <c r="K199" i="9" s="1"/>
  <c r="M199" i="9" s="1"/>
  <c r="N199" i="10" s="1"/>
  <c r="J201" i="9"/>
  <c r="K201" i="9" s="1"/>
  <c r="M201" i="9" s="1"/>
  <c r="O201" i="9" s="1"/>
  <c r="J203" i="9"/>
  <c r="K203" i="9" s="1"/>
  <c r="M203" i="9" s="1"/>
  <c r="J205" i="9"/>
  <c r="K205" i="9" s="1"/>
  <c r="M205" i="9" s="1"/>
  <c r="O205" i="9" s="1"/>
  <c r="J208" i="9"/>
  <c r="K208" i="9" s="1"/>
  <c r="M208" i="9" s="1"/>
  <c r="N208" i="10" s="1"/>
  <c r="J212" i="9"/>
  <c r="K212" i="9" s="1"/>
  <c r="M212" i="9" s="1"/>
  <c r="J216" i="9"/>
  <c r="K216" i="9" s="1"/>
  <c r="M216" i="9" s="1"/>
  <c r="J256" i="9"/>
  <c r="K256" i="9" s="1"/>
  <c r="M256" i="9" s="1"/>
  <c r="O256" i="9" s="1"/>
  <c r="J260" i="9"/>
  <c r="K260" i="9" s="1"/>
  <c r="M260" i="9" s="1"/>
  <c r="J265" i="9"/>
  <c r="K265" i="9" s="1"/>
  <c r="M265" i="9" s="1"/>
  <c r="J269" i="9"/>
  <c r="K269" i="9" s="1"/>
  <c r="M269" i="9" s="1"/>
  <c r="J270" i="9"/>
  <c r="K270" i="9" s="1"/>
  <c r="M270" i="9" s="1"/>
  <c r="J271" i="9"/>
  <c r="K271" i="9" s="1"/>
  <c r="M271" i="9" s="1"/>
  <c r="N271" i="10" s="1"/>
  <c r="J272" i="9"/>
  <c r="K272" i="9" s="1"/>
  <c r="M272" i="9" s="1"/>
  <c r="O272" i="9" s="1"/>
  <c r="J273" i="9"/>
  <c r="K273" i="9" s="1"/>
  <c r="M273" i="9" s="1"/>
  <c r="J274" i="9"/>
  <c r="K274" i="9" s="1"/>
  <c r="M274" i="9" s="1"/>
  <c r="J275" i="9"/>
  <c r="K275" i="9" s="1"/>
  <c r="M275" i="9" s="1"/>
  <c r="O275" i="9" s="1"/>
  <c r="J276" i="9"/>
  <c r="K276" i="9" s="1"/>
  <c r="M276" i="9" s="1"/>
  <c r="O276" i="9" s="1"/>
  <c r="J277" i="9"/>
  <c r="K277" i="9" s="1"/>
  <c r="M277" i="9" s="1"/>
  <c r="J287" i="9"/>
  <c r="K287" i="9" s="1"/>
  <c r="M287" i="9" s="1"/>
  <c r="J291" i="9"/>
  <c r="K291" i="9" s="1"/>
  <c r="M291" i="9" s="1"/>
  <c r="O291" i="9" s="1"/>
  <c r="J296" i="9"/>
  <c r="K296" i="9" s="1"/>
  <c r="M296" i="9" s="1"/>
  <c r="J300" i="9"/>
  <c r="K300" i="9" s="1"/>
  <c r="M300" i="9" s="1"/>
  <c r="J322" i="9"/>
  <c r="K322" i="9" s="1"/>
  <c r="M322" i="9" s="1"/>
  <c r="O322" i="9" s="1"/>
  <c r="J323" i="9"/>
  <c r="K323" i="9" s="1"/>
  <c r="M323" i="9" s="1"/>
  <c r="N323" i="10" s="1"/>
  <c r="J324" i="9"/>
  <c r="K324" i="9" s="1"/>
  <c r="M324" i="9" s="1"/>
  <c r="N324" i="10" s="1"/>
  <c r="J325" i="9"/>
  <c r="K325" i="9" s="1"/>
  <c r="M325" i="9" s="1"/>
  <c r="J326" i="9"/>
  <c r="K326" i="9" s="1"/>
  <c r="M326" i="9" s="1"/>
  <c r="J327" i="9"/>
  <c r="K327" i="9" s="1"/>
  <c r="M327" i="9" s="1"/>
  <c r="O327" i="9" s="1"/>
  <c r="J328" i="9"/>
  <c r="K328" i="9" s="1"/>
  <c r="M328" i="9" s="1"/>
  <c r="O328" i="9" s="1"/>
  <c r="J360" i="9"/>
  <c r="K360" i="9" s="1"/>
  <c r="M360" i="9" s="1"/>
  <c r="J361" i="9"/>
  <c r="K361" i="9" s="1"/>
  <c r="M361" i="9" s="1"/>
  <c r="J362" i="9"/>
  <c r="K362" i="9" s="1"/>
  <c r="M362" i="9" s="1"/>
  <c r="J363" i="9"/>
  <c r="K363" i="9" s="1"/>
  <c r="M363" i="9" s="1"/>
  <c r="O363" i="9" s="1"/>
  <c r="J20" i="9"/>
  <c r="K20" i="9" s="1"/>
  <c r="M20" i="9" s="1"/>
  <c r="J104" i="9"/>
  <c r="K104" i="9" s="1"/>
  <c r="M104" i="9" s="1"/>
  <c r="J144" i="9"/>
  <c r="K144" i="9" s="1"/>
  <c r="M144" i="9" s="1"/>
  <c r="O144" i="9" s="1"/>
  <c r="J152" i="9"/>
  <c r="K152" i="9" s="1"/>
  <c r="M152" i="9" s="1"/>
  <c r="J161" i="9"/>
  <c r="K161" i="9" s="1"/>
  <c r="M161" i="9" s="1"/>
  <c r="J165" i="9"/>
  <c r="K165" i="9" s="1"/>
  <c r="M165" i="9" s="1"/>
  <c r="J207" i="9"/>
  <c r="K207" i="9" s="1"/>
  <c r="M207" i="9" s="1"/>
  <c r="O207" i="9" s="1"/>
  <c r="J211" i="9"/>
  <c r="K211" i="9" s="1"/>
  <c r="M211" i="9" s="1"/>
  <c r="O211" i="9" s="1"/>
  <c r="J215" i="9"/>
  <c r="K215" i="9" s="1"/>
  <c r="M215" i="9" s="1"/>
  <c r="J255" i="9"/>
  <c r="K255" i="9" s="1"/>
  <c r="M255" i="9" s="1"/>
  <c r="J259" i="9"/>
  <c r="K259" i="9" s="1"/>
  <c r="M259" i="9" s="1"/>
  <c r="N259" i="10" s="1"/>
  <c r="J264" i="9"/>
  <c r="K264" i="9" s="1"/>
  <c r="M264" i="9" s="1"/>
  <c r="O264" i="9" s="1"/>
  <c r="J268" i="9"/>
  <c r="K268" i="9" s="1"/>
  <c r="M268" i="9" s="1"/>
  <c r="J286" i="9"/>
  <c r="K286" i="9" s="1"/>
  <c r="M286" i="9" s="1"/>
  <c r="O286" i="9" s="1"/>
  <c r="J290" i="9"/>
  <c r="K290" i="9" s="1"/>
  <c r="M290" i="9" s="1"/>
  <c r="O290" i="9" s="1"/>
  <c r="J294" i="9"/>
  <c r="K294" i="9" s="1"/>
  <c r="M294" i="9" s="1"/>
  <c r="O294" i="9" s="1"/>
  <c r="J295" i="9"/>
  <c r="K295" i="9" s="1"/>
  <c r="M295" i="9" s="1"/>
  <c r="J299" i="9"/>
  <c r="K299" i="9" s="1"/>
  <c r="M299" i="9" s="1"/>
  <c r="O299" i="9" s="1"/>
  <c r="J321" i="9"/>
  <c r="K321" i="9" s="1"/>
  <c r="M321" i="9" s="1"/>
  <c r="O321" i="9" s="1"/>
  <c r="J329" i="9"/>
  <c r="K329" i="9" s="1"/>
  <c r="M329" i="9" s="1"/>
  <c r="O329" i="9" s="1"/>
  <c r="J330" i="9"/>
  <c r="K330" i="9" s="1"/>
  <c r="M330" i="9" s="1"/>
  <c r="J331" i="9"/>
  <c r="K331" i="9" s="1"/>
  <c r="M331" i="9" s="1"/>
  <c r="J332" i="9"/>
  <c r="K332" i="9" s="1"/>
  <c r="M332" i="9" s="1"/>
  <c r="J333" i="9"/>
  <c r="K333" i="9" s="1"/>
  <c r="M333" i="9" s="1"/>
  <c r="N333" i="10" s="1"/>
  <c r="J334" i="9"/>
  <c r="K334" i="9" s="1"/>
  <c r="M334" i="9" s="1"/>
  <c r="J335" i="9"/>
  <c r="K335" i="9" s="1"/>
  <c r="M335" i="9" s="1"/>
  <c r="J336" i="9"/>
  <c r="K336" i="9" s="1"/>
  <c r="M336" i="9" s="1"/>
  <c r="J337" i="9"/>
  <c r="K337" i="9" s="1"/>
  <c r="M337" i="9" s="1"/>
  <c r="O337" i="9" s="1"/>
  <c r="J14" i="9"/>
  <c r="K14" i="9" s="1"/>
  <c r="M14" i="9" s="1"/>
  <c r="J30" i="9"/>
  <c r="K30" i="9" s="1"/>
  <c r="M30" i="9" s="1"/>
  <c r="O30" i="9" s="1"/>
  <c r="J78" i="9"/>
  <c r="K78" i="9" s="1"/>
  <c r="M78" i="9" s="1"/>
  <c r="J86" i="9"/>
  <c r="K86" i="9" s="1"/>
  <c r="M86" i="9" s="1"/>
  <c r="O86" i="9" s="1"/>
  <c r="J94" i="9"/>
  <c r="K94" i="9" s="1"/>
  <c r="M94" i="9" s="1"/>
  <c r="J102" i="9"/>
  <c r="K102" i="9" s="1"/>
  <c r="M102" i="9" s="1"/>
  <c r="J110" i="9"/>
  <c r="K110" i="9" s="1"/>
  <c r="M110" i="9" s="1"/>
  <c r="N110" i="10" s="1"/>
  <c r="J142" i="9"/>
  <c r="K142" i="9" s="1"/>
  <c r="M142" i="9" s="1"/>
  <c r="O142" i="9" s="1"/>
  <c r="J150" i="9"/>
  <c r="K150" i="9" s="1"/>
  <c r="M150" i="9" s="1"/>
  <c r="J157" i="9"/>
  <c r="K157" i="9" s="1"/>
  <c r="M157" i="9" s="1"/>
  <c r="O157" i="9" s="1"/>
  <c r="J160" i="9"/>
  <c r="K160" i="9" s="1"/>
  <c r="M160" i="9" s="1"/>
  <c r="N160" i="10" s="1"/>
  <c r="J164" i="9"/>
  <c r="K164" i="9" s="1"/>
  <c r="M164" i="9" s="1"/>
  <c r="J198" i="9"/>
  <c r="K198" i="9" s="1"/>
  <c r="M198" i="9" s="1"/>
  <c r="J200" i="9"/>
  <c r="K200" i="9" s="1"/>
  <c r="M200" i="9" s="1"/>
  <c r="O200" i="9" s="1"/>
  <c r="J202" i="9"/>
  <c r="K202" i="9" s="1"/>
  <c r="M202" i="9" s="1"/>
  <c r="N202" i="10" s="1"/>
  <c r="J204" i="9"/>
  <c r="K204" i="9" s="1"/>
  <c r="M204" i="9" s="1"/>
  <c r="O204" i="9" s="1"/>
  <c r="J206" i="9"/>
  <c r="K206" i="9" s="1"/>
  <c r="M206" i="9" s="1"/>
  <c r="J210" i="9"/>
  <c r="K210" i="9" s="1"/>
  <c r="M210" i="9" s="1"/>
  <c r="J214" i="9"/>
  <c r="K214" i="9" s="1"/>
  <c r="M214" i="9" s="1"/>
  <c r="O214" i="9" s="1"/>
  <c r="J227" i="9"/>
  <c r="K227" i="9" s="1"/>
  <c r="M227" i="9" s="1"/>
  <c r="O227" i="9" s="1"/>
  <c r="J228" i="9"/>
  <c r="K228" i="9" s="1"/>
  <c r="M228" i="9" s="1"/>
  <c r="J229" i="9"/>
  <c r="K229" i="9" s="1"/>
  <c r="M229" i="9" s="1"/>
  <c r="J230" i="9"/>
  <c r="K230" i="9" s="1"/>
  <c r="M230" i="9" s="1"/>
  <c r="O230" i="9" s="1"/>
  <c r="J231" i="9"/>
  <c r="K231" i="9" s="1"/>
  <c r="M231" i="9" s="1"/>
  <c r="J232" i="9"/>
  <c r="K232" i="9" s="1"/>
  <c r="M232" i="9" s="1"/>
  <c r="J254" i="9"/>
  <c r="K254" i="9" s="1"/>
  <c r="M254" i="9" s="1"/>
  <c r="J28" i="9"/>
  <c r="K28" i="9" s="1"/>
  <c r="M28" i="9" s="1"/>
  <c r="O28" i="9" s="1"/>
  <c r="J100" i="9"/>
  <c r="K100" i="9" s="1"/>
  <c r="M100" i="9" s="1"/>
  <c r="J163" i="9"/>
  <c r="K163" i="9" s="1"/>
  <c r="M163" i="9" s="1"/>
  <c r="J262" i="9"/>
  <c r="K262" i="9" s="1"/>
  <c r="M262" i="9" s="1"/>
  <c r="O262" i="9" s="1"/>
  <c r="J266" i="9"/>
  <c r="K266" i="9" s="1"/>
  <c r="M266" i="9" s="1"/>
  <c r="N266" i="10" s="1"/>
  <c r="J319" i="9"/>
  <c r="K319" i="9" s="1"/>
  <c r="M319" i="9" s="1"/>
  <c r="O319" i="9" s="1"/>
  <c r="J349" i="9"/>
  <c r="K349" i="9" s="1"/>
  <c r="M349" i="9" s="1"/>
  <c r="J353" i="9"/>
  <c r="K353" i="9" s="1"/>
  <c r="M353" i="9" s="1"/>
  <c r="J357" i="9"/>
  <c r="K357" i="9" s="1"/>
  <c r="M357" i="9" s="1"/>
  <c r="O357" i="9" s="1"/>
  <c r="J108" i="9"/>
  <c r="K108" i="9" s="1"/>
  <c r="M108" i="9" s="1"/>
  <c r="N108" i="10" s="1"/>
  <c r="J148" i="9"/>
  <c r="K148" i="9" s="1"/>
  <c r="M148" i="9" s="1"/>
  <c r="J209" i="9"/>
  <c r="K209" i="9" s="1"/>
  <c r="M209" i="9" s="1"/>
  <c r="J217" i="9"/>
  <c r="K217" i="9" s="1"/>
  <c r="M217" i="9" s="1"/>
  <c r="N217" i="10" s="1"/>
  <c r="J257" i="9"/>
  <c r="K257" i="9" s="1"/>
  <c r="M257" i="9" s="1"/>
  <c r="J261" i="9"/>
  <c r="K261" i="9" s="1"/>
  <c r="M261" i="9" s="1"/>
  <c r="J288" i="9"/>
  <c r="K288" i="9" s="1"/>
  <c r="M288" i="9" s="1"/>
  <c r="J292" i="9"/>
  <c r="K292" i="9" s="1"/>
  <c r="M292" i="9" s="1"/>
  <c r="N292" i="10" s="1"/>
  <c r="J298" i="9"/>
  <c r="K298" i="9" s="1"/>
  <c r="M298" i="9" s="1"/>
  <c r="O298" i="9" s="1"/>
  <c r="J302" i="9"/>
  <c r="K302" i="9" s="1"/>
  <c r="M302" i="9" s="1"/>
  <c r="J304" i="9"/>
  <c r="K304" i="9" s="1"/>
  <c r="M304" i="9" s="1"/>
  <c r="J306" i="9"/>
  <c r="K306" i="9" s="1"/>
  <c r="M306" i="9" s="1"/>
  <c r="N306" i="10" s="1"/>
  <c r="J308" i="9"/>
  <c r="K308" i="9" s="1"/>
  <c r="M308" i="9" s="1"/>
  <c r="O308" i="9" s="1"/>
  <c r="J310" i="9"/>
  <c r="K310" i="9" s="1"/>
  <c r="M310" i="9" s="1"/>
  <c r="J338" i="9"/>
  <c r="K338" i="9" s="1"/>
  <c r="M338" i="9" s="1"/>
  <c r="J340" i="9"/>
  <c r="K340" i="9" s="1"/>
  <c r="M340" i="9" s="1"/>
  <c r="O340" i="9" s="1"/>
  <c r="J342" i="9"/>
  <c r="K342" i="9" s="1"/>
  <c r="M342" i="9" s="1"/>
  <c r="N342" i="10" s="1"/>
  <c r="J344" i="9"/>
  <c r="K344" i="9" s="1"/>
  <c r="M344" i="9" s="1"/>
  <c r="J346" i="9"/>
  <c r="K346" i="9" s="1"/>
  <c r="M346" i="9" s="1"/>
  <c r="J348" i="9"/>
  <c r="K348" i="9" s="1"/>
  <c r="M348" i="9" s="1"/>
  <c r="N348" i="10" s="1"/>
  <c r="J352" i="9"/>
  <c r="K352" i="9" s="1"/>
  <c r="M352" i="9" s="1"/>
  <c r="J356" i="9"/>
  <c r="K356" i="9" s="1"/>
  <c r="M356" i="9" s="1"/>
  <c r="J12" i="9"/>
  <c r="K12" i="9" s="1"/>
  <c r="M12" i="9" s="1"/>
  <c r="O12" i="9" s="1"/>
  <c r="J76" i="9"/>
  <c r="K76" i="9" s="1"/>
  <c r="M76" i="9" s="1"/>
  <c r="O76" i="9" s="1"/>
  <c r="J213" i="9"/>
  <c r="K213" i="9" s="1"/>
  <c r="M213" i="9" s="1"/>
  <c r="O213" i="9" s="1"/>
  <c r="J258" i="9"/>
  <c r="K258" i="9" s="1"/>
  <c r="M258" i="9" s="1"/>
  <c r="J289" i="9"/>
  <c r="K289" i="9" s="1"/>
  <c r="M289" i="9" s="1"/>
  <c r="J293" i="9"/>
  <c r="K293" i="9" s="1"/>
  <c r="M293" i="9" s="1"/>
  <c r="N293" i="10" s="1"/>
  <c r="J297" i="9"/>
  <c r="K297" i="9" s="1"/>
  <c r="M297" i="9" s="1"/>
  <c r="N297" i="10" s="1"/>
  <c r="J301" i="9"/>
  <c r="K301" i="9" s="1"/>
  <c r="M301" i="9" s="1"/>
  <c r="J303" i="9"/>
  <c r="K303" i="9" s="1"/>
  <c r="M303" i="9" s="1"/>
  <c r="O303" i="9" s="1"/>
  <c r="J305" i="9"/>
  <c r="K305" i="9" s="1"/>
  <c r="M305" i="9" s="1"/>
  <c r="O305" i="9" s="1"/>
  <c r="J307" i="9"/>
  <c r="K307" i="9" s="1"/>
  <c r="M307" i="9" s="1"/>
  <c r="O307" i="9" s="1"/>
  <c r="J309" i="9"/>
  <c r="K309" i="9" s="1"/>
  <c r="M309" i="9" s="1"/>
  <c r="J339" i="9"/>
  <c r="K339" i="9" s="1"/>
  <c r="M339" i="9" s="1"/>
  <c r="J341" i="9"/>
  <c r="K341" i="9" s="1"/>
  <c r="M341" i="9" s="1"/>
  <c r="O341" i="9" s="1"/>
  <c r="J343" i="9"/>
  <c r="K343" i="9" s="1"/>
  <c r="M343" i="9" s="1"/>
  <c r="O343" i="9" s="1"/>
  <c r="J345" i="9"/>
  <c r="K345" i="9" s="1"/>
  <c r="M345" i="9" s="1"/>
  <c r="J347" i="9"/>
  <c r="K347" i="9" s="1"/>
  <c r="M347" i="9" s="1"/>
  <c r="J350" i="9"/>
  <c r="K350" i="9" s="1"/>
  <c r="M350" i="9" s="1"/>
  <c r="O350" i="9" s="1"/>
  <c r="J354" i="9"/>
  <c r="K354" i="9" s="1"/>
  <c r="M354" i="9" s="1"/>
  <c r="O354" i="9" s="1"/>
  <c r="J159" i="9"/>
  <c r="K159" i="9" s="1"/>
  <c r="M159" i="9" s="1"/>
  <c r="J263" i="9"/>
  <c r="K263" i="9" s="1"/>
  <c r="M263" i="9" s="1"/>
  <c r="J267" i="9"/>
  <c r="K267" i="9" s="1"/>
  <c r="M267" i="9" s="1"/>
  <c r="J320" i="9"/>
  <c r="K320" i="9" s="1"/>
  <c r="M320" i="9" s="1"/>
  <c r="N320" i="10" s="1"/>
  <c r="J351" i="9"/>
  <c r="K351" i="9" s="1"/>
  <c r="M351" i="9" s="1"/>
  <c r="J355" i="9"/>
  <c r="K355" i="9" s="1"/>
  <c r="M355" i="9" s="1"/>
  <c r="J359" i="9"/>
  <c r="K359" i="9" s="1"/>
  <c r="M359" i="9" s="1"/>
  <c r="O359" i="9" s="1"/>
  <c r="J358" i="9"/>
  <c r="K358" i="9" s="1"/>
  <c r="M358" i="9" s="1"/>
  <c r="O358" i="9" s="1"/>
  <c r="O282" i="8"/>
  <c r="N282" i="9"/>
  <c r="O260" i="8"/>
  <c r="N260" i="9"/>
  <c r="O29" i="8"/>
  <c r="N29" i="9"/>
  <c r="O9" i="8"/>
  <c r="N9" i="9"/>
  <c r="O347" i="8"/>
  <c r="N347" i="9"/>
  <c r="O311" i="8"/>
  <c r="N311" i="9"/>
  <c r="O290" i="8"/>
  <c r="N290" i="9"/>
  <c r="O287" i="8"/>
  <c r="N287" i="9"/>
  <c r="O190" i="8"/>
  <c r="N190" i="9"/>
  <c r="O242" i="8"/>
  <c r="N242" i="9"/>
  <c r="O90" i="8"/>
  <c r="N90" i="9"/>
  <c r="O138" i="8"/>
  <c r="N138" i="9"/>
  <c r="O111" i="8"/>
  <c r="N111" i="9"/>
  <c r="O84" i="8"/>
  <c r="N84" i="9"/>
  <c r="O80" i="8"/>
  <c r="N80" i="9"/>
  <c r="O283" i="8"/>
  <c r="N283" i="9"/>
  <c r="O123" i="8"/>
  <c r="N123" i="9"/>
  <c r="O141" i="8"/>
  <c r="N141" i="9"/>
  <c r="O57" i="8"/>
  <c r="N57" i="9"/>
  <c r="O344" i="8"/>
  <c r="N344" i="9"/>
  <c r="O310" i="8"/>
  <c r="N310" i="9"/>
  <c r="O284" i="8"/>
  <c r="N284" i="9"/>
  <c r="O281" i="8"/>
  <c r="N281" i="9"/>
  <c r="O183" i="8"/>
  <c r="N183" i="9"/>
  <c r="O240" i="8"/>
  <c r="N240" i="9"/>
  <c r="O54" i="8"/>
  <c r="N54" i="9"/>
  <c r="O133" i="8"/>
  <c r="N133" i="9"/>
  <c r="O108" i="8"/>
  <c r="N108" i="9"/>
  <c r="O77" i="8"/>
  <c r="N77" i="9"/>
  <c r="O78" i="8"/>
  <c r="N78" i="9"/>
  <c r="O335" i="8"/>
  <c r="N335" i="9"/>
  <c r="O184" i="8"/>
  <c r="N184" i="9"/>
  <c r="O102" i="8"/>
  <c r="N102" i="9"/>
  <c r="O69" i="8"/>
  <c r="N69" i="9"/>
  <c r="O203" i="8"/>
  <c r="N203" i="9"/>
  <c r="O338" i="8"/>
  <c r="N338" i="9"/>
  <c r="O304" i="8"/>
  <c r="N304" i="9"/>
  <c r="O300" i="8"/>
  <c r="N300" i="9"/>
  <c r="O207" i="8"/>
  <c r="N207" i="9"/>
  <c r="O253" i="8"/>
  <c r="N253" i="9"/>
  <c r="O131" i="8"/>
  <c r="N131" i="9"/>
  <c r="O149" i="8"/>
  <c r="N149" i="9"/>
  <c r="O118" i="8"/>
  <c r="N118" i="9"/>
  <c r="O93" i="8"/>
  <c r="N93" i="9"/>
  <c r="O11" i="8"/>
  <c r="N11" i="9"/>
  <c r="O306" i="8"/>
  <c r="N306" i="9"/>
  <c r="O341" i="8"/>
  <c r="N341" i="9"/>
  <c r="O259" i="8"/>
  <c r="N259" i="9"/>
  <c r="O305" i="8"/>
  <c r="N305" i="9"/>
  <c r="O346" i="8"/>
  <c r="N346" i="9"/>
  <c r="O279" i="8"/>
  <c r="N279" i="9"/>
  <c r="O333" i="8"/>
  <c r="N333" i="9"/>
  <c r="O269" i="8"/>
  <c r="N269" i="9"/>
  <c r="O210" i="8"/>
  <c r="N210" i="9"/>
  <c r="O173" i="8"/>
  <c r="N173" i="9"/>
  <c r="O206" i="8"/>
  <c r="N206" i="9"/>
  <c r="O235" i="8"/>
  <c r="N235" i="9"/>
  <c r="O172" i="8"/>
  <c r="N172" i="9"/>
  <c r="O42" i="8"/>
  <c r="N42" i="9"/>
  <c r="O187" i="8"/>
  <c r="N187" i="9"/>
  <c r="O129" i="8"/>
  <c r="N129" i="9"/>
  <c r="O146" i="8"/>
  <c r="N146" i="9"/>
  <c r="O107" i="8"/>
  <c r="N107" i="9"/>
  <c r="O62" i="8"/>
  <c r="N62" i="9"/>
  <c r="O75" i="8"/>
  <c r="N75" i="9"/>
  <c r="O34" i="8"/>
  <c r="N34" i="9"/>
  <c r="O65" i="8"/>
  <c r="N65" i="9"/>
  <c r="O339" i="8"/>
  <c r="N339" i="9"/>
  <c r="O349" i="8"/>
  <c r="N349" i="9"/>
  <c r="O278" i="8"/>
  <c r="N278" i="9"/>
  <c r="O318" i="8"/>
  <c r="N318" i="9"/>
  <c r="O192" i="8"/>
  <c r="N192" i="9"/>
  <c r="O294" i="8"/>
  <c r="N294" i="9"/>
  <c r="O353" i="8"/>
  <c r="N353" i="9"/>
  <c r="O289" i="8"/>
  <c r="N289" i="9"/>
  <c r="O219" i="8"/>
  <c r="N219" i="9"/>
  <c r="O196" i="8"/>
  <c r="N196" i="9"/>
  <c r="O217" i="8"/>
  <c r="N217" i="9"/>
  <c r="O244" i="8"/>
  <c r="N244" i="9"/>
  <c r="O186" i="8"/>
  <c r="N186" i="9"/>
  <c r="O92" i="8"/>
  <c r="N92" i="9"/>
  <c r="O36" i="8"/>
  <c r="N36" i="9"/>
  <c r="O139" i="8"/>
  <c r="N139" i="9"/>
  <c r="O152" i="8"/>
  <c r="N152" i="9"/>
  <c r="O113" i="8"/>
  <c r="N113" i="9"/>
  <c r="O79" i="8"/>
  <c r="N79" i="9"/>
  <c r="O86" i="8"/>
  <c r="N86" i="9"/>
  <c r="O41" i="8"/>
  <c r="N41" i="9"/>
  <c r="O82" i="8"/>
  <c r="N82" i="9"/>
  <c r="O292" i="8"/>
  <c r="N292" i="9"/>
  <c r="O201" i="8"/>
  <c r="N201" i="9"/>
  <c r="O110" i="8"/>
  <c r="N110" i="9"/>
  <c r="N363" i="9"/>
  <c r="O316" i="8"/>
  <c r="N316" i="9"/>
  <c r="O272" i="8"/>
  <c r="N272" i="9"/>
  <c r="O238" i="8"/>
  <c r="N238" i="9"/>
  <c r="O249" i="8"/>
  <c r="N249" i="9"/>
  <c r="O254" i="8"/>
  <c r="N254" i="9"/>
  <c r="O211" i="8"/>
  <c r="N211" i="9"/>
  <c r="O136" i="8"/>
  <c r="N136" i="9"/>
  <c r="O74" i="8"/>
  <c r="N74" i="9"/>
  <c r="O87" i="8"/>
  <c r="N87" i="9"/>
  <c r="O59" i="8"/>
  <c r="N59" i="9"/>
  <c r="O35" i="8"/>
  <c r="N35" i="9"/>
  <c r="O299" i="8"/>
  <c r="N299" i="9"/>
  <c r="O247" i="8"/>
  <c r="N247" i="9"/>
  <c r="O103" i="8"/>
  <c r="N103" i="9"/>
  <c r="O362" i="8"/>
  <c r="N362" i="9"/>
  <c r="O308" i="8"/>
  <c r="N308" i="9"/>
  <c r="O270" i="8"/>
  <c r="N270" i="9"/>
  <c r="O221" i="8"/>
  <c r="N221" i="9"/>
  <c r="O245" i="8"/>
  <c r="N245" i="9"/>
  <c r="O248" i="8"/>
  <c r="N248" i="9"/>
  <c r="O209" i="8"/>
  <c r="N209" i="9"/>
  <c r="O130" i="8"/>
  <c r="N130" i="9"/>
  <c r="O72" i="8"/>
  <c r="N72" i="9"/>
  <c r="O85" i="8"/>
  <c r="N85" i="9"/>
  <c r="O56" i="8"/>
  <c r="N56" i="9"/>
  <c r="O23" i="8"/>
  <c r="N23" i="9"/>
  <c r="O332" i="8"/>
  <c r="N332" i="9"/>
  <c r="O228" i="8"/>
  <c r="N228" i="9"/>
  <c r="O145" i="8"/>
  <c r="N145" i="9"/>
  <c r="O28" i="8"/>
  <c r="N28" i="9"/>
  <c r="O334" i="8"/>
  <c r="N334" i="9"/>
  <c r="O285" i="8"/>
  <c r="N285" i="9"/>
  <c r="O271" i="8"/>
  <c r="N271" i="9"/>
  <c r="O262" i="8"/>
  <c r="N262" i="9"/>
  <c r="O160" i="8"/>
  <c r="N160" i="9"/>
  <c r="O232" i="8"/>
  <c r="N232" i="9"/>
  <c r="O31" i="8"/>
  <c r="N31" i="9"/>
  <c r="O114" i="8"/>
  <c r="N114" i="9"/>
  <c r="O105" i="8"/>
  <c r="N105" i="9"/>
  <c r="O71" i="8"/>
  <c r="N71" i="9"/>
  <c r="O61" i="8"/>
  <c r="N61" i="9"/>
  <c r="O276" i="8"/>
  <c r="N276" i="9"/>
  <c r="O323" i="8"/>
  <c r="N323" i="9"/>
  <c r="O226" i="8"/>
  <c r="N226" i="9"/>
  <c r="O280" i="8"/>
  <c r="N280" i="9"/>
  <c r="O329" i="8"/>
  <c r="N329" i="9"/>
  <c r="O255" i="8"/>
  <c r="N255" i="9"/>
  <c r="O322" i="8"/>
  <c r="N322" i="9"/>
  <c r="O257" i="8"/>
  <c r="N257" i="9"/>
  <c r="O174" i="8"/>
  <c r="N174" i="9"/>
  <c r="O104" i="8"/>
  <c r="N104" i="9"/>
  <c r="O182" i="8"/>
  <c r="N182" i="9"/>
  <c r="O220" i="8"/>
  <c r="N220" i="9"/>
  <c r="O156" i="8"/>
  <c r="N156" i="9"/>
  <c r="O18" i="8"/>
  <c r="N18" i="9"/>
  <c r="O171" i="8"/>
  <c r="N171" i="9"/>
  <c r="O97" i="8"/>
  <c r="N97" i="9"/>
  <c r="O134" i="8"/>
  <c r="N134" i="9"/>
  <c r="O100" i="8"/>
  <c r="N100" i="9"/>
  <c r="O49" i="8"/>
  <c r="N49" i="9"/>
  <c r="O67" i="8"/>
  <c r="N67" i="9"/>
  <c r="O25" i="8"/>
  <c r="N25" i="9"/>
  <c r="O50" i="8"/>
  <c r="N50" i="9"/>
  <c r="O301" i="8"/>
  <c r="N301" i="9"/>
  <c r="O336" i="8"/>
  <c r="N336" i="9"/>
  <c r="O250" i="8"/>
  <c r="N250" i="9"/>
  <c r="O296" i="8"/>
  <c r="N296" i="9"/>
  <c r="O340" i="8"/>
  <c r="N340" i="9"/>
  <c r="O274" i="8"/>
  <c r="N274" i="9"/>
  <c r="O327" i="8"/>
  <c r="N327" i="9"/>
  <c r="O263" i="8"/>
  <c r="N263" i="9"/>
  <c r="O205" i="8"/>
  <c r="N205" i="9"/>
  <c r="O166" i="8"/>
  <c r="N166" i="9"/>
  <c r="O200" i="8"/>
  <c r="N200" i="9"/>
  <c r="O234" i="8"/>
  <c r="N234" i="9"/>
  <c r="O170" i="8"/>
  <c r="N170" i="9"/>
  <c r="O33" i="8"/>
  <c r="N33" i="9"/>
  <c r="O185" i="8"/>
  <c r="N185" i="9"/>
  <c r="O127" i="8"/>
  <c r="N127" i="9"/>
  <c r="O144" i="8"/>
  <c r="N144" i="9"/>
  <c r="O106" i="8"/>
  <c r="N106" i="9"/>
  <c r="O58" i="8"/>
  <c r="N58" i="9"/>
  <c r="O73" i="8"/>
  <c r="N73" i="9"/>
  <c r="O32" i="8"/>
  <c r="N32" i="9"/>
  <c r="O63" i="8"/>
  <c r="N63" i="9"/>
  <c r="O216" i="8"/>
  <c r="N216" i="9"/>
  <c r="O189" i="8"/>
  <c r="N189" i="9"/>
  <c r="O116" i="8"/>
  <c r="N116" i="9"/>
  <c r="O331" i="8"/>
  <c r="N331" i="9"/>
  <c r="O275" i="8"/>
  <c r="N275" i="9"/>
  <c r="O168" i="8"/>
  <c r="N168" i="9"/>
  <c r="O351" i="8"/>
  <c r="N351" i="9"/>
  <c r="O218" i="8"/>
  <c r="N218" i="9"/>
  <c r="O215" i="8"/>
  <c r="N215" i="9"/>
  <c r="O179" i="8"/>
  <c r="N179" i="9"/>
  <c r="O12" i="8"/>
  <c r="N12" i="9"/>
  <c r="O150" i="8"/>
  <c r="N150" i="9"/>
  <c r="O66" i="8"/>
  <c r="N66" i="9"/>
  <c r="O39" i="8"/>
  <c r="N39" i="9"/>
  <c r="O359" i="8"/>
  <c r="N359" i="9"/>
  <c r="O324" i="8"/>
  <c r="N324" i="9"/>
  <c r="O128" i="8"/>
  <c r="N128" i="9"/>
  <c r="O91" i="8"/>
  <c r="N91" i="9"/>
  <c r="O309" i="8"/>
  <c r="N309" i="9"/>
  <c r="O267" i="8"/>
  <c r="N267" i="9"/>
  <c r="O350" i="8"/>
  <c r="N350" i="9"/>
  <c r="O345" i="8"/>
  <c r="N345" i="9"/>
  <c r="O214" i="8"/>
  <c r="N214" i="9"/>
  <c r="O212" i="8"/>
  <c r="N212" i="9"/>
  <c r="O177" i="8"/>
  <c r="N177" i="9"/>
  <c r="O194" i="8"/>
  <c r="N194" i="9"/>
  <c r="O148" i="8"/>
  <c r="N148" i="9"/>
  <c r="O64" i="8"/>
  <c r="N64" i="9"/>
  <c r="O37" i="8"/>
  <c r="N37" i="9"/>
  <c r="O352" i="8"/>
  <c r="N352" i="9"/>
  <c r="O357" i="8"/>
  <c r="N357" i="9"/>
  <c r="O222" i="8"/>
  <c r="N222" i="9"/>
  <c r="O38" i="8"/>
  <c r="N38" i="9"/>
  <c r="O356" i="8"/>
  <c r="N356" i="9"/>
  <c r="O295" i="8"/>
  <c r="N295" i="9"/>
  <c r="O225" i="8"/>
  <c r="N225" i="9"/>
  <c r="O142" i="8"/>
  <c r="N142" i="9"/>
  <c r="O233" i="8"/>
  <c r="N233" i="9"/>
  <c r="O236" i="8"/>
  <c r="N236" i="9"/>
  <c r="O195" i="8"/>
  <c r="N195" i="9"/>
  <c r="O117" i="8"/>
  <c r="N117" i="9"/>
  <c r="O46" i="8"/>
  <c r="N46" i="9"/>
  <c r="O24" i="8"/>
  <c r="N24" i="9"/>
  <c r="O47" i="8"/>
  <c r="N47" i="9"/>
  <c r="O360" i="8"/>
  <c r="N360" i="9"/>
  <c r="O261" i="8"/>
  <c r="N261" i="9"/>
  <c r="O303" i="8"/>
  <c r="N303" i="9"/>
  <c r="O348" i="8"/>
  <c r="N348" i="9"/>
  <c r="O264" i="8"/>
  <c r="N264" i="9"/>
  <c r="O313" i="8"/>
  <c r="N313" i="9"/>
  <c r="O181" i="8"/>
  <c r="N181" i="9"/>
  <c r="O312" i="8"/>
  <c r="N312" i="9"/>
  <c r="O241" i="8"/>
  <c r="N241" i="9"/>
  <c r="O109" i="8"/>
  <c r="N109" i="9"/>
  <c r="O243" i="8"/>
  <c r="N243" i="9"/>
  <c r="O40" i="8"/>
  <c r="N40" i="9"/>
  <c r="O204" i="8"/>
  <c r="N204" i="9"/>
  <c r="O137" i="8"/>
  <c r="N137" i="9"/>
  <c r="O125" i="8"/>
  <c r="N125" i="9"/>
  <c r="O155" i="8"/>
  <c r="N155" i="9"/>
  <c r="O70" i="8"/>
  <c r="N70" i="9"/>
  <c r="O122" i="8"/>
  <c r="N122" i="9"/>
  <c r="O83" i="8"/>
  <c r="N83" i="9"/>
  <c r="O98" i="8"/>
  <c r="N98" i="9"/>
  <c r="O55" i="8"/>
  <c r="N55" i="9"/>
  <c r="O15" i="8"/>
  <c r="N15" i="9"/>
  <c r="O21" i="8"/>
  <c r="N21" i="9"/>
  <c r="O273" i="8"/>
  <c r="N273" i="9"/>
  <c r="O319" i="8"/>
  <c r="N319" i="9"/>
  <c r="O208" i="8"/>
  <c r="N208" i="9"/>
  <c r="O277" i="8"/>
  <c r="N277" i="9"/>
  <c r="O325" i="8"/>
  <c r="N325" i="9"/>
  <c r="O251" i="8"/>
  <c r="N251" i="9"/>
  <c r="O320" i="8"/>
  <c r="N320" i="9"/>
  <c r="O252" i="8"/>
  <c r="N252" i="9"/>
  <c r="O167" i="8"/>
  <c r="N167" i="9"/>
  <c r="O256" i="8"/>
  <c r="N256" i="9"/>
  <c r="O176" i="8"/>
  <c r="N176" i="9"/>
  <c r="O213" i="8"/>
  <c r="N213" i="9"/>
  <c r="O154" i="8"/>
  <c r="N154" i="9"/>
  <c r="O10" i="8"/>
  <c r="N10" i="9"/>
  <c r="O169" i="8"/>
  <c r="N169" i="9"/>
  <c r="O76" i="8"/>
  <c r="N76" i="9"/>
  <c r="O132" i="8"/>
  <c r="N132" i="9"/>
  <c r="O95" i="8"/>
  <c r="N95" i="9"/>
  <c r="O27" i="8"/>
  <c r="N27" i="9"/>
  <c r="O60" i="8"/>
  <c r="N60" i="9"/>
  <c r="O20" i="8"/>
  <c r="N20" i="9"/>
  <c r="O48" i="8"/>
  <c r="N48" i="9"/>
  <c r="O266" i="8"/>
  <c r="N266" i="9"/>
  <c r="O193" i="8"/>
  <c r="N193" i="9"/>
  <c r="O51" i="8"/>
  <c r="N51" i="9"/>
  <c r="O268" i="8"/>
  <c r="N268" i="9"/>
  <c r="O158" i="8"/>
  <c r="N158" i="9"/>
  <c r="O321" i="8"/>
  <c r="N321" i="9"/>
  <c r="O315" i="8"/>
  <c r="N315" i="9"/>
  <c r="O157" i="8"/>
  <c r="N157" i="9"/>
  <c r="O165" i="8"/>
  <c r="N165" i="9"/>
  <c r="O151" i="8"/>
  <c r="N151" i="9"/>
  <c r="O164" i="8"/>
  <c r="N164" i="9"/>
  <c r="O126" i="8"/>
  <c r="N126" i="9"/>
  <c r="O22" i="8"/>
  <c r="N22" i="9"/>
  <c r="O19" i="8"/>
  <c r="N19" i="9"/>
  <c r="O229" i="8"/>
  <c r="N229" i="9"/>
  <c r="O227" i="8"/>
  <c r="N227" i="9"/>
  <c r="O178" i="8"/>
  <c r="N178" i="9"/>
  <c r="O45" i="8"/>
  <c r="N45" i="9"/>
  <c r="O265" i="8"/>
  <c r="N265" i="9"/>
  <c r="O354" i="8"/>
  <c r="N354" i="9"/>
  <c r="O317" i="8"/>
  <c r="N317" i="9"/>
  <c r="O314" i="8"/>
  <c r="N314" i="9"/>
  <c r="O119" i="8"/>
  <c r="N119" i="9"/>
  <c r="O159" i="8"/>
  <c r="N159" i="9"/>
  <c r="O147" i="8"/>
  <c r="N147" i="9"/>
  <c r="O162" i="8"/>
  <c r="N162" i="9"/>
  <c r="O124" i="8"/>
  <c r="N124" i="9"/>
  <c r="O101" i="8"/>
  <c r="N101" i="9"/>
  <c r="O17" i="8"/>
  <c r="N17" i="9"/>
  <c r="O328" i="8"/>
  <c r="N328" i="9"/>
  <c r="O293" i="8"/>
  <c r="N293" i="9"/>
  <c r="O161" i="8"/>
  <c r="N161" i="9"/>
  <c r="O88" i="8"/>
  <c r="N88" i="9"/>
  <c r="O286" i="8"/>
  <c r="N286" i="9"/>
  <c r="O231" i="8"/>
  <c r="N231" i="9"/>
  <c r="O337" i="8"/>
  <c r="N337" i="9"/>
  <c r="O326" i="8"/>
  <c r="N326" i="9"/>
  <c r="O191" i="8"/>
  <c r="N191" i="9"/>
  <c r="O197" i="8"/>
  <c r="N197" i="9"/>
  <c r="O163" i="8"/>
  <c r="N163" i="9"/>
  <c r="O180" i="8"/>
  <c r="N180" i="9"/>
  <c r="O143" i="8"/>
  <c r="N143" i="9"/>
  <c r="O52" i="8"/>
  <c r="N52" i="9"/>
  <c r="O30" i="8"/>
  <c r="N30" i="9"/>
  <c r="O342" i="8"/>
  <c r="N342" i="9"/>
  <c r="O358" i="8"/>
  <c r="N358" i="9"/>
  <c r="O288" i="8"/>
  <c r="N288" i="9"/>
  <c r="O330" i="8"/>
  <c r="N330" i="9"/>
  <c r="O199" i="8"/>
  <c r="N199" i="9"/>
  <c r="O298" i="8"/>
  <c r="N298" i="9"/>
  <c r="O355" i="8"/>
  <c r="N355" i="9"/>
  <c r="O291" i="8"/>
  <c r="N291" i="9"/>
  <c r="O224" i="8"/>
  <c r="N224" i="9"/>
  <c r="O198" i="8"/>
  <c r="N198" i="9"/>
  <c r="O223" i="8"/>
  <c r="N223" i="9"/>
  <c r="O246" i="8"/>
  <c r="N246" i="9"/>
  <c r="O188" i="8"/>
  <c r="N188" i="9"/>
  <c r="O112" i="8"/>
  <c r="N112" i="9"/>
  <c r="O44" i="8"/>
  <c r="N44" i="9"/>
  <c r="O140" i="8"/>
  <c r="N140" i="9"/>
  <c r="O14" i="8"/>
  <c r="N14" i="9"/>
  <c r="O115" i="8"/>
  <c r="N115" i="9"/>
  <c r="O81" i="8"/>
  <c r="N81" i="9"/>
  <c r="O89" i="8"/>
  <c r="N89" i="9"/>
  <c r="O43" i="8"/>
  <c r="N43" i="9"/>
  <c r="O99" i="8"/>
  <c r="N99" i="9"/>
  <c r="O361" i="8"/>
  <c r="N361" i="9"/>
  <c r="O230" i="8"/>
  <c r="N230" i="9"/>
  <c r="O297" i="8"/>
  <c r="N297" i="9"/>
  <c r="O343" i="8"/>
  <c r="N343" i="9"/>
  <c r="O258" i="8"/>
  <c r="N258" i="9"/>
  <c r="O307" i="8"/>
  <c r="N307" i="9"/>
  <c r="O175" i="8"/>
  <c r="N175" i="9"/>
  <c r="O302" i="8"/>
  <c r="N302" i="9"/>
  <c r="O237" i="8"/>
  <c r="N237" i="9"/>
  <c r="O94" i="8"/>
  <c r="N94" i="9"/>
  <c r="O239" i="8"/>
  <c r="N239" i="9"/>
  <c r="O16" i="8"/>
  <c r="N16" i="9"/>
  <c r="O202" i="8"/>
  <c r="N202" i="9"/>
  <c r="O135" i="8"/>
  <c r="N135" i="9"/>
  <c r="O121" i="8"/>
  <c r="N121" i="9"/>
  <c r="O153" i="8"/>
  <c r="N153" i="9"/>
  <c r="O68" i="8"/>
  <c r="N68" i="9"/>
  <c r="O120" i="8"/>
  <c r="N120" i="9"/>
  <c r="O26" i="8"/>
  <c r="N26" i="9"/>
  <c r="O96" i="8"/>
  <c r="N96" i="9"/>
  <c r="O53" i="8"/>
  <c r="N53" i="9"/>
  <c r="O13" i="8"/>
  <c r="N13" i="9"/>
  <c r="J37" i="7"/>
  <c r="K37" i="7" s="1"/>
  <c r="M37" i="7" s="1"/>
  <c r="O37" i="7" s="1"/>
  <c r="J15" i="7"/>
  <c r="K15" i="7" s="1"/>
  <c r="M15" i="7" s="1"/>
  <c r="O15" i="7" s="1"/>
  <c r="J35" i="7"/>
  <c r="K35" i="7" s="1"/>
  <c r="M35" i="7" s="1"/>
  <c r="O35" i="7" s="1"/>
  <c r="J13" i="7"/>
  <c r="K13" i="7" s="1"/>
  <c r="M13" i="7" s="1"/>
  <c r="O13" i="7" s="1"/>
  <c r="N8" i="8"/>
  <c r="J34" i="7"/>
  <c r="K34" i="7" s="1"/>
  <c r="M34" i="7" s="1"/>
  <c r="O34" i="7" s="1"/>
  <c r="J16" i="7"/>
  <c r="K16" i="7" s="1"/>
  <c r="M16" i="7" s="1"/>
  <c r="O16" i="7" s="1"/>
  <c r="J12" i="7"/>
  <c r="K12" i="7" s="1"/>
  <c r="M12" i="7" s="1"/>
  <c r="O12" i="7" s="1"/>
  <c r="J11" i="7"/>
  <c r="K11" i="7" s="1"/>
  <c r="M11" i="7" s="1"/>
  <c r="O11" i="7" s="1"/>
  <c r="J40" i="7"/>
  <c r="K40" i="7" s="1"/>
  <c r="M40" i="7" s="1"/>
  <c r="O40" i="7" s="1"/>
  <c r="J36" i="7"/>
  <c r="K36" i="7" s="1"/>
  <c r="M36" i="7" s="1"/>
  <c r="O36" i="7" s="1"/>
  <c r="J32" i="7"/>
  <c r="K32" i="7" s="1"/>
  <c r="M32" i="7" s="1"/>
  <c r="O32" i="7" s="1"/>
  <c r="J14" i="7"/>
  <c r="K14" i="7" s="1"/>
  <c r="M14" i="7" s="1"/>
  <c r="O14" i="7" s="1"/>
  <c r="N361" i="7"/>
  <c r="N22" i="7"/>
  <c r="N89" i="7"/>
  <c r="N273" i="7"/>
  <c r="N327" i="7"/>
  <c r="N187" i="7"/>
  <c r="N301" i="7"/>
  <c r="N174" i="7"/>
  <c r="N171" i="7"/>
  <c r="N145" i="7"/>
  <c r="N163" i="7"/>
  <c r="N363" i="7"/>
  <c r="N42" i="7"/>
  <c r="N166" i="7"/>
  <c r="N223" i="7"/>
  <c r="N120" i="7"/>
  <c r="N231" i="7"/>
  <c r="N207" i="7"/>
  <c r="N280" i="7"/>
  <c r="O314" i="6"/>
  <c r="N314" i="7"/>
  <c r="N176" i="7"/>
  <c r="N312" i="7"/>
  <c r="N109" i="7"/>
  <c r="N125" i="7"/>
  <c r="N189" i="7"/>
  <c r="N190" i="7"/>
  <c r="N193" i="7"/>
  <c r="N271" i="7"/>
  <c r="N101" i="7"/>
  <c r="N123" i="7"/>
  <c r="N341" i="7"/>
  <c r="N71" i="7"/>
  <c r="N206" i="7"/>
  <c r="N340" i="7"/>
  <c r="N119" i="7"/>
  <c r="N288" i="7"/>
  <c r="N102" i="7"/>
  <c r="N322" i="7"/>
  <c r="O115" i="6"/>
  <c r="N115" i="7"/>
  <c r="O31" i="6"/>
  <c r="N31" i="7"/>
  <c r="N326" i="7"/>
  <c r="N58" i="7"/>
  <c r="N313" i="7"/>
  <c r="N164" i="7"/>
  <c r="N53" i="7"/>
  <c r="O266" i="6"/>
  <c r="N266" i="7"/>
  <c r="O85" i="6"/>
  <c r="N85" i="7"/>
  <c r="O64" i="6"/>
  <c r="N64" i="7"/>
  <c r="O169" i="6"/>
  <c r="N169" i="7"/>
  <c r="O245" i="6"/>
  <c r="N245" i="7"/>
  <c r="O196" i="6"/>
  <c r="N196" i="7"/>
  <c r="O52" i="6"/>
  <c r="N52" i="7"/>
  <c r="O39" i="6"/>
  <c r="N39" i="7"/>
  <c r="O317" i="6"/>
  <c r="N317" i="7"/>
  <c r="O303" i="6"/>
  <c r="N303" i="7"/>
  <c r="O97" i="6"/>
  <c r="N97" i="7"/>
  <c r="O247" i="6"/>
  <c r="N247" i="7"/>
  <c r="O198" i="6"/>
  <c r="N198" i="7"/>
  <c r="O113" i="6"/>
  <c r="N113" i="7"/>
  <c r="O61" i="6"/>
  <c r="N61" i="7"/>
  <c r="O143" i="6"/>
  <c r="N143" i="7"/>
  <c r="O13" i="6"/>
  <c r="N13" i="7"/>
  <c r="O133" i="6"/>
  <c r="N133" i="7"/>
  <c r="O252" i="6"/>
  <c r="N252" i="7"/>
  <c r="O265" i="6"/>
  <c r="N265" i="7"/>
  <c r="O212" i="6"/>
  <c r="N212" i="7"/>
  <c r="O204" i="6"/>
  <c r="N204" i="7"/>
  <c r="O225" i="6"/>
  <c r="N225" i="7"/>
  <c r="O92" i="6"/>
  <c r="N92" i="7"/>
  <c r="O91" i="6"/>
  <c r="N91" i="7"/>
  <c r="O240" i="6"/>
  <c r="N240" i="7"/>
  <c r="O112" i="6"/>
  <c r="N112" i="7"/>
  <c r="O150" i="6"/>
  <c r="N150" i="7"/>
  <c r="O310" i="6"/>
  <c r="N310" i="7"/>
  <c r="O358" i="6"/>
  <c r="N358" i="7"/>
  <c r="O336" i="6"/>
  <c r="N336" i="7"/>
  <c r="O162" i="6"/>
  <c r="N162" i="7"/>
  <c r="O278" i="6"/>
  <c r="N278" i="7"/>
  <c r="O243" i="6"/>
  <c r="N243" i="7"/>
  <c r="O186" i="6"/>
  <c r="N186" i="7"/>
  <c r="O139" i="6"/>
  <c r="N139" i="7"/>
  <c r="O35" i="6"/>
  <c r="N35" i="7"/>
  <c r="O55" i="6"/>
  <c r="N55" i="7"/>
  <c r="O195" i="6"/>
  <c r="N195" i="7"/>
  <c r="O279" i="6"/>
  <c r="N279" i="7"/>
  <c r="O293" i="6"/>
  <c r="N293" i="7"/>
  <c r="O262" i="6"/>
  <c r="N262" i="7"/>
  <c r="O347" i="6"/>
  <c r="N347" i="7"/>
  <c r="O295" i="6"/>
  <c r="N295" i="7"/>
  <c r="O290" i="6"/>
  <c r="N290" i="7"/>
  <c r="O238" i="6"/>
  <c r="N238" i="7"/>
  <c r="O144" i="6"/>
  <c r="N144" i="7"/>
  <c r="O117" i="6"/>
  <c r="N117" i="7"/>
  <c r="O248" i="6"/>
  <c r="N248" i="7"/>
  <c r="O191" i="6"/>
  <c r="N191" i="7"/>
  <c r="O183" i="6"/>
  <c r="N183" i="7"/>
  <c r="O185" i="6"/>
  <c r="N185" i="7"/>
  <c r="O170" i="6"/>
  <c r="N170" i="7"/>
  <c r="O263" i="6"/>
  <c r="N263" i="7"/>
  <c r="O353" i="6"/>
  <c r="N353" i="7"/>
  <c r="O17" i="6"/>
  <c r="N17" i="7"/>
  <c r="N224" i="7"/>
  <c r="N258" i="7"/>
  <c r="N152" i="7"/>
  <c r="O211" i="6"/>
  <c r="N211" i="7"/>
  <c r="O69" i="6"/>
  <c r="N69" i="7"/>
  <c r="O137" i="6"/>
  <c r="N137" i="7"/>
  <c r="O28" i="6"/>
  <c r="N28" i="7"/>
  <c r="O216" i="6"/>
  <c r="N216" i="7"/>
  <c r="O254" i="6"/>
  <c r="N254" i="7"/>
  <c r="O99" i="6"/>
  <c r="N99" i="7"/>
  <c r="O274" i="6"/>
  <c r="N274" i="7"/>
  <c r="O154" i="6"/>
  <c r="N154" i="7"/>
  <c r="O88" i="6"/>
  <c r="N88" i="7"/>
  <c r="O108" i="6"/>
  <c r="N108" i="7"/>
  <c r="O76" i="6"/>
  <c r="N76" i="7"/>
  <c r="O75" i="6"/>
  <c r="N75" i="7"/>
  <c r="O236" i="6"/>
  <c r="N236" i="7"/>
  <c r="O66" i="6"/>
  <c r="N66" i="7"/>
  <c r="O106" i="6"/>
  <c r="N106" i="7"/>
  <c r="O306" i="6"/>
  <c r="N306" i="7"/>
  <c r="O47" i="6"/>
  <c r="N47" i="7"/>
  <c r="O157" i="6"/>
  <c r="N157" i="7"/>
  <c r="O275" i="6"/>
  <c r="N275" i="7"/>
  <c r="O324" i="6"/>
  <c r="N324" i="7"/>
  <c r="O20" i="6"/>
  <c r="N20" i="7"/>
  <c r="O259" i="6"/>
  <c r="N259" i="7"/>
  <c r="O118" i="6"/>
  <c r="N118" i="7"/>
  <c r="O49" i="6"/>
  <c r="N49" i="7"/>
  <c r="N214" i="7"/>
  <c r="N276" i="7"/>
  <c r="N96" i="7"/>
  <c r="N161" i="7"/>
  <c r="N37" i="7"/>
  <c r="N84" i="7"/>
  <c r="N320" i="7"/>
  <c r="N62" i="7"/>
  <c r="N50" i="7"/>
  <c r="N307" i="7"/>
  <c r="O296" i="6"/>
  <c r="N296" i="7"/>
  <c r="O48" i="6"/>
  <c r="N48" i="7"/>
  <c r="O284" i="6"/>
  <c r="N284" i="7"/>
  <c r="O249" i="6"/>
  <c r="N249" i="7"/>
  <c r="O200" i="6"/>
  <c r="N200" i="7"/>
  <c r="O121" i="6"/>
  <c r="N121" i="7"/>
  <c r="O65" i="6"/>
  <c r="N65" i="7"/>
  <c r="O19" i="6"/>
  <c r="N19" i="7"/>
  <c r="O46" i="6"/>
  <c r="N46" i="7"/>
  <c r="O251" i="6"/>
  <c r="N251" i="7"/>
  <c r="O235" i="6"/>
  <c r="N235" i="7"/>
  <c r="O70" i="6"/>
  <c r="N70" i="7"/>
  <c r="O181" i="6"/>
  <c r="N181" i="7"/>
  <c r="O72" i="6"/>
  <c r="N72" i="7"/>
  <c r="O140" i="6"/>
  <c r="N140" i="7"/>
  <c r="O44" i="6"/>
  <c r="N44" i="7"/>
  <c r="O244" i="6"/>
  <c r="N244" i="7"/>
  <c r="O165" i="6"/>
  <c r="N165" i="7"/>
  <c r="O168" i="6"/>
  <c r="N168" i="7"/>
  <c r="O167" i="6"/>
  <c r="N167" i="7"/>
  <c r="O155" i="6"/>
  <c r="N155" i="7"/>
  <c r="O15" i="6"/>
  <c r="N15" i="7"/>
  <c r="O63" i="6"/>
  <c r="N63" i="7"/>
  <c r="O199" i="6"/>
  <c r="N199" i="7"/>
  <c r="O283" i="6"/>
  <c r="N283" i="7"/>
  <c r="O87" i="6"/>
  <c r="N87" i="7"/>
  <c r="O292" i="6"/>
  <c r="N292" i="7"/>
  <c r="O350" i="6"/>
  <c r="N350" i="7"/>
  <c r="O111" i="6"/>
  <c r="N111" i="7"/>
  <c r="O10" i="6"/>
  <c r="N10" i="7"/>
  <c r="O23" i="6"/>
  <c r="N23" i="7"/>
  <c r="O34" i="6"/>
  <c r="N34" i="7"/>
  <c r="O24" i="6"/>
  <c r="N24" i="7"/>
  <c r="O27" i="6"/>
  <c r="N27" i="7"/>
  <c r="O38" i="6"/>
  <c r="N38" i="7"/>
  <c r="O21" i="6"/>
  <c r="N21" i="7"/>
  <c r="O32" i="6"/>
  <c r="N32" i="7"/>
  <c r="O107" i="6"/>
  <c r="N107" i="7"/>
  <c r="O11" i="6"/>
  <c r="N11" i="7"/>
  <c r="O25" i="6"/>
  <c r="N25" i="7"/>
  <c r="O36" i="6"/>
  <c r="N36" i="7"/>
  <c r="N8" i="7"/>
  <c r="J33" i="5"/>
  <c r="K33" i="5" s="1"/>
  <c r="M33" i="5" s="1"/>
  <c r="O33" i="5" s="1"/>
  <c r="J34" i="5"/>
  <c r="K34" i="5" s="1"/>
  <c r="M34" i="5" s="1"/>
  <c r="O34" i="5" s="1"/>
  <c r="J35" i="5"/>
  <c r="K35" i="5" s="1"/>
  <c r="M35" i="5" s="1"/>
  <c r="O35" i="5" s="1"/>
  <c r="J36" i="5"/>
  <c r="K36" i="5" s="1"/>
  <c r="M36" i="5" s="1"/>
  <c r="O36" i="5" s="1"/>
  <c r="J37" i="5"/>
  <c r="K37" i="5" s="1"/>
  <c r="M37" i="5" s="1"/>
  <c r="O37" i="5" s="1"/>
  <c r="J38" i="5"/>
  <c r="K38" i="5" s="1"/>
  <c r="M38" i="5" s="1"/>
  <c r="O38" i="5" s="1"/>
  <c r="J39" i="5"/>
  <c r="K39" i="5" s="1"/>
  <c r="M39" i="5" s="1"/>
  <c r="O39" i="5" s="1"/>
  <c r="J40" i="5"/>
  <c r="K40" i="5" s="1"/>
  <c r="M40" i="5" s="1"/>
  <c r="O40" i="5" s="1"/>
  <c r="J41" i="5"/>
  <c r="K41" i="5" s="1"/>
  <c r="M41" i="5" s="1"/>
  <c r="O41" i="5" s="1"/>
  <c r="J42" i="5"/>
  <c r="K42" i="5" s="1"/>
  <c r="M42" i="5" s="1"/>
  <c r="O42" i="5" s="1"/>
  <c r="J43" i="5"/>
  <c r="K43" i="5" s="1"/>
  <c r="M43" i="5" s="1"/>
  <c r="O43" i="5" s="1"/>
  <c r="J44" i="5"/>
  <c r="K44" i="5" s="1"/>
  <c r="M44" i="5" s="1"/>
  <c r="O44" i="5" s="1"/>
  <c r="J45" i="5"/>
  <c r="K45" i="5" s="1"/>
  <c r="M45" i="5" s="1"/>
  <c r="O45" i="5" s="1"/>
  <c r="J65" i="5"/>
  <c r="K65" i="5" s="1"/>
  <c r="M65" i="5" s="1"/>
  <c r="O65" i="5" s="1"/>
  <c r="J66" i="5"/>
  <c r="K66" i="5" s="1"/>
  <c r="M66" i="5" s="1"/>
  <c r="O66" i="5" s="1"/>
  <c r="J67" i="5"/>
  <c r="K67" i="5" s="1"/>
  <c r="M67" i="5" s="1"/>
  <c r="O67" i="5" s="1"/>
  <c r="J68" i="5"/>
  <c r="K68" i="5" s="1"/>
  <c r="M68" i="5" s="1"/>
  <c r="O68" i="5" s="1"/>
  <c r="J69" i="5"/>
  <c r="K69" i="5" s="1"/>
  <c r="M69" i="5" s="1"/>
  <c r="O69" i="5" s="1"/>
  <c r="J70" i="5"/>
  <c r="K70" i="5" s="1"/>
  <c r="M70" i="5" s="1"/>
  <c r="O70" i="5" s="1"/>
  <c r="J71" i="5"/>
  <c r="K71" i="5" s="1"/>
  <c r="M71" i="5" s="1"/>
  <c r="O71" i="5" s="1"/>
  <c r="J72" i="5"/>
  <c r="K72" i="5" s="1"/>
  <c r="M72" i="5" s="1"/>
  <c r="O72" i="5" s="1"/>
  <c r="J89" i="5"/>
  <c r="K89" i="5" s="1"/>
  <c r="M89" i="5" s="1"/>
  <c r="O89" i="5" s="1"/>
  <c r="J46" i="5"/>
  <c r="K46" i="5" s="1"/>
  <c r="M46" i="5" s="1"/>
  <c r="O46" i="5" s="1"/>
  <c r="J47" i="5"/>
  <c r="K47" i="5" s="1"/>
  <c r="M47" i="5" s="1"/>
  <c r="O47" i="5" s="1"/>
  <c r="J48" i="5"/>
  <c r="K48" i="5" s="1"/>
  <c r="M48" i="5" s="1"/>
  <c r="O48" i="5" s="1"/>
  <c r="J49" i="5"/>
  <c r="K49" i="5" s="1"/>
  <c r="M49" i="5" s="1"/>
  <c r="O49" i="5" s="1"/>
  <c r="J73" i="5"/>
  <c r="K73" i="5" s="1"/>
  <c r="M73" i="5" s="1"/>
  <c r="O73" i="5" s="1"/>
  <c r="J74" i="5"/>
  <c r="K74" i="5" s="1"/>
  <c r="M74" i="5" s="1"/>
  <c r="O74" i="5" s="1"/>
  <c r="J75" i="5"/>
  <c r="K75" i="5" s="1"/>
  <c r="M75" i="5" s="1"/>
  <c r="O75" i="5" s="1"/>
  <c r="J76" i="5"/>
  <c r="K76" i="5" s="1"/>
  <c r="M76" i="5" s="1"/>
  <c r="O76" i="5" s="1"/>
  <c r="J77" i="5"/>
  <c r="K77" i="5" s="1"/>
  <c r="M77" i="5" s="1"/>
  <c r="O77" i="5" s="1"/>
  <c r="J90" i="5"/>
  <c r="K90" i="5" s="1"/>
  <c r="M90" i="5" s="1"/>
  <c r="O90" i="5" s="1"/>
  <c r="J91" i="5"/>
  <c r="K91" i="5" s="1"/>
  <c r="M91" i="5" s="1"/>
  <c r="O91" i="5" s="1"/>
  <c r="J92" i="5"/>
  <c r="K92" i="5" s="1"/>
  <c r="M92" i="5" s="1"/>
  <c r="O92" i="5" s="1"/>
  <c r="J93" i="5"/>
  <c r="K93" i="5" s="1"/>
  <c r="M93" i="5" s="1"/>
  <c r="O93" i="5" s="1"/>
  <c r="J94" i="5"/>
  <c r="K94" i="5" s="1"/>
  <c r="M94" i="5" s="1"/>
  <c r="O94" i="5" s="1"/>
  <c r="J95" i="5"/>
  <c r="K95" i="5" s="1"/>
  <c r="M95" i="5" s="1"/>
  <c r="O95" i="5" s="1"/>
  <c r="J96" i="5"/>
  <c r="K96" i="5" s="1"/>
  <c r="M96" i="5" s="1"/>
  <c r="O96" i="5" s="1"/>
  <c r="J97" i="5"/>
  <c r="K97" i="5" s="1"/>
  <c r="M97" i="5" s="1"/>
  <c r="O97" i="5" s="1"/>
  <c r="J98" i="5"/>
  <c r="K98" i="5" s="1"/>
  <c r="M98" i="5" s="1"/>
  <c r="O98" i="5" s="1"/>
  <c r="J99" i="5"/>
  <c r="K99" i="5" s="1"/>
  <c r="M99" i="5" s="1"/>
  <c r="O99" i="5" s="1"/>
  <c r="J100" i="5"/>
  <c r="K100" i="5" s="1"/>
  <c r="M100" i="5" s="1"/>
  <c r="O100" i="5" s="1"/>
  <c r="J9" i="5"/>
  <c r="K9" i="5" s="1"/>
  <c r="M9" i="5" s="1"/>
  <c r="O9" i="5" s="1"/>
  <c r="J10" i="5"/>
  <c r="K10" i="5" s="1"/>
  <c r="M10" i="5" s="1"/>
  <c r="O10" i="5" s="1"/>
  <c r="J11" i="5"/>
  <c r="K11" i="5" s="1"/>
  <c r="M11" i="5" s="1"/>
  <c r="O11" i="5" s="1"/>
  <c r="J12" i="5"/>
  <c r="K12" i="5" s="1"/>
  <c r="M12" i="5" s="1"/>
  <c r="O12" i="5" s="1"/>
  <c r="J13" i="5"/>
  <c r="K13" i="5" s="1"/>
  <c r="M13" i="5" s="1"/>
  <c r="O13" i="5" s="1"/>
  <c r="J14" i="5"/>
  <c r="K14" i="5" s="1"/>
  <c r="M14" i="5" s="1"/>
  <c r="O14" i="5" s="1"/>
  <c r="J15" i="5"/>
  <c r="K15" i="5" s="1"/>
  <c r="M15" i="5" s="1"/>
  <c r="O15" i="5" s="1"/>
  <c r="J16" i="5"/>
  <c r="K16" i="5" s="1"/>
  <c r="M16" i="5" s="1"/>
  <c r="O16" i="5" s="1"/>
  <c r="J50" i="5"/>
  <c r="K50" i="5" s="1"/>
  <c r="M50" i="5" s="1"/>
  <c r="O50" i="5" s="1"/>
  <c r="J51" i="5"/>
  <c r="K51" i="5" s="1"/>
  <c r="M51" i="5" s="1"/>
  <c r="O51" i="5" s="1"/>
  <c r="J52" i="5"/>
  <c r="K52" i="5" s="1"/>
  <c r="M52" i="5" s="1"/>
  <c r="O52" i="5" s="1"/>
  <c r="J53" i="5"/>
  <c r="K53" i="5" s="1"/>
  <c r="M53" i="5" s="1"/>
  <c r="O53" i="5" s="1"/>
  <c r="J54" i="5"/>
  <c r="K54" i="5" s="1"/>
  <c r="M54" i="5" s="1"/>
  <c r="O54" i="5" s="1"/>
  <c r="J55" i="5"/>
  <c r="K55" i="5" s="1"/>
  <c r="M55" i="5" s="1"/>
  <c r="O55" i="5" s="1"/>
  <c r="J56" i="5"/>
  <c r="K56" i="5" s="1"/>
  <c r="M56" i="5" s="1"/>
  <c r="O56" i="5" s="1"/>
  <c r="J78" i="5"/>
  <c r="K78" i="5" s="1"/>
  <c r="M78" i="5" s="1"/>
  <c r="O78" i="5" s="1"/>
  <c r="J79" i="5"/>
  <c r="K79" i="5" s="1"/>
  <c r="M79" i="5" s="1"/>
  <c r="O79" i="5" s="1"/>
  <c r="J80" i="5"/>
  <c r="K80" i="5" s="1"/>
  <c r="M80" i="5" s="1"/>
  <c r="O80" i="5" s="1"/>
  <c r="J18" i="5"/>
  <c r="K18" i="5" s="1"/>
  <c r="M18" i="5" s="1"/>
  <c r="O18" i="5" s="1"/>
  <c r="J20" i="5"/>
  <c r="K20" i="5" s="1"/>
  <c r="M20" i="5" s="1"/>
  <c r="O20" i="5" s="1"/>
  <c r="J22" i="5"/>
  <c r="K22" i="5" s="1"/>
  <c r="M22" i="5" s="1"/>
  <c r="O22" i="5" s="1"/>
  <c r="J24" i="5"/>
  <c r="K24" i="5" s="1"/>
  <c r="M24" i="5" s="1"/>
  <c r="O24" i="5" s="1"/>
  <c r="J26" i="5"/>
  <c r="K26" i="5" s="1"/>
  <c r="M26" i="5" s="1"/>
  <c r="O26" i="5" s="1"/>
  <c r="J28" i="5"/>
  <c r="K28" i="5" s="1"/>
  <c r="M28" i="5" s="1"/>
  <c r="O28" i="5" s="1"/>
  <c r="J30" i="5"/>
  <c r="K30" i="5" s="1"/>
  <c r="M30" i="5" s="1"/>
  <c r="O30" i="5" s="1"/>
  <c r="J32" i="5"/>
  <c r="K32" i="5" s="1"/>
  <c r="M32" i="5" s="1"/>
  <c r="O32" i="5" s="1"/>
  <c r="J57" i="5"/>
  <c r="K57" i="5" s="1"/>
  <c r="M57" i="5" s="1"/>
  <c r="O57" i="5" s="1"/>
  <c r="J59" i="5"/>
  <c r="K59" i="5" s="1"/>
  <c r="M59" i="5" s="1"/>
  <c r="O59" i="5" s="1"/>
  <c r="J61" i="5"/>
  <c r="K61" i="5" s="1"/>
  <c r="M61" i="5" s="1"/>
  <c r="O61" i="5" s="1"/>
  <c r="J63" i="5"/>
  <c r="K63" i="5" s="1"/>
  <c r="M63" i="5" s="1"/>
  <c r="O63" i="5" s="1"/>
  <c r="J82" i="5"/>
  <c r="K82" i="5" s="1"/>
  <c r="M82" i="5" s="1"/>
  <c r="O82" i="5" s="1"/>
  <c r="J84" i="5"/>
  <c r="K84" i="5" s="1"/>
  <c r="M84" i="5" s="1"/>
  <c r="O84" i="5" s="1"/>
  <c r="J86" i="5"/>
  <c r="K86" i="5" s="1"/>
  <c r="M86" i="5" s="1"/>
  <c r="O86" i="5" s="1"/>
  <c r="J88" i="5"/>
  <c r="K88" i="5" s="1"/>
  <c r="M88" i="5" s="1"/>
  <c r="O88" i="5" s="1"/>
  <c r="J103" i="5"/>
  <c r="K103" i="5" s="1"/>
  <c r="M103" i="5" s="1"/>
  <c r="O103" i="5" s="1"/>
  <c r="J107" i="5"/>
  <c r="K107" i="5" s="1"/>
  <c r="M107" i="5" s="1"/>
  <c r="O107" i="5" s="1"/>
  <c r="J111" i="5"/>
  <c r="K111" i="5" s="1"/>
  <c r="M111" i="5" s="1"/>
  <c r="O111" i="5" s="1"/>
  <c r="J117" i="5"/>
  <c r="K117" i="5" s="1"/>
  <c r="M117" i="5" s="1"/>
  <c r="O117" i="5" s="1"/>
  <c r="J138" i="5"/>
  <c r="K138" i="5" s="1"/>
  <c r="M138" i="5" s="1"/>
  <c r="O138" i="5" s="1"/>
  <c r="J17" i="5"/>
  <c r="K17" i="5" s="1"/>
  <c r="M17" i="5" s="1"/>
  <c r="O17" i="5" s="1"/>
  <c r="J25" i="5"/>
  <c r="K25" i="5" s="1"/>
  <c r="M25" i="5" s="1"/>
  <c r="O25" i="5" s="1"/>
  <c r="J62" i="5"/>
  <c r="K62" i="5" s="1"/>
  <c r="M62" i="5" s="1"/>
  <c r="O62" i="5" s="1"/>
  <c r="J81" i="5"/>
  <c r="K81" i="5" s="1"/>
  <c r="M81" i="5" s="1"/>
  <c r="O81" i="5" s="1"/>
  <c r="J108" i="5"/>
  <c r="K108" i="5" s="1"/>
  <c r="M108" i="5" s="1"/>
  <c r="O108" i="5" s="1"/>
  <c r="J120" i="5"/>
  <c r="K120" i="5" s="1"/>
  <c r="M120" i="5" s="1"/>
  <c r="O120" i="5" s="1"/>
  <c r="J124" i="5"/>
  <c r="K124" i="5" s="1"/>
  <c r="M124" i="5" s="1"/>
  <c r="O124" i="5" s="1"/>
  <c r="J140" i="5"/>
  <c r="K140" i="5" s="1"/>
  <c r="M140" i="5" s="1"/>
  <c r="O140" i="5" s="1"/>
  <c r="J144" i="5"/>
  <c r="K144" i="5" s="1"/>
  <c r="M144" i="5" s="1"/>
  <c r="O144" i="5" s="1"/>
  <c r="J148" i="5"/>
  <c r="K148" i="5" s="1"/>
  <c r="M148" i="5" s="1"/>
  <c r="O148" i="5" s="1"/>
  <c r="J149" i="5"/>
  <c r="K149" i="5" s="1"/>
  <c r="M149" i="5" s="1"/>
  <c r="O149" i="5" s="1"/>
  <c r="J153" i="5"/>
  <c r="K153" i="5" s="1"/>
  <c r="M153" i="5" s="1"/>
  <c r="O153" i="5" s="1"/>
  <c r="J157" i="5"/>
  <c r="K157" i="5" s="1"/>
  <c r="M157" i="5" s="1"/>
  <c r="O157" i="5" s="1"/>
  <c r="J161" i="5"/>
  <c r="K161" i="5" s="1"/>
  <c r="M161" i="5" s="1"/>
  <c r="O161" i="5" s="1"/>
  <c r="J162" i="5"/>
  <c r="K162" i="5" s="1"/>
  <c r="M162" i="5" s="1"/>
  <c r="O162" i="5" s="1"/>
  <c r="J163" i="5"/>
  <c r="K163" i="5" s="1"/>
  <c r="M163" i="5" s="1"/>
  <c r="O163" i="5" s="1"/>
  <c r="J164" i="5"/>
  <c r="K164" i="5" s="1"/>
  <c r="M164" i="5" s="1"/>
  <c r="J165" i="5"/>
  <c r="K165" i="5" s="1"/>
  <c r="M165" i="5" s="1"/>
  <c r="J166" i="5"/>
  <c r="K166" i="5" s="1"/>
  <c r="M166" i="5" s="1"/>
  <c r="O166" i="5" s="1"/>
  <c r="J167" i="5"/>
  <c r="K167" i="5" s="1"/>
  <c r="M167" i="5" s="1"/>
  <c r="O167" i="5" s="1"/>
  <c r="J184" i="5"/>
  <c r="K184" i="5" s="1"/>
  <c r="M184" i="5" s="1"/>
  <c r="O184" i="5" s="1"/>
  <c r="J185" i="5"/>
  <c r="K185" i="5" s="1"/>
  <c r="M185" i="5" s="1"/>
  <c r="O185" i="5" s="1"/>
  <c r="J186" i="5"/>
  <c r="K186" i="5" s="1"/>
  <c r="M186" i="5" s="1"/>
  <c r="O186" i="5" s="1"/>
  <c r="J187" i="5"/>
  <c r="K187" i="5" s="1"/>
  <c r="M187" i="5" s="1"/>
  <c r="O187" i="5" s="1"/>
  <c r="J23" i="5"/>
  <c r="K23" i="5" s="1"/>
  <c r="M23" i="5" s="1"/>
  <c r="O23" i="5" s="1"/>
  <c r="J31" i="5"/>
  <c r="K31" i="5" s="1"/>
  <c r="M31" i="5" s="1"/>
  <c r="O31" i="5" s="1"/>
  <c r="J21" i="5"/>
  <c r="K21" i="5" s="1"/>
  <c r="M21" i="5" s="1"/>
  <c r="O21" i="5" s="1"/>
  <c r="J29" i="5"/>
  <c r="K29" i="5" s="1"/>
  <c r="M29" i="5" s="1"/>
  <c r="O29" i="5" s="1"/>
  <c r="J58" i="5"/>
  <c r="K58" i="5" s="1"/>
  <c r="M58" i="5" s="1"/>
  <c r="O58" i="5" s="1"/>
  <c r="J85" i="5"/>
  <c r="K85" i="5" s="1"/>
  <c r="M85" i="5" s="1"/>
  <c r="O85" i="5" s="1"/>
  <c r="J104" i="5"/>
  <c r="K104" i="5" s="1"/>
  <c r="M104" i="5" s="1"/>
  <c r="O104" i="5" s="1"/>
  <c r="J112" i="5"/>
  <c r="K112" i="5" s="1"/>
  <c r="M112" i="5" s="1"/>
  <c r="O112" i="5" s="1"/>
  <c r="J113" i="5"/>
  <c r="K113" i="5" s="1"/>
  <c r="M113" i="5" s="1"/>
  <c r="O113" i="5" s="1"/>
  <c r="J114" i="5"/>
  <c r="K114" i="5" s="1"/>
  <c r="M114" i="5" s="1"/>
  <c r="O114" i="5" s="1"/>
  <c r="J115" i="5"/>
  <c r="K115" i="5" s="1"/>
  <c r="M115" i="5" s="1"/>
  <c r="O115" i="5" s="1"/>
  <c r="J116" i="5"/>
  <c r="K116" i="5" s="1"/>
  <c r="M116" i="5" s="1"/>
  <c r="O116" i="5" s="1"/>
  <c r="J118" i="5"/>
  <c r="K118" i="5" s="1"/>
  <c r="M118" i="5" s="1"/>
  <c r="O118" i="5" s="1"/>
  <c r="J122" i="5"/>
  <c r="K122" i="5" s="1"/>
  <c r="M122" i="5" s="1"/>
  <c r="O122" i="5" s="1"/>
  <c r="J126" i="5"/>
  <c r="K126" i="5" s="1"/>
  <c r="M126" i="5" s="1"/>
  <c r="O126" i="5" s="1"/>
  <c r="J127" i="5"/>
  <c r="K127" i="5" s="1"/>
  <c r="M127" i="5" s="1"/>
  <c r="O127" i="5" s="1"/>
  <c r="J128" i="5"/>
  <c r="K128" i="5" s="1"/>
  <c r="M128" i="5" s="1"/>
  <c r="O128" i="5" s="1"/>
  <c r="J129" i="5"/>
  <c r="K129" i="5" s="1"/>
  <c r="M129" i="5" s="1"/>
  <c r="O129" i="5" s="1"/>
  <c r="J130" i="5"/>
  <c r="K130" i="5" s="1"/>
  <c r="M130" i="5" s="1"/>
  <c r="O130" i="5" s="1"/>
  <c r="J131" i="5"/>
  <c r="K131" i="5" s="1"/>
  <c r="M131" i="5" s="1"/>
  <c r="O131" i="5" s="1"/>
  <c r="J132" i="5"/>
  <c r="K132" i="5" s="1"/>
  <c r="M132" i="5" s="1"/>
  <c r="O132" i="5" s="1"/>
  <c r="J133" i="5"/>
  <c r="K133" i="5" s="1"/>
  <c r="M133" i="5" s="1"/>
  <c r="O133" i="5" s="1"/>
  <c r="J134" i="5"/>
  <c r="K134" i="5" s="1"/>
  <c r="M134" i="5" s="1"/>
  <c r="O134" i="5" s="1"/>
  <c r="J135" i="5"/>
  <c r="K135" i="5" s="1"/>
  <c r="M135" i="5" s="1"/>
  <c r="O135" i="5" s="1"/>
  <c r="J136" i="5"/>
  <c r="K136" i="5" s="1"/>
  <c r="M136" i="5" s="1"/>
  <c r="O136" i="5" s="1"/>
  <c r="J137" i="5"/>
  <c r="K137" i="5" s="1"/>
  <c r="M137" i="5" s="1"/>
  <c r="O137" i="5" s="1"/>
  <c r="J142" i="5"/>
  <c r="K142" i="5" s="1"/>
  <c r="M142" i="5" s="1"/>
  <c r="O142" i="5" s="1"/>
  <c r="J146" i="5"/>
  <c r="K146" i="5" s="1"/>
  <c r="M146" i="5" s="1"/>
  <c r="J151" i="5"/>
  <c r="K151" i="5" s="1"/>
  <c r="M151" i="5" s="1"/>
  <c r="O151" i="5" s="1"/>
  <c r="J155" i="5"/>
  <c r="K155" i="5" s="1"/>
  <c r="M155" i="5" s="1"/>
  <c r="O155" i="5" s="1"/>
  <c r="J159" i="5"/>
  <c r="K159" i="5" s="1"/>
  <c r="M159" i="5" s="1"/>
  <c r="O159" i="5" s="1"/>
  <c r="J170" i="5"/>
  <c r="K170" i="5" s="1"/>
  <c r="M170" i="5" s="1"/>
  <c r="O170" i="5" s="1"/>
  <c r="J171" i="5"/>
  <c r="K171" i="5" s="1"/>
  <c r="M171" i="5" s="1"/>
  <c r="O171" i="5" s="1"/>
  <c r="J172" i="5"/>
  <c r="K172" i="5" s="1"/>
  <c r="M172" i="5" s="1"/>
  <c r="O172" i="5" s="1"/>
  <c r="J173" i="5"/>
  <c r="K173" i="5" s="1"/>
  <c r="M173" i="5" s="1"/>
  <c r="O173" i="5" s="1"/>
  <c r="J174" i="5"/>
  <c r="K174" i="5" s="1"/>
  <c r="M174" i="5" s="1"/>
  <c r="O174" i="5" s="1"/>
  <c r="J175" i="5"/>
  <c r="K175" i="5" s="1"/>
  <c r="M175" i="5" s="1"/>
  <c r="O175" i="5" s="1"/>
  <c r="J176" i="5"/>
  <c r="K176" i="5" s="1"/>
  <c r="M176" i="5" s="1"/>
  <c r="O176" i="5" s="1"/>
  <c r="J177" i="5"/>
  <c r="K177" i="5" s="1"/>
  <c r="M177" i="5" s="1"/>
  <c r="O177" i="5" s="1"/>
  <c r="J178" i="5"/>
  <c r="K178" i="5" s="1"/>
  <c r="M178" i="5" s="1"/>
  <c r="O178" i="5" s="1"/>
  <c r="J179" i="5"/>
  <c r="K179" i="5" s="1"/>
  <c r="M179" i="5" s="1"/>
  <c r="O179" i="5" s="1"/>
  <c r="J180" i="5"/>
  <c r="K180" i="5" s="1"/>
  <c r="M180" i="5" s="1"/>
  <c r="O180" i="5" s="1"/>
  <c r="J197" i="5"/>
  <c r="K197" i="5" s="1"/>
  <c r="M197" i="5" s="1"/>
  <c r="O197" i="5" s="1"/>
  <c r="J198" i="5"/>
  <c r="K198" i="5" s="1"/>
  <c r="M198" i="5" s="1"/>
  <c r="O198" i="5" s="1"/>
  <c r="J199" i="5"/>
  <c r="K199" i="5" s="1"/>
  <c r="M199" i="5" s="1"/>
  <c r="O199" i="5" s="1"/>
  <c r="J200" i="5"/>
  <c r="K200" i="5" s="1"/>
  <c r="M200" i="5" s="1"/>
  <c r="J201" i="5"/>
  <c r="K201" i="5" s="1"/>
  <c r="M201" i="5" s="1"/>
  <c r="O201" i="5" s="1"/>
  <c r="J202" i="5"/>
  <c r="K202" i="5" s="1"/>
  <c r="M202" i="5" s="1"/>
  <c r="O202" i="5" s="1"/>
  <c r="J203" i="5"/>
  <c r="K203" i="5" s="1"/>
  <c r="M203" i="5" s="1"/>
  <c r="O203" i="5" s="1"/>
  <c r="J220" i="5"/>
  <c r="K220" i="5" s="1"/>
  <c r="M220" i="5" s="1"/>
  <c r="O220" i="5" s="1"/>
  <c r="J221" i="5"/>
  <c r="K221" i="5" s="1"/>
  <c r="M221" i="5" s="1"/>
  <c r="O221" i="5" s="1"/>
  <c r="J222" i="5"/>
  <c r="K222" i="5" s="1"/>
  <c r="M222" i="5" s="1"/>
  <c r="O222" i="5" s="1"/>
  <c r="J223" i="5"/>
  <c r="K223" i="5" s="1"/>
  <c r="M223" i="5" s="1"/>
  <c r="O223" i="5" s="1"/>
  <c r="J224" i="5"/>
  <c r="K224" i="5" s="1"/>
  <c r="M224" i="5" s="1"/>
  <c r="O224" i="5" s="1"/>
  <c r="J225" i="5"/>
  <c r="K225" i="5" s="1"/>
  <c r="M225" i="5" s="1"/>
  <c r="O225" i="5" s="1"/>
  <c r="J226" i="5"/>
  <c r="K226" i="5" s="1"/>
  <c r="M226" i="5" s="1"/>
  <c r="O226" i="5" s="1"/>
  <c r="J227" i="5"/>
  <c r="K227" i="5" s="1"/>
  <c r="M227" i="5" s="1"/>
  <c r="O227" i="5" s="1"/>
  <c r="J228" i="5"/>
  <c r="K228" i="5" s="1"/>
  <c r="M228" i="5" s="1"/>
  <c r="J27" i="5"/>
  <c r="K27" i="5" s="1"/>
  <c r="M27" i="5" s="1"/>
  <c r="O27" i="5" s="1"/>
  <c r="J101" i="5"/>
  <c r="K101" i="5" s="1"/>
  <c r="M101" i="5" s="1"/>
  <c r="O101" i="5" s="1"/>
  <c r="J105" i="5"/>
  <c r="K105" i="5" s="1"/>
  <c r="M105" i="5" s="1"/>
  <c r="O105" i="5" s="1"/>
  <c r="J109" i="5"/>
  <c r="K109" i="5" s="1"/>
  <c r="M109" i="5" s="1"/>
  <c r="O109" i="5" s="1"/>
  <c r="J119" i="5"/>
  <c r="K119" i="5" s="1"/>
  <c r="M119" i="5" s="1"/>
  <c r="O119" i="5" s="1"/>
  <c r="J121" i="5"/>
  <c r="K121" i="5" s="1"/>
  <c r="M121" i="5" s="1"/>
  <c r="O121" i="5" s="1"/>
  <c r="J123" i="5"/>
  <c r="K123" i="5" s="1"/>
  <c r="M123" i="5" s="1"/>
  <c r="O123" i="5" s="1"/>
  <c r="J125" i="5"/>
  <c r="K125" i="5" s="1"/>
  <c r="M125" i="5" s="1"/>
  <c r="O125" i="5" s="1"/>
  <c r="J168" i="5"/>
  <c r="K168" i="5" s="1"/>
  <c r="M168" i="5" s="1"/>
  <c r="O168" i="5" s="1"/>
  <c r="J182" i="5"/>
  <c r="K182" i="5" s="1"/>
  <c r="M182" i="5" s="1"/>
  <c r="O182" i="5" s="1"/>
  <c r="J208" i="5"/>
  <c r="K208" i="5" s="1"/>
  <c r="M208" i="5" s="1"/>
  <c r="O208" i="5" s="1"/>
  <c r="J212" i="5"/>
  <c r="K212" i="5" s="1"/>
  <c r="M212" i="5" s="1"/>
  <c r="O212" i="5" s="1"/>
  <c r="J216" i="5"/>
  <c r="K216" i="5" s="1"/>
  <c r="M216" i="5" s="1"/>
  <c r="O216" i="5" s="1"/>
  <c r="J250" i="5"/>
  <c r="K250" i="5" s="1"/>
  <c r="M250" i="5" s="1"/>
  <c r="O250" i="5" s="1"/>
  <c r="J251" i="5"/>
  <c r="K251" i="5" s="1"/>
  <c r="M251" i="5" s="1"/>
  <c r="O251" i="5" s="1"/>
  <c r="J64" i="5"/>
  <c r="K64" i="5" s="1"/>
  <c r="M64" i="5" s="1"/>
  <c r="J102" i="5"/>
  <c r="K102" i="5" s="1"/>
  <c r="M102" i="5" s="1"/>
  <c r="O102" i="5" s="1"/>
  <c r="J110" i="5"/>
  <c r="K110" i="5" s="1"/>
  <c r="M110" i="5" s="1"/>
  <c r="O110" i="5" s="1"/>
  <c r="J139" i="5"/>
  <c r="K139" i="5" s="1"/>
  <c r="M139" i="5" s="1"/>
  <c r="O139" i="5" s="1"/>
  <c r="J141" i="5"/>
  <c r="K141" i="5" s="1"/>
  <c r="M141" i="5" s="1"/>
  <c r="O141" i="5" s="1"/>
  <c r="J143" i="5"/>
  <c r="K143" i="5" s="1"/>
  <c r="M143" i="5" s="1"/>
  <c r="O143" i="5" s="1"/>
  <c r="J145" i="5"/>
  <c r="K145" i="5" s="1"/>
  <c r="M145" i="5" s="1"/>
  <c r="O145" i="5" s="1"/>
  <c r="J147" i="5"/>
  <c r="K147" i="5" s="1"/>
  <c r="M147" i="5" s="1"/>
  <c r="O147" i="5" s="1"/>
  <c r="J188" i="5"/>
  <c r="K188" i="5" s="1"/>
  <c r="M188" i="5" s="1"/>
  <c r="O188" i="5" s="1"/>
  <c r="J191" i="5"/>
  <c r="K191" i="5" s="1"/>
  <c r="M191" i="5" s="1"/>
  <c r="O191" i="5" s="1"/>
  <c r="J195" i="5"/>
  <c r="K195" i="5" s="1"/>
  <c r="M195" i="5" s="1"/>
  <c r="O195" i="5" s="1"/>
  <c r="J205" i="5"/>
  <c r="K205" i="5" s="1"/>
  <c r="M205" i="5" s="1"/>
  <c r="J213" i="5"/>
  <c r="K213" i="5" s="1"/>
  <c r="M213" i="5" s="1"/>
  <c r="O213" i="5" s="1"/>
  <c r="J19" i="5"/>
  <c r="K19" i="5" s="1"/>
  <c r="M19" i="5" s="1"/>
  <c r="O19" i="5" s="1"/>
  <c r="J83" i="5"/>
  <c r="K83" i="5" s="1"/>
  <c r="M83" i="5" s="1"/>
  <c r="O83" i="5" s="1"/>
  <c r="J60" i="5"/>
  <c r="K60" i="5" s="1"/>
  <c r="M60" i="5" s="1"/>
  <c r="O60" i="5" s="1"/>
  <c r="J87" i="5"/>
  <c r="K87" i="5" s="1"/>
  <c r="M87" i="5" s="1"/>
  <c r="J106" i="5"/>
  <c r="K106" i="5" s="1"/>
  <c r="M106" i="5" s="1"/>
  <c r="O106" i="5" s="1"/>
  <c r="J150" i="5"/>
  <c r="K150" i="5" s="1"/>
  <c r="M150" i="5" s="1"/>
  <c r="O150" i="5" s="1"/>
  <c r="J152" i="5"/>
  <c r="K152" i="5" s="1"/>
  <c r="M152" i="5" s="1"/>
  <c r="O152" i="5" s="1"/>
  <c r="J154" i="5"/>
  <c r="K154" i="5" s="1"/>
  <c r="M154" i="5" s="1"/>
  <c r="O154" i="5" s="1"/>
  <c r="J156" i="5"/>
  <c r="K156" i="5" s="1"/>
  <c r="M156" i="5" s="1"/>
  <c r="O156" i="5" s="1"/>
  <c r="J158" i="5"/>
  <c r="K158" i="5" s="1"/>
  <c r="M158" i="5" s="1"/>
  <c r="O158" i="5" s="1"/>
  <c r="J160" i="5"/>
  <c r="K160" i="5" s="1"/>
  <c r="M160" i="5" s="1"/>
  <c r="O160" i="5" s="1"/>
  <c r="J183" i="5"/>
  <c r="K183" i="5" s="1"/>
  <c r="M183" i="5" s="1"/>
  <c r="O183" i="5" s="1"/>
  <c r="J193" i="5"/>
  <c r="K193" i="5" s="1"/>
  <c r="M193" i="5" s="1"/>
  <c r="O193" i="5" s="1"/>
  <c r="J206" i="5"/>
  <c r="K206" i="5" s="1"/>
  <c r="M206" i="5" s="1"/>
  <c r="O206" i="5" s="1"/>
  <c r="J209" i="5"/>
  <c r="K209" i="5" s="1"/>
  <c r="M209" i="5" s="1"/>
  <c r="O209" i="5" s="1"/>
  <c r="J217" i="5"/>
  <c r="K217" i="5" s="1"/>
  <c r="M217" i="5" s="1"/>
  <c r="O217" i="5" s="1"/>
  <c r="J218" i="5"/>
  <c r="K218" i="5" s="1"/>
  <c r="M218" i="5" s="1"/>
  <c r="O218" i="5" s="1"/>
  <c r="J219" i="5"/>
  <c r="K219" i="5" s="1"/>
  <c r="M219" i="5" s="1"/>
  <c r="O219" i="5" s="1"/>
  <c r="J229" i="5"/>
  <c r="K229" i="5" s="1"/>
  <c r="M229" i="5" s="1"/>
  <c r="O229" i="5" s="1"/>
  <c r="J233" i="5"/>
  <c r="K233" i="5" s="1"/>
  <c r="M233" i="5" s="1"/>
  <c r="O233" i="5" s="1"/>
  <c r="J237" i="5"/>
  <c r="K237" i="5" s="1"/>
  <c r="M237" i="5" s="1"/>
  <c r="O237" i="5" s="1"/>
  <c r="J241" i="5"/>
  <c r="K241" i="5" s="1"/>
  <c r="M241" i="5" s="1"/>
  <c r="O241" i="5" s="1"/>
  <c r="J260" i="5"/>
  <c r="K260" i="5" s="1"/>
  <c r="M260" i="5" s="1"/>
  <c r="O260" i="5" s="1"/>
  <c r="J261" i="5"/>
  <c r="K261" i="5" s="1"/>
  <c r="M261" i="5" s="1"/>
  <c r="O261" i="5" s="1"/>
  <c r="J262" i="5"/>
  <c r="K262" i="5" s="1"/>
  <c r="M262" i="5" s="1"/>
  <c r="O262" i="5" s="1"/>
  <c r="J263" i="5"/>
  <c r="K263" i="5" s="1"/>
  <c r="M263" i="5" s="1"/>
  <c r="O263" i="5" s="1"/>
  <c r="J264" i="5"/>
  <c r="K264" i="5" s="1"/>
  <c r="M264" i="5" s="1"/>
  <c r="O264" i="5" s="1"/>
  <c r="J265" i="5"/>
  <c r="K265" i="5" s="1"/>
  <c r="M265" i="5" s="1"/>
  <c r="O265" i="5" s="1"/>
  <c r="J274" i="5"/>
  <c r="K274" i="5" s="1"/>
  <c r="M274" i="5" s="1"/>
  <c r="O274" i="5" s="1"/>
  <c r="J275" i="5"/>
  <c r="K275" i="5" s="1"/>
  <c r="M275" i="5" s="1"/>
  <c r="O275" i="5" s="1"/>
  <c r="J276" i="5"/>
  <c r="K276" i="5" s="1"/>
  <c r="M276" i="5" s="1"/>
  <c r="O276" i="5" s="1"/>
  <c r="J277" i="5"/>
  <c r="K277" i="5" s="1"/>
  <c r="M277" i="5" s="1"/>
  <c r="O277" i="5" s="1"/>
  <c r="J278" i="5"/>
  <c r="K278" i="5" s="1"/>
  <c r="M278" i="5" s="1"/>
  <c r="O278" i="5" s="1"/>
  <c r="J279" i="5"/>
  <c r="K279" i="5" s="1"/>
  <c r="M279" i="5" s="1"/>
  <c r="O279" i="5" s="1"/>
  <c r="J280" i="5"/>
  <c r="K280" i="5" s="1"/>
  <c r="M280" i="5" s="1"/>
  <c r="O280" i="5" s="1"/>
  <c r="J281" i="5"/>
  <c r="K281" i="5" s="1"/>
  <c r="M281" i="5" s="1"/>
  <c r="O281" i="5" s="1"/>
  <c r="J282" i="5"/>
  <c r="K282" i="5" s="1"/>
  <c r="M282" i="5" s="1"/>
  <c r="O282" i="5" s="1"/>
  <c r="J283" i="5"/>
  <c r="K283" i="5" s="1"/>
  <c r="M283" i="5" s="1"/>
  <c r="O283" i="5" s="1"/>
  <c r="J284" i="5"/>
  <c r="K284" i="5" s="1"/>
  <c r="M284" i="5" s="1"/>
  <c r="O284" i="5" s="1"/>
  <c r="J291" i="5"/>
  <c r="K291" i="5" s="1"/>
  <c r="M291" i="5" s="1"/>
  <c r="O291" i="5" s="1"/>
  <c r="J292" i="5"/>
  <c r="K292" i="5" s="1"/>
  <c r="M292" i="5" s="1"/>
  <c r="O292" i="5" s="1"/>
  <c r="J293" i="5"/>
  <c r="K293" i="5" s="1"/>
  <c r="M293" i="5" s="1"/>
  <c r="O293" i="5" s="1"/>
  <c r="J294" i="5"/>
  <c r="K294" i="5" s="1"/>
  <c r="M294" i="5" s="1"/>
  <c r="O294" i="5" s="1"/>
  <c r="J295" i="5"/>
  <c r="K295" i="5" s="1"/>
  <c r="M295" i="5" s="1"/>
  <c r="O295" i="5" s="1"/>
  <c r="J296" i="5"/>
  <c r="K296" i="5" s="1"/>
  <c r="M296" i="5" s="1"/>
  <c r="O296" i="5" s="1"/>
  <c r="J297" i="5"/>
  <c r="K297" i="5" s="1"/>
  <c r="M297" i="5" s="1"/>
  <c r="O297" i="5" s="1"/>
  <c r="J298" i="5"/>
  <c r="K298" i="5" s="1"/>
  <c r="M298" i="5" s="1"/>
  <c r="O298" i="5" s="1"/>
  <c r="J299" i="5"/>
  <c r="K299" i="5" s="1"/>
  <c r="M299" i="5" s="1"/>
  <c r="O299" i="5" s="1"/>
  <c r="J300" i="5"/>
  <c r="K300" i="5" s="1"/>
  <c r="M300" i="5" s="1"/>
  <c r="O300" i="5" s="1"/>
  <c r="J309" i="5"/>
  <c r="K309" i="5" s="1"/>
  <c r="M309" i="5" s="1"/>
  <c r="O309" i="5" s="1"/>
  <c r="J310" i="5"/>
  <c r="K310" i="5" s="1"/>
  <c r="M310" i="5" s="1"/>
  <c r="O310" i="5" s="1"/>
  <c r="J311" i="5"/>
  <c r="K311" i="5" s="1"/>
  <c r="M311" i="5" s="1"/>
  <c r="O311" i="5" s="1"/>
  <c r="J312" i="5"/>
  <c r="K312" i="5" s="1"/>
  <c r="M312" i="5" s="1"/>
  <c r="O312" i="5" s="1"/>
  <c r="J313" i="5"/>
  <c r="K313" i="5" s="1"/>
  <c r="M313" i="5" s="1"/>
  <c r="O313" i="5" s="1"/>
  <c r="J314" i="5"/>
  <c r="K314" i="5" s="1"/>
  <c r="M314" i="5" s="1"/>
  <c r="O314" i="5" s="1"/>
  <c r="J327" i="5"/>
  <c r="K327" i="5" s="1"/>
  <c r="M327" i="5" s="1"/>
  <c r="O327" i="5" s="1"/>
  <c r="J328" i="5"/>
  <c r="K328" i="5" s="1"/>
  <c r="M328" i="5" s="1"/>
  <c r="O328" i="5" s="1"/>
  <c r="J329" i="5"/>
  <c r="K329" i="5" s="1"/>
  <c r="M329" i="5" s="1"/>
  <c r="O329" i="5" s="1"/>
  <c r="J330" i="5"/>
  <c r="K330" i="5" s="1"/>
  <c r="M330" i="5" s="1"/>
  <c r="O330" i="5" s="1"/>
  <c r="J331" i="5"/>
  <c r="K331" i="5" s="1"/>
  <c r="M331" i="5" s="1"/>
  <c r="O331" i="5" s="1"/>
  <c r="J332" i="5"/>
  <c r="K332" i="5" s="1"/>
  <c r="M332" i="5" s="1"/>
  <c r="O332" i="5" s="1"/>
  <c r="J333" i="5"/>
  <c r="K333" i="5" s="1"/>
  <c r="M333" i="5" s="1"/>
  <c r="O333" i="5" s="1"/>
  <c r="J334" i="5"/>
  <c r="K334" i="5" s="1"/>
  <c r="M334" i="5" s="1"/>
  <c r="O334" i="5" s="1"/>
  <c r="J335" i="5"/>
  <c r="K335" i="5" s="1"/>
  <c r="M335" i="5" s="1"/>
  <c r="O335" i="5" s="1"/>
  <c r="J336" i="5"/>
  <c r="K336" i="5" s="1"/>
  <c r="M336" i="5" s="1"/>
  <c r="O336" i="5" s="1"/>
  <c r="J337" i="5"/>
  <c r="K337" i="5" s="1"/>
  <c r="M337" i="5" s="1"/>
  <c r="O337" i="5" s="1"/>
  <c r="J338" i="5"/>
  <c r="K338" i="5" s="1"/>
  <c r="M338" i="5" s="1"/>
  <c r="O338" i="5" s="1"/>
  <c r="J339" i="5"/>
  <c r="K339" i="5" s="1"/>
  <c r="M339" i="5" s="1"/>
  <c r="O339" i="5" s="1"/>
  <c r="J340" i="5"/>
  <c r="K340" i="5" s="1"/>
  <c r="M340" i="5" s="1"/>
  <c r="O340" i="5" s="1"/>
  <c r="J341" i="5"/>
  <c r="K341" i="5" s="1"/>
  <c r="M341" i="5" s="1"/>
  <c r="O341" i="5" s="1"/>
  <c r="J342" i="5"/>
  <c r="K342" i="5" s="1"/>
  <c r="M342" i="5" s="1"/>
  <c r="O342" i="5" s="1"/>
  <c r="J343" i="5"/>
  <c r="K343" i="5" s="1"/>
  <c r="M343" i="5" s="1"/>
  <c r="O343" i="5" s="1"/>
  <c r="J354" i="5"/>
  <c r="K354" i="5" s="1"/>
  <c r="M354" i="5" s="1"/>
  <c r="O354" i="5" s="1"/>
  <c r="J355" i="5"/>
  <c r="K355" i="5" s="1"/>
  <c r="M355" i="5" s="1"/>
  <c r="O355" i="5" s="1"/>
  <c r="J356" i="5"/>
  <c r="K356" i="5" s="1"/>
  <c r="M356" i="5" s="1"/>
  <c r="O356" i="5" s="1"/>
  <c r="J357" i="5"/>
  <c r="K357" i="5" s="1"/>
  <c r="M357" i="5" s="1"/>
  <c r="O357" i="5" s="1"/>
  <c r="J207" i="5"/>
  <c r="K207" i="5" s="1"/>
  <c r="M207" i="5" s="1"/>
  <c r="O207" i="5" s="1"/>
  <c r="J211" i="5"/>
  <c r="K211" i="5" s="1"/>
  <c r="M211" i="5" s="1"/>
  <c r="O211" i="5" s="1"/>
  <c r="J215" i="5"/>
  <c r="K215" i="5" s="1"/>
  <c r="M215" i="5" s="1"/>
  <c r="O215" i="5" s="1"/>
  <c r="J239" i="5"/>
  <c r="K239" i="5" s="1"/>
  <c r="M239" i="5" s="1"/>
  <c r="O239" i="5" s="1"/>
  <c r="J245" i="5"/>
  <c r="K245" i="5" s="1"/>
  <c r="M245" i="5" s="1"/>
  <c r="O245" i="5" s="1"/>
  <c r="J258" i="5"/>
  <c r="K258" i="5" s="1"/>
  <c r="M258" i="5" s="1"/>
  <c r="O258" i="5" s="1"/>
  <c r="J270" i="5"/>
  <c r="K270" i="5" s="1"/>
  <c r="M270" i="5" s="1"/>
  <c r="O270" i="5" s="1"/>
  <c r="J304" i="5"/>
  <c r="K304" i="5" s="1"/>
  <c r="M304" i="5" s="1"/>
  <c r="O304" i="5" s="1"/>
  <c r="J307" i="5"/>
  <c r="K307" i="5" s="1"/>
  <c r="M307" i="5" s="1"/>
  <c r="O307" i="5" s="1"/>
  <c r="J319" i="5"/>
  <c r="K319" i="5" s="1"/>
  <c r="M319" i="5" s="1"/>
  <c r="O319" i="5" s="1"/>
  <c r="J346" i="5"/>
  <c r="K346" i="5" s="1"/>
  <c r="M346" i="5" s="1"/>
  <c r="O346" i="5" s="1"/>
  <c r="J359" i="5"/>
  <c r="K359" i="5" s="1"/>
  <c r="M359" i="5" s="1"/>
  <c r="O359" i="5" s="1"/>
  <c r="J361" i="5"/>
  <c r="K361" i="5" s="1"/>
  <c r="M361" i="5" s="1"/>
  <c r="O361" i="5" s="1"/>
  <c r="J169" i="5"/>
  <c r="K169" i="5" s="1"/>
  <c r="M169" i="5" s="1"/>
  <c r="O169" i="5" s="1"/>
  <c r="J190" i="5"/>
  <c r="K190" i="5" s="1"/>
  <c r="M190" i="5" s="1"/>
  <c r="O190" i="5" s="1"/>
  <c r="J192" i="5"/>
  <c r="K192" i="5" s="1"/>
  <c r="M192" i="5" s="1"/>
  <c r="O192" i="5" s="1"/>
  <c r="J194" i="5"/>
  <c r="K194" i="5" s="1"/>
  <c r="M194" i="5" s="1"/>
  <c r="O194" i="5" s="1"/>
  <c r="J196" i="5"/>
  <c r="K196" i="5" s="1"/>
  <c r="M196" i="5" s="1"/>
  <c r="O196" i="5" s="1"/>
  <c r="J230" i="5"/>
  <c r="K230" i="5" s="1"/>
  <c r="M230" i="5" s="1"/>
  <c r="O230" i="5" s="1"/>
  <c r="J238" i="5"/>
  <c r="K238" i="5" s="1"/>
  <c r="M238" i="5" s="1"/>
  <c r="O238" i="5" s="1"/>
  <c r="J244" i="5"/>
  <c r="K244" i="5" s="1"/>
  <c r="M244" i="5" s="1"/>
  <c r="O244" i="5" s="1"/>
  <c r="J248" i="5"/>
  <c r="K248" i="5" s="1"/>
  <c r="M248" i="5" s="1"/>
  <c r="O248" i="5" s="1"/>
  <c r="J252" i="5"/>
  <c r="K252" i="5" s="1"/>
  <c r="M252" i="5" s="1"/>
  <c r="O252" i="5" s="1"/>
  <c r="J256" i="5"/>
  <c r="K256" i="5" s="1"/>
  <c r="M256" i="5" s="1"/>
  <c r="O256" i="5" s="1"/>
  <c r="J269" i="5"/>
  <c r="K269" i="5" s="1"/>
  <c r="M269" i="5" s="1"/>
  <c r="O269" i="5" s="1"/>
  <c r="J285" i="5"/>
  <c r="K285" i="5" s="1"/>
  <c r="M285" i="5" s="1"/>
  <c r="O285" i="5" s="1"/>
  <c r="J286" i="5"/>
  <c r="K286" i="5" s="1"/>
  <c r="M286" i="5" s="1"/>
  <c r="O286" i="5" s="1"/>
  <c r="J301" i="5"/>
  <c r="K301" i="5" s="1"/>
  <c r="M301" i="5" s="1"/>
  <c r="O301" i="5" s="1"/>
  <c r="J302" i="5"/>
  <c r="K302" i="5" s="1"/>
  <c r="M302" i="5" s="1"/>
  <c r="O302" i="5" s="1"/>
  <c r="J318" i="5"/>
  <c r="K318" i="5" s="1"/>
  <c r="M318" i="5" s="1"/>
  <c r="J322" i="5"/>
  <c r="K322" i="5" s="1"/>
  <c r="M322" i="5" s="1"/>
  <c r="O322" i="5" s="1"/>
  <c r="J345" i="5"/>
  <c r="K345" i="5" s="1"/>
  <c r="M345" i="5" s="1"/>
  <c r="J363" i="5"/>
  <c r="K363" i="5" s="1"/>
  <c r="M363" i="5" s="1"/>
  <c r="O363" i="5" s="1"/>
  <c r="J181" i="5"/>
  <c r="K181" i="5" s="1"/>
  <c r="M181" i="5" s="1"/>
  <c r="O181" i="5" s="1"/>
  <c r="J210" i="5"/>
  <c r="K210" i="5" s="1"/>
  <c r="M210" i="5" s="1"/>
  <c r="O210" i="5" s="1"/>
  <c r="J214" i="5"/>
  <c r="K214" i="5" s="1"/>
  <c r="M214" i="5" s="1"/>
  <c r="O214" i="5" s="1"/>
  <c r="J232" i="5"/>
  <c r="K232" i="5" s="1"/>
  <c r="M232" i="5" s="1"/>
  <c r="O232" i="5" s="1"/>
  <c r="J235" i="5"/>
  <c r="K235" i="5" s="1"/>
  <c r="M235" i="5" s="1"/>
  <c r="O235" i="5" s="1"/>
  <c r="J240" i="5"/>
  <c r="K240" i="5" s="1"/>
  <c r="M240" i="5" s="1"/>
  <c r="O240" i="5" s="1"/>
  <c r="J243" i="5"/>
  <c r="K243" i="5" s="1"/>
  <c r="M243" i="5" s="1"/>
  <c r="O243" i="5" s="1"/>
  <c r="J247" i="5"/>
  <c r="K247" i="5" s="1"/>
  <c r="M247" i="5" s="1"/>
  <c r="O247" i="5" s="1"/>
  <c r="J255" i="5"/>
  <c r="K255" i="5" s="1"/>
  <c r="M255" i="5" s="1"/>
  <c r="O255" i="5" s="1"/>
  <c r="J268" i="5"/>
  <c r="K268" i="5" s="1"/>
  <c r="M268" i="5" s="1"/>
  <c r="J289" i="5"/>
  <c r="K289" i="5" s="1"/>
  <c r="M289" i="5" s="1"/>
  <c r="O289" i="5" s="1"/>
  <c r="J290" i="5"/>
  <c r="K290" i="5" s="1"/>
  <c r="M290" i="5" s="1"/>
  <c r="O290" i="5" s="1"/>
  <c r="J317" i="5"/>
  <c r="K317" i="5" s="1"/>
  <c r="M317" i="5" s="1"/>
  <c r="J321" i="5"/>
  <c r="K321" i="5" s="1"/>
  <c r="M321" i="5" s="1"/>
  <c r="O321" i="5" s="1"/>
  <c r="J323" i="5"/>
  <c r="K323" i="5" s="1"/>
  <c r="M323" i="5" s="1"/>
  <c r="O323" i="5" s="1"/>
  <c r="J324" i="5"/>
  <c r="K324" i="5" s="1"/>
  <c r="M324" i="5" s="1"/>
  <c r="O324" i="5" s="1"/>
  <c r="J325" i="5"/>
  <c r="K325" i="5" s="1"/>
  <c r="M325" i="5" s="1"/>
  <c r="O325" i="5" s="1"/>
  <c r="J326" i="5"/>
  <c r="K326" i="5" s="1"/>
  <c r="M326" i="5" s="1"/>
  <c r="O326" i="5" s="1"/>
  <c r="J344" i="5"/>
  <c r="K344" i="5" s="1"/>
  <c r="M344" i="5" s="1"/>
  <c r="O344" i="5" s="1"/>
  <c r="J348" i="5"/>
  <c r="K348" i="5" s="1"/>
  <c r="M348" i="5" s="1"/>
  <c r="O348" i="5" s="1"/>
  <c r="J349" i="5"/>
  <c r="K349" i="5" s="1"/>
  <c r="M349" i="5" s="1"/>
  <c r="O349" i="5" s="1"/>
  <c r="J189" i="5"/>
  <c r="K189" i="5" s="1"/>
  <c r="M189" i="5" s="1"/>
  <c r="O189" i="5" s="1"/>
  <c r="J204" i="5"/>
  <c r="K204" i="5" s="1"/>
  <c r="M204" i="5" s="1"/>
  <c r="O204" i="5" s="1"/>
  <c r="J231" i="5"/>
  <c r="K231" i="5" s="1"/>
  <c r="M231" i="5" s="1"/>
  <c r="O231" i="5" s="1"/>
  <c r="J234" i="5"/>
  <c r="K234" i="5" s="1"/>
  <c r="M234" i="5" s="1"/>
  <c r="O234" i="5" s="1"/>
  <c r="J242" i="5"/>
  <c r="K242" i="5" s="1"/>
  <c r="M242" i="5" s="1"/>
  <c r="O242" i="5" s="1"/>
  <c r="J246" i="5"/>
  <c r="K246" i="5" s="1"/>
  <c r="M246" i="5" s="1"/>
  <c r="O246" i="5" s="1"/>
  <c r="J254" i="5"/>
  <c r="K254" i="5" s="1"/>
  <c r="M254" i="5" s="1"/>
  <c r="O254" i="5" s="1"/>
  <c r="J267" i="5"/>
  <c r="K267" i="5" s="1"/>
  <c r="M267" i="5" s="1"/>
  <c r="J271" i="5"/>
  <c r="K271" i="5" s="1"/>
  <c r="M271" i="5" s="1"/>
  <c r="O271" i="5" s="1"/>
  <c r="J272" i="5"/>
  <c r="K272" i="5" s="1"/>
  <c r="M272" i="5" s="1"/>
  <c r="O272" i="5" s="1"/>
  <c r="J273" i="5"/>
  <c r="K273" i="5" s="1"/>
  <c r="M273" i="5" s="1"/>
  <c r="O273" i="5" s="1"/>
  <c r="J288" i="5"/>
  <c r="K288" i="5" s="1"/>
  <c r="M288" i="5" s="1"/>
  <c r="J315" i="5"/>
  <c r="K315" i="5" s="1"/>
  <c r="M315" i="5" s="1"/>
  <c r="O315" i="5" s="1"/>
  <c r="J316" i="5"/>
  <c r="K316" i="5" s="1"/>
  <c r="M316" i="5" s="1"/>
  <c r="J320" i="5"/>
  <c r="K320" i="5" s="1"/>
  <c r="M320" i="5" s="1"/>
  <c r="O320" i="5" s="1"/>
  <c r="J347" i="5"/>
  <c r="K347" i="5" s="1"/>
  <c r="M347" i="5" s="1"/>
  <c r="O347" i="5" s="1"/>
  <c r="J352" i="5"/>
  <c r="K352" i="5" s="1"/>
  <c r="M352" i="5" s="1"/>
  <c r="O352" i="5" s="1"/>
  <c r="J353" i="5"/>
  <c r="K353" i="5" s="1"/>
  <c r="M353" i="5" s="1"/>
  <c r="O353" i="5" s="1"/>
  <c r="J236" i="5"/>
  <c r="K236" i="5" s="1"/>
  <c r="M236" i="5" s="1"/>
  <c r="O236" i="5" s="1"/>
  <c r="J249" i="5"/>
  <c r="K249" i="5" s="1"/>
  <c r="M249" i="5" s="1"/>
  <c r="O249" i="5" s="1"/>
  <c r="J253" i="5"/>
  <c r="K253" i="5" s="1"/>
  <c r="M253" i="5" s="1"/>
  <c r="O253" i="5" s="1"/>
  <c r="J257" i="5"/>
  <c r="K257" i="5" s="1"/>
  <c r="M257" i="5" s="1"/>
  <c r="O257" i="5" s="1"/>
  <c r="J259" i="5"/>
  <c r="K259" i="5" s="1"/>
  <c r="M259" i="5" s="1"/>
  <c r="O259" i="5" s="1"/>
  <c r="J266" i="5"/>
  <c r="K266" i="5" s="1"/>
  <c r="M266" i="5" s="1"/>
  <c r="O266" i="5" s="1"/>
  <c r="J287" i="5"/>
  <c r="K287" i="5" s="1"/>
  <c r="M287" i="5" s="1"/>
  <c r="O287" i="5" s="1"/>
  <c r="J303" i="5"/>
  <c r="K303" i="5" s="1"/>
  <c r="M303" i="5" s="1"/>
  <c r="O303" i="5" s="1"/>
  <c r="J305" i="5"/>
  <c r="K305" i="5" s="1"/>
  <c r="M305" i="5" s="1"/>
  <c r="O305" i="5" s="1"/>
  <c r="J306" i="5"/>
  <c r="K306" i="5" s="1"/>
  <c r="M306" i="5" s="1"/>
  <c r="O306" i="5" s="1"/>
  <c r="J308" i="5"/>
  <c r="K308" i="5" s="1"/>
  <c r="M308" i="5" s="1"/>
  <c r="O308" i="5" s="1"/>
  <c r="J351" i="5"/>
  <c r="K351" i="5" s="1"/>
  <c r="M351" i="5" s="1"/>
  <c r="O351" i="5" s="1"/>
  <c r="J358" i="5"/>
  <c r="K358" i="5" s="1"/>
  <c r="M358" i="5" s="1"/>
  <c r="O358" i="5" s="1"/>
  <c r="J360" i="5"/>
  <c r="K360" i="5" s="1"/>
  <c r="M360" i="5" s="1"/>
  <c r="O360" i="5" s="1"/>
  <c r="J362" i="5"/>
  <c r="K362" i="5" s="1"/>
  <c r="M362" i="5" s="1"/>
  <c r="O362" i="5" s="1"/>
  <c r="J350" i="5"/>
  <c r="K350" i="5" s="1"/>
  <c r="M350" i="5" s="1"/>
  <c r="O350" i="5" s="1"/>
  <c r="K9" i="4"/>
  <c r="M9" i="4" s="1"/>
  <c r="K8" i="4"/>
  <c r="M8" i="4" s="1"/>
  <c r="N252" i="5"/>
  <c r="N279" i="5"/>
  <c r="N308" i="5"/>
  <c r="N232" i="5"/>
  <c r="N355" i="5"/>
  <c r="N300" i="5"/>
  <c r="N243" i="5"/>
  <c r="N315" i="5"/>
  <c r="N344" i="5"/>
  <c r="N295" i="5"/>
  <c r="N283" i="5"/>
  <c r="N239" i="5"/>
  <c r="N184" i="5"/>
  <c r="N133" i="5"/>
  <c r="N179" i="5"/>
  <c r="N197" i="5"/>
  <c r="N31" i="5"/>
  <c r="N75" i="5"/>
  <c r="N138" i="5"/>
  <c r="N110" i="5"/>
  <c r="N30" i="5"/>
  <c r="N108" i="5"/>
  <c r="N93" i="5"/>
  <c r="N27" i="5"/>
  <c r="N71" i="5"/>
  <c r="N42" i="5"/>
  <c r="N38" i="5"/>
  <c r="N12" i="5"/>
  <c r="N68" i="5"/>
  <c r="N278" i="5"/>
  <c r="N234" i="5"/>
  <c r="N225" i="5"/>
  <c r="N191" i="5"/>
  <c r="N324" i="5"/>
  <c r="N275" i="5"/>
  <c r="N358" i="5"/>
  <c r="N311" i="5"/>
  <c r="N307" i="5"/>
  <c r="N271" i="5"/>
  <c r="N267" i="5"/>
  <c r="N98" i="5"/>
  <c r="N323" i="5"/>
  <c r="N257" i="5"/>
  <c r="N353" i="5"/>
  <c r="N333" i="5"/>
  <c r="N303" i="5"/>
  <c r="N299" i="5"/>
  <c r="N266" i="5"/>
  <c r="N246" i="5"/>
  <c r="N242" i="5"/>
  <c r="N224" i="5"/>
  <c r="N192" i="5"/>
  <c r="N339" i="5"/>
  <c r="N280" i="5"/>
  <c r="N354" i="5"/>
  <c r="N347" i="5"/>
  <c r="N343" i="5"/>
  <c r="N331" i="5"/>
  <c r="N327" i="5"/>
  <c r="N294" i="5"/>
  <c r="N290" i="5"/>
  <c r="N286" i="5"/>
  <c r="N282" i="5"/>
  <c r="N262" i="5"/>
  <c r="N258" i="5"/>
  <c r="N238" i="5"/>
  <c r="N103" i="5"/>
  <c r="N218" i="5"/>
  <c r="N214" i="5"/>
  <c r="N187" i="5"/>
  <c r="N183" i="5"/>
  <c r="N155" i="5"/>
  <c r="N131" i="5"/>
  <c r="N67" i="5"/>
  <c r="N211" i="5"/>
  <c r="N207" i="5"/>
  <c r="N178" i="5"/>
  <c r="N94" i="5"/>
  <c r="N204" i="5"/>
  <c r="N200" i="5"/>
  <c r="N156" i="5"/>
  <c r="N134" i="5"/>
  <c r="N126" i="5"/>
  <c r="N174" i="5"/>
  <c r="N123" i="5"/>
  <c r="N81" i="5"/>
  <c r="N173" i="5"/>
  <c r="N169" i="5"/>
  <c r="N165" i="5"/>
  <c r="N145" i="5"/>
  <c r="N141" i="5"/>
  <c r="N137" i="5"/>
  <c r="N117" i="5"/>
  <c r="N113" i="5"/>
  <c r="N101" i="5"/>
  <c r="N66" i="5"/>
  <c r="N46" i="5"/>
  <c r="N18" i="5"/>
  <c r="N161" i="5"/>
  <c r="N157" i="5"/>
  <c r="N107" i="5"/>
  <c r="N80" i="5"/>
  <c r="N92" i="5"/>
  <c r="N88" i="5"/>
  <c r="N55" i="5"/>
  <c r="N26" i="5"/>
  <c r="N16" i="5"/>
  <c r="N86" i="5"/>
  <c r="N70" i="5"/>
  <c r="N61" i="5"/>
  <c r="N52" i="5"/>
  <c r="N41" i="5"/>
  <c r="N37" i="5"/>
  <c r="N84" i="5"/>
  <c r="N50" i="5"/>
  <c r="N21" i="5"/>
  <c r="N10" i="5"/>
  <c r="N313" i="5"/>
  <c r="N193" i="5"/>
  <c r="N359" i="5"/>
  <c r="N268" i="5"/>
  <c r="N277" i="5"/>
  <c r="N304" i="5"/>
  <c r="N247" i="5"/>
  <c r="N194" i="5"/>
  <c r="N356" i="5"/>
  <c r="N328" i="5"/>
  <c r="N287" i="5"/>
  <c r="N259" i="5"/>
  <c r="N235" i="5"/>
  <c r="N215" i="5"/>
  <c r="N188" i="5"/>
  <c r="N175" i="5"/>
  <c r="N100" i="5"/>
  <c r="N212" i="5"/>
  <c r="N208" i="5"/>
  <c r="N102" i="5"/>
  <c r="N205" i="5"/>
  <c r="N128" i="5"/>
  <c r="N124" i="5"/>
  <c r="N170" i="5"/>
  <c r="N142" i="5"/>
  <c r="N114" i="5"/>
  <c r="N48" i="5"/>
  <c r="N158" i="5"/>
  <c r="N89" i="5"/>
  <c r="N17" i="5"/>
  <c r="N53" i="5"/>
  <c r="N11" i="5"/>
  <c r="N336" i="5"/>
  <c r="N322" i="5"/>
  <c r="N274" i="5"/>
  <c r="N233" i="5"/>
  <c r="N223" i="5"/>
  <c r="N65" i="5"/>
  <c r="N320" i="5"/>
  <c r="N253" i="5"/>
  <c r="N357" i="5"/>
  <c r="N310" i="5"/>
  <c r="N306" i="5"/>
  <c r="N270" i="5"/>
  <c r="N250" i="5"/>
  <c r="N57" i="5"/>
  <c r="N319" i="5"/>
  <c r="N254" i="5"/>
  <c r="N352" i="5"/>
  <c r="N332" i="5"/>
  <c r="N302" i="5"/>
  <c r="N298" i="5"/>
  <c r="N265" i="5"/>
  <c r="N245" i="5"/>
  <c r="N230" i="5"/>
  <c r="N222" i="5"/>
  <c r="N190" i="5"/>
  <c r="N321" i="5"/>
  <c r="N276" i="5"/>
  <c r="N350" i="5"/>
  <c r="N346" i="5"/>
  <c r="N342" i="5"/>
  <c r="N330" i="5"/>
  <c r="N326" i="5"/>
  <c r="N293" i="5"/>
  <c r="N289" i="5"/>
  <c r="N285" i="5"/>
  <c r="N281" i="5"/>
  <c r="N261" i="5"/>
  <c r="N241" i="5"/>
  <c r="N237" i="5"/>
  <c r="N221" i="5"/>
  <c r="N217" i="5"/>
  <c r="N213" i="5"/>
  <c r="N186" i="5"/>
  <c r="N182" i="5"/>
  <c r="N153" i="5"/>
  <c r="N129" i="5"/>
  <c r="N59" i="5"/>
  <c r="N210" i="5"/>
  <c r="N206" i="5"/>
  <c r="N177" i="5"/>
  <c r="N45" i="5"/>
  <c r="N203" i="5"/>
  <c r="N199" i="5"/>
  <c r="N154" i="5"/>
  <c r="N132" i="5"/>
  <c r="N96" i="5"/>
  <c r="N149" i="5"/>
  <c r="N122" i="5"/>
  <c r="N79" i="5"/>
  <c r="N172" i="5"/>
  <c r="N168" i="5"/>
  <c r="N148" i="5"/>
  <c r="N144" i="5"/>
  <c r="N140" i="5"/>
  <c r="N136" i="5"/>
  <c r="N116" i="5"/>
  <c r="N112" i="5"/>
  <c r="N99" i="5"/>
  <c r="N58" i="5"/>
  <c r="N34" i="5"/>
  <c r="N164" i="5"/>
  <c r="N160" i="5"/>
  <c r="N135" i="5"/>
  <c r="N106" i="5"/>
  <c r="N78" i="5"/>
  <c r="N91" i="5"/>
  <c r="N74" i="5"/>
  <c r="N44" i="5"/>
  <c r="N25" i="5"/>
  <c r="N15" i="5"/>
  <c r="N85" i="5"/>
  <c r="N69" i="5"/>
  <c r="N60" i="5"/>
  <c r="N51" i="5"/>
  <c r="N40" i="5"/>
  <c r="N23" i="5"/>
  <c r="N83" i="5"/>
  <c r="N49" i="5"/>
  <c r="N20" i="5"/>
  <c r="N361" i="5"/>
  <c r="N229" i="5"/>
  <c r="N337" i="5"/>
  <c r="N312" i="5"/>
  <c r="N272" i="5"/>
  <c r="N338" i="5"/>
  <c r="N334" i="5"/>
  <c r="N296" i="5"/>
  <c r="N226" i="5"/>
  <c r="N360" i="5"/>
  <c r="N348" i="5"/>
  <c r="N340" i="5"/>
  <c r="N291" i="5"/>
  <c r="N263" i="5"/>
  <c r="N219" i="5"/>
  <c r="N201" i="5"/>
  <c r="N150" i="5"/>
  <c r="N120" i="5"/>
  <c r="N166" i="5"/>
  <c r="N146" i="5"/>
  <c r="N118" i="5"/>
  <c r="N95" i="5"/>
  <c r="N162" i="5"/>
  <c r="N104" i="5"/>
  <c r="N64" i="5"/>
  <c r="N87" i="5"/>
  <c r="N62" i="5"/>
  <c r="N22" i="5"/>
  <c r="N317" i="5"/>
  <c r="N256" i="5"/>
  <c r="N231" i="5"/>
  <c r="N195" i="5"/>
  <c r="N33" i="5"/>
  <c r="N316" i="5"/>
  <c r="N227" i="5"/>
  <c r="N335" i="5"/>
  <c r="N309" i="5"/>
  <c r="N273" i="5"/>
  <c r="N269" i="5"/>
  <c r="N249" i="5"/>
  <c r="N362" i="5"/>
  <c r="N314" i="5"/>
  <c r="N251" i="5"/>
  <c r="N351" i="5"/>
  <c r="N305" i="5"/>
  <c r="N301" i="5"/>
  <c r="N297" i="5"/>
  <c r="N248" i="5"/>
  <c r="N244" i="5"/>
  <c r="N228" i="5"/>
  <c r="N196" i="5"/>
  <c r="N318" i="5"/>
  <c r="N255" i="5"/>
  <c r="N349" i="5"/>
  <c r="N345" i="5"/>
  <c r="N341" i="5"/>
  <c r="N329" i="5"/>
  <c r="N325" i="5"/>
  <c r="N292" i="5"/>
  <c r="N288" i="5"/>
  <c r="N284" i="5"/>
  <c r="N264" i="5"/>
  <c r="N260" i="5"/>
  <c r="N240" i="5"/>
  <c r="N236" i="5"/>
  <c r="N220" i="5"/>
  <c r="N216" i="5"/>
  <c r="N189" i="5"/>
  <c r="N185" i="5"/>
  <c r="N181" i="5"/>
  <c r="N151" i="5"/>
  <c r="N127" i="5"/>
  <c r="N35" i="5"/>
  <c r="N209" i="5"/>
  <c r="N180" i="5"/>
  <c r="N176" i="5"/>
  <c r="N29" i="5"/>
  <c r="N202" i="5"/>
  <c r="N198" i="5"/>
  <c r="N152" i="5"/>
  <c r="N130" i="5"/>
  <c r="N47" i="5"/>
  <c r="N125" i="5"/>
  <c r="N121" i="5"/>
  <c r="N77" i="5"/>
  <c r="N171" i="5"/>
  <c r="N167" i="5"/>
  <c r="N147" i="5"/>
  <c r="N143" i="5"/>
  <c r="N139" i="5"/>
  <c r="N119" i="5"/>
  <c r="N115" i="5"/>
  <c r="N111" i="5"/>
  <c r="N97" i="5"/>
  <c r="N56" i="5"/>
  <c r="N32" i="5"/>
  <c r="N163" i="5"/>
  <c r="N159" i="5"/>
  <c r="N109" i="5"/>
  <c r="N105" i="5"/>
  <c r="N76" i="5"/>
  <c r="N90" i="5"/>
  <c r="N73" i="5"/>
  <c r="N28" i="5"/>
  <c r="N24" i="5"/>
  <c r="N14" i="5"/>
  <c r="N72" i="5"/>
  <c r="N63" i="5"/>
  <c r="N54" i="5"/>
  <c r="N43" i="5"/>
  <c r="N39" i="5"/>
  <c r="N13" i="5"/>
  <c r="N82" i="5"/>
  <c r="N36" i="5"/>
  <c r="N19" i="5"/>
  <c r="I367" i="3"/>
  <c r="J63" i="3"/>
  <c r="K63" i="3" s="1"/>
  <c r="M63" i="3" s="1"/>
  <c r="J47" i="3"/>
  <c r="K47" i="3" s="1"/>
  <c r="M47" i="3" s="1"/>
  <c r="O47" i="3" s="1"/>
  <c r="J59" i="3"/>
  <c r="K59" i="3" s="1"/>
  <c r="M59" i="3" s="1"/>
  <c r="O59" i="3" s="1"/>
  <c r="J43" i="3"/>
  <c r="K43" i="3" s="1"/>
  <c r="M43" i="3" s="1"/>
  <c r="O43" i="3" s="1"/>
  <c r="J19" i="3"/>
  <c r="K19" i="3" s="1"/>
  <c r="M19" i="3" s="1"/>
  <c r="O19" i="3" s="1"/>
  <c r="J15" i="3"/>
  <c r="K15" i="3" s="1"/>
  <c r="M15" i="3" s="1"/>
  <c r="O15" i="3" s="1"/>
  <c r="J27" i="3"/>
  <c r="K27" i="3" s="1"/>
  <c r="M27" i="3" s="1"/>
  <c r="O27" i="3" s="1"/>
  <c r="N25" i="6"/>
  <c r="J8" i="5"/>
  <c r="K8" i="5" s="1"/>
  <c r="M8" i="5" s="1"/>
  <c r="J8" i="9"/>
  <c r="K8" i="9" s="1"/>
  <c r="J8" i="1"/>
  <c r="J278" i="1"/>
  <c r="K278" i="1" s="1"/>
  <c r="M278" i="1" s="1"/>
  <c r="N278" i="2" s="1"/>
  <c r="J285" i="1"/>
  <c r="K285" i="1" s="1"/>
  <c r="M285" i="1" s="1"/>
  <c r="N285" i="2" s="1"/>
  <c r="J300" i="1"/>
  <c r="K300" i="1" s="1"/>
  <c r="M300" i="1" s="1"/>
  <c r="N300" i="2" s="1"/>
  <c r="J315" i="1"/>
  <c r="K315" i="1" s="1"/>
  <c r="M315" i="1" s="1"/>
  <c r="N315" i="2" s="1"/>
  <c r="J330" i="1"/>
  <c r="K330" i="1" s="1"/>
  <c r="M330" i="1" s="1"/>
  <c r="N330" i="2" s="1"/>
  <c r="J345" i="1"/>
  <c r="K345" i="1" s="1"/>
  <c r="M345" i="1" s="1"/>
  <c r="N345" i="2" s="1"/>
  <c r="J343" i="1"/>
  <c r="K343" i="1" s="1"/>
  <c r="M343" i="1" s="1"/>
  <c r="N343" i="2" s="1"/>
  <c r="J199" i="1"/>
  <c r="K199" i="1" s="1"/>
  <c r="M199" i="1" s="1"/>
  <c r="N199" i="2" s="1"/>
  <c r="J352" i="1"/>
  <c r="K352" i="1" s="1"/>
  <c r="M352" i="1" s="1"/>
  <c r="N352" i="2" s="1"/>
  <c r="J304" i="1"/>
  <c r="K304" i="1" s="1"/>
  <c r="M304" i="1" s="1"/>
  <c r="N304" i="2" s="1"/>
  <c r="J296" i="1"/>
  <c r="K296" i="1" s="1"/>
  <c r="M296" i="1" s="1"/>
  <c r="N296" i="2" s="1"/>
  <c r="J234" i="1"/>
  <c r="K234" i="1" s="1"/>
  <c r="M234" i="1" s="1"/>
  <c r="N234" i="2" s="1"/>
  <c r="J266" i="1"/>
  <c r="K266" i="1" s="1"/>
  <c r="M266" i="1" s="1"/>
  <c r="N266" i="2" s="1"/>
  <c r="J214" i="1"/>
  <c r="K214" i="1" s="1"/>
  <c r="M214" i="1" s="1"/>
  <c r="N214" i="2" s="1"/>
  <c r="J176" i="1"/>
  <c r="K176" i="1" s="1"/>
  <c r="M176" i="1" s="1"/>
  <c r="N176" i="2" s="1"/>
  <c r="J170" i="1"/>
  <c r="K170" i="1" s="1"/>
  <c r="M170" i="1" s="1"/>
  <c r="N170" i="2" s="1"/>
  <c r="J210" i="1"/>
  <c r="K210" i="1" s="1"/>
  <c r="M210" i="1" s="1"/>
  <c r="N210" i="2" s="1"/>
  <c r="J221" i="1"/>
  <c r="K221" i="1" s="1"/>
  <c r="M221" i="1" s="1"/>
  <c r="N221" i="2" s="1"/>
  <c r="J74" i="1"/>
  <c r="K74" i="1" s="1"/>
  <c r="M74" i="1" s="1"/>
  <c r="N74" i="2" s="1"/>
  <c r="J164" i="1"/>
  <c r="K164" i="1" s="1"/>
  <c r="M164" i="1" s="1"/>
  <c r="N164" i="2" s="1"/>
  <c r="J111" i="1"/>
  <c r="K111" i="1" s="1"/>
  <c r="M111" i="1" s="1"/>
  <c r="N111" i="2" s="1"/>
  <c r="J23" i="1"/>
  <c r="K23" i="1" s="1"/>
  <c r="M23" i="1" s="1"/>
  <c r="N23" i="2" s="1"/>
  <c r="J70" i="1"/>
  <c r="K70" i="1" s="1"/>
  <c r="M70" i="1" s="1"/>
  <c r="N70" i="2" s="1"/>
  <c r="J172" i="1"/>
  <c r="K172" i="1" s="1"/>
  <c r="M172" i="1" s="1"/>
  <c r="N172" i="2" s="1"/>
  <c r="J153" i="1"/>
  <c r="K153" i="1" s="1"/>
  <c r="M153" i="1" s="1"/>
  <c r="N153" i="2" s="1"/>
  <c r="J108" i="1"/>
  <c r="K108" i="1" s="1"/>
  <c r="M108" i="1" s="1"/>
  <c r="N108" i="2" s="1"/>
  <c r="J124" i="1"/>
  <c r="K124" i="1" s="1"/>
  <c r="M124" i="1" s="1"/>
  <c r="N124" i="2" s="1"/>
  <c r="J133" i="1"/>
  <c r="K133" i="1" s="1"/>
  <c r="M133" i="1" s="1"/>
  <c r="N133" i="2" s="1"/>
  <c r="J59" i="1"/>
  <c r="K59" i="1" s="1"/>
  <c r="M59" i="1" s="1"/>
  <c r="N59" i="2" s="1"/>
  <c r="J11" i="1"/>
  <c r="K11" i="1" s="1"/>
  <c r="M11" i="1" s="1"/>
  <c r="N11" i="2" s="1"/>
  <c r="J9" i="1"/>
  <c r="K9" i="1" s="1"/>
  <c r="M9" i="1" s="1"/>
  <c r="N9" i="2" s="1"/>
  <c r="J25" i="1"/>
  <c r="K25" i="1" s="1"/>
  <c r="M25" i="1" s="1"/>
  <c r="N25" i="2" s="1"/>
  <c r="J52" i="1"/>
  <c r="K52" i="1" s="1"/>
  <c r="M52" i="1" s="1"/>
  <c r="N52" i="2" s="1"/>
  <c r="J353" i="1"/>
  <c r="K353" i="1" s="1"/>
  <c r="M353" i="1" s="1"/>
  <c r="N353" i="2" s="1"/>
  <c r="J237" i="1"/>
  <c r="K237" i="1" s="1"/>
  <c r="M237" i="1" s="1"/>
  <c r="N237" i="2" s="1"/>
  <c r="J208" i="1"/>
  <c r="K208" i="1" s="1"/>
  <c r="M208" i="1" s="1"/>
  <c r="N208" i="2" s="1"/>
  <c r="J257" i="1"/>
  <c r="K257" i="1" s="1"/>
  <c r="M257" i="1" s="1"/>
  <c r="N257" i="2" s="1"/>
  <c r="J113" i="1"/>
  <c r="K113" i="1" s="1"/>
  <c r="M113" i="1" s="1"/>
  <c r="N113" i="2" s="1"/>
  <c r="J184" i="1"/>
  <c r="K184" i="1" s="1"/>
  <c r="M184" i="1" s="1"/>
  <c r="N184" i="2" s="1"/>
  <c r="J41" i="1"/>
  <c r="K41" i="1" s="1"/>
  <c r="M41" i="1" s="1"/>
  <c r="N41" i="2" s="1"/>
  <c r="J36" i="1"/>
  <c r="K36" i="1" s="1"/>
  <c r="M36" i="1" s="1"/>
  <c r="N36" i="2" s="1"/>
  <c r="J334" i="1"/>
  <c r="K334" i="1" s="1"/>
  <c r="M334" i="1" s="1"/>
  <c r="N334" i="2" s="1"/>
  <c r="J341" i="1"/>
  <c r="K341" i="1" s="1"/>
  <c r="M341" i="1" s="1"/>
  <c r="N341" i="2" s="1"/>
  <c r="J348" i="1"/>
  <c r="K348" i="1" s="1"/>
  <c r="M348" i="1" s="1"/>
  <c r="N348" i="2" s="1"/>
  <c r="J268" i="1"/>
  <c r="K268" i="1" s="1"/>
  <c r="M268" i="1" s="1"/>
  <c r="N268" i="2" s="1"/>
  <c r="J283" i="1"/>
  <c r="K283" i="1" s="1"/>
  <c r="M283" i="1" s="1"/>
  <c r="N283" i="2" s="1"/>
  <c r="J298" i="1"/>
  <c r="K298" i="1" s="1"/>
  <c r="M298" i="1" s="1"/>
  <c r="N298" i="2" s="1"/>
  <c r="J313" i="1"/>
  <c r="K313" i="1" s="1"/>
  <c r="M313" i="1" s="1"/>
  <c r="N313" i="2" s="1"/>
  <c r="J255" i="1"/>
  <c r="K255" i="1" s="1"/>
  <c r="M255" i="1" s="1"/>
  <c r="N255" i="2" s="1"/>
  <c r="J262" i="1"/>
  <c r="K262" i="1" s="1"/>
  <c r="M262" i="1" s="1"/>
  <c r="N262" i="2" s="1"/>
  <c r="J287" i="1"/>
  <c r="K287" i="1" s="1"/>
  <c r="M287" i="1" s="1"/>
  <c r="N287" i="2" s="1"/>
  <c r="J235" i="1"/>
  <c r="K235" i="1" s="1"/>
  <c r="M235" i="1" s="1"/>
  <c r="N235" i="2" s="1"/>
  <c r="J253" i="1"/>
  <c r="K253" i="1" s="1"/>
  <c r="M253" i="1" s="1"/>
  <c r="N253" i="2" s="1"/>
  <c r="J188" i="1"/>
  <c r="K188" i="1" s="1"/>
  <c r="M188" i="1" s="1"/>
  <c r="N188" i="2" s="1"/>
  <c r="J201" i="1"/>
  <c r="K201" i="1" s="1"/>
  <c r="M201" i="1" s="1"/>
  <c r="N201" i="2" s="1"/>
  <c r="J169" i="1"/>
  <c r="K169" i="1" s="1"/>
  <c r="M169" i="1" s="1"/>
  <c r="N169" i="2" s="1"/>
  <c r="J142" i="1"/>
  <c r="K142" i="1" s="1"/>
  <c r="M142" i="1" s="1"/>
  <c r="N142" i="2" s="1"/>
  <c r="J131" i="1"/>
  <c r="K131" i="1" s="1"/>
  <c r="M131" i="1" s="1"/>
  <c r="N131" i="2" s="1"/>
  <c r="J171" i="1"/>
  <c r="K171" i="1" s="1"/>
  <c r="M171" i="1" s="1"/>
  <c r="N171" i="2" s="1"/>
  <c r="J122" i="1"/>
  <c r="K122" i="1" s="1"/>
  <c r="M122" i="1" s="1"/>
  <c r="N122" i="2" s="1"/>
  <c r="J213" i="1"/>
  <c r="K213" i="1" s="1"/>
  <c r="M213" i="1" s="1"/>
  <c r="N213" i="2" s="1"/>
  <c r="J168" i="1"/>
  <c r="K168" i="1" s="1"/>
  <c r="M168" i="1" s="1"/>
  <c r="N168" i="2" s="1"/>
  <c r="J79" i="1"/>
  <c r="K79" i="1" s="1"/>
  <c r="M79" i="1" s="1"/>
  <c r="N79" i="2" s="1"/>
  <c r="J156" i="1"/>
  <c r="K156" i="1" s="1"/>
  <c r="M156" i="1" s="1"/>
  <c r="N156" i="2" s="1"/>
  <c r="J38" i="1"/>
  <c r="K38" i="1" s="1"/>
  <c r="M38" i="1" s="1"/>
  <c r="N38" i="2" s="1"/>
  <c r="J128" i="1"/>
  <c r="K128" i="1" s="1"/>
  <c r="M128" i="1" s="1"/>
  <c r="N128" i="2" s="1"/>
  <c r="J120" i="1"/>
  <c r="K120" i="1" s="1"/>
  <c r="M120" i="1" s="1"/>
  <c r="N120" i="2" s="1"/>
  <c r="J84" i="1"/>
  <c r="K84" i="1" s="1"/>
  <c r="M84" i="1" s="1"/>
  <c r="N84" i="2" s="1"/>
  <c r="J89" i="1"/>
  <c r="K89" i="1" s="1"/>
  <c r="M89" i="1" s="1"/>
  <c r="N89" i="2" s="1"/>
  <c r="J92" i="1"/>
  <c r="K92" i="1" s="1"/>
  <c r="M92" i="1" s="1"/>
  <c r="N92" i="2" s="1"/>
  <c r="J22" i="1"/>
  <c r="K22" i="1" s="1"/>
  <c r="M22" i="1" s="1"/>
  <c r="N22" i="2" s="1"/>
  <c r="J77" i="1"/>
  <c r="K77" i="1" s="1"/>
  <c r="M77" i="1" s="1"/>
  <c r="N77" i="2" s="1"/>
  <c r="J13" i="1"/>
  <c r="J18" i="1"/>
  <c r="K18" i="1" s="1"/>
  <c r="M18" i="1" s="1"/>
  <c r="N18" i="2" s="1"/>
  <c r="J37" i="1"/>
  <c r="K37" i="1" s="1"/>
  <c r="M37" i="1" s="1"/>
  <c r="N37" i="2" s="1"/>
  <c r="J135" i="1"/>
  <c r="K135" i="1" s="1"/>
  <c r="M135" i="1" s="1"/>
  <c r="N135" i="2" s="1"/>
  <c r="J116" i="1"/>
  <c r="K116" i="1" s="1"/>
  <c r="M116" i="1" s="1"/>
  <c r="N116" i="2" s="1"/>
  <c r="J83" i="1"/>
  <c r="K83" i="1" s="1"/>
  <c r="M83" i="1" s="1"/>
  <c r="N83" i="2" s="1"/>
  <c r="J73" i="1"/>
  <c r="K73" i="1" s="1"/>
  <c r="M73" i="1" s="1"/>
  <c r="N73" i="2" s="1"/>
  <c r="J21" i="1"/>
  <c r="K21" i="1" s="1"/>
  <c r="M21" i="1" s="1"/>
  <c r="N21" i="2" s="1"/>
  <c r="J81" i="1"/>
  <c r="K81" i="1" s="1"/>
  <c r="M81" i="1" s="1"/>
  <c r="N81" i="2" s="1"/>
  <c r="J72" i="1"/>
  <c r="K72" i="1" s="1"/>
  <c r="M72" i="1" s="1"/>
  <c r="N72" i="2" s="1"/>
  <c r="J67" i="1"/>
  <c r="K67" i="1" s="1"/>
  <c r="M67" i="1" s="1"/>
  <c r="N67" i="2" s="1"/>
  <c r="J323" i="1"/>
  <c r="K323" i="1" s="1"/>
  <c r="M323" i="1" s="1"/>
  <c r="N323" i="2" s="1"/>
  <c r="J359" i="1"/>
  <c r="K359" i="1" s="1"/>
  <c r="M359" i="1" s="1"/>
  <c r="N359" i="2" s="1"/>
  <c r="J288" i="1"/>
  <c r="K288" i="1" s="1"/>
  <c r="M288" i="1" s="1"/>
  <c r="N288" i="2" s="1"/>
  <c r="J180" i="1"/>
  <c r="K180" i="1" s="1"/>
  <c r="M180" i="1" s="1"/>
  <c r="N180" i="2" s="1"/>
  <c r="J82" i="1"/>
  <c r="K82" i="1" s="1"/>
  <c r="M82" i="1" s="1"/>
  <c r="N82" i="2" s="1"/>
  <c r="J31" i="1"/>
  <c r="K31" i="1" s="1"/>
  <c r="M31" i="1" s="1"/>
  <c r="N31" i="2" s="1"/>
  <c r="J163" i="1"/>
  <c r="K163" i="1" s="1"/>
  <c r="M163" i="1" s="1"/>
  <c r="N163" i="2" s="1"/>
  <c r="J40" i="1"/>
  <c r="K40" i="1" s="1"/>
  <c r="M40" i="1" s="1"/>
  <c r="N40" i="2" s="1"/>
  <c r="J12" i="1"/>
  <c r="K12" i="1" s="1"/>
  <c r="M12" i="1" s="1"/>
  <c r="N12" i="2" s="1"/>
  <c r="J35" i="1"/>
  <c r="K35" i="1" s="1"/>
  <c r="M35" i="1" s="1"/>
  <c r="N35" i="2" s="1"/>
  <c r="J318" i="1"/>
  <c r="K318" i="1" s="1"/>
  <c r="M318" i="1" s="1"/>
  <c r="N318" i="2" s="1"/>
  <c r="J333" i="1"/>
  <c r="K333" i="1" s="1"/>
  <c r="M333" i="1" s="1"/>
  <c r="N333" i="2" s="1"/>
  <c r="J340" i="1"/>
  <c r="K340" i="1" s="1"/>
  <c r="M340" i="1" s="1"/>
  <c r="N340" i="2" s="1"/>
  <c r="J355" i="1"/>
  <c r="K355" i="1" s="1"/>
  <c r="M355" i="1" s="1"/>
  <c r="N355" i="2" s="1"/>
  <c r="J275" i="1"/>
  <c r="K275" i="1" s="1"/>
  <c r="M275" i="1" s="1"/>
  <c r="N275" i="2" s="1"/>
  <c r="J290" i="1"/>
  <c r="K290" i="1" s="1"/>
  <c r="M290" i="1" s="1"/>
  <c r="N290" i="2" s="1"/>
  <c r="J297" i="1"/>
  <c r="K297" i="1" s="1"/>
  <c r="M297" i="1" s="1"/>
  <c r="N297" i="2" s="1"/>
  <c r="J247" i="1"/>
  <c r="K247" i="1" s="1"/>
  <c r="M247" i="1" s="1"/>
  <c r="N247" i="2" s="1"/>
  <c r="J254" i="1"/>
  <c r="K254" i="1" s="1"/>
  <c r="M254" i="1" s="1"/>
  <c r="N254" i="2" s="1"/>
  <c r="J271" i="1"/>
  <c r="K271" i="1" s="1"/>
  <c r="M271" i="1" s="1"/>
  <c r="N271" i="2" s="1"/>
  <c r="J227" i="1"/>
  <c r="K227" i="1" s="1"/>
  <c r="M227" i="1" s="1"/>
  <c r="N227" i="2" s="1"/>
  <c r="J250" i="1"/>
  <c r="K250" i="1" s="1"/>
  <c r="M250" i="1" s="1"/>
  <c r="N250" i="2" s="1"/>
  <c r="J173" i="1"/>
  <c r="K173" i="1" s="1"/>
  <c r="M173" i="1" s="1"/>
  <c r="N173" i="2" s="1"/>
  <c r="J190" i="1"/>
  <c r="K190" i="1" s="1"/>
  <c r="M190" i="1" s="1"/>
  <c r="N190" i="2" s="1"/>
  <c r="J161" i="1"/>
  <c r="K161" i="1" s="1"/>
  <c r="M161" i="1" s="1"/>
  <c r="N161" i="2" s="1"/>
  <c r="J126" i="1"/>
  <c r="K126" i="1" s="1"/>
  <c r="M126" i="1" s="1"/>
  <c r="N126" i="2" s="1"/>
  <c r="J123" i="1"/>
  <c r="K123" i="1" s="1"/>
  <c r="M123" i="1" s="1"/>
  <c r="N123" i="2" s="1"/>
  <c r="J160" i="1"/>
  <c r="K160" i="1" s="1"/>
  <c r="M160" i="1" s="1"/>
  <c r="N160" i="2" s="1"/>
  <c r="J119" i="1"/>
  <c r="K119" i="1" s="1"/>
  <c r="M119" i="1" s="1"/>
  <c r="N119" i="2" s="1"/>
  <c r="J197" i="1"/>
  <c r="K197" i="1" s="1"/>
  <c r="M197" i="1" s="1"/>
  <c r="N197" i="2" s="1"/>
  <c r="J162" i="1"/>
  <c r="K162" i="1" s="1"/>
  <c r="M162" i="1" s="1"/>
  <c r="N162" i="2" s="1"/>
  <c r="J63" i="1"/>
  <c r="K63" i="1" s="1"/>
  <c r="M63" i="1" s="1"/>
  <c r="N63" i="2" s="1"/>
  <c r="J30" i="1"/>
  <c r="K30" i="1" s="1"/>
  <c r="M30" i="1" s="1"/>
  <c r="N30" i="2" s="1"/>
  <c r="J107" i="1"/>
  <c r="K107" i="1" s="1"/>
  <c r="M107" i="1" s="1"/>
  <c r="N107" i="2" s="1"/>
  <c r="J91" i="1"/>
  <c r="K91" i="1" s="1"/>
  <c r="M91" i="1" s="1"/>
  <c r="N91" i="2" s="1"/>
  <c r="J58" i="1"/>
  <c r="K58" i="1" s="1"/>
  <c r="M58" i="1" s="1"/>
  <c r="N58" i="2" s="1"/>
  <c r="J286" i="1"/>
  <c r="K286" i="1" s="1"/>
  <c r="M286" i="1" s="1"/>
  <c r="N286" i="2" s="1"/>
  <c r="J301" i="1"/>
  <c r="K301" i="1" s="1"/>
  <c r="M301" i="1" s="1"/>
  <c r="N301" i="2" s="1"/>
  <c r="J308" i="1"/>
  <c r="K308" i="1" s="1"/>
  <c r="M308" i="1" s="1"/>
  <c r="N308" i="2" s="1"/>
  <c r="J346" i="1"/>
  <c r="K346" i="1" s="1"/>
  <c r="M346" i="1" s="1"/>
  <c r="N346" i="2" s="1"/>
  <c r="J336" i="1"/>
  <c r="K336" i="1" s="1"/>
  <c r="M336" i="1" s="1"/>
  <c r="N336" i="2" s="1"/>
  <c r="J215" i="1"/>
  <c r="K215" i="1" s="1"/>
  <c r="M215" i="1" s="1"/>
  <c r="N215" i="2" s="1"/>
  <c r="J236" i="1"/>
  <c r="K236" i="1" s="1"/>
  <c r="M236" i="1" s="1"/>
  <c r="N236" i="2" s="1"/>
  <c r="J195" i="1"/>
  <c r="K195" i="1" s="1"/>
  <c r="M195" i="1" s="1"/>
  <c r="N195" i="2" s="1"/>
  <c r="J249" i="1"/>
  <c r="K249" i="1" s="1"/>
  <c r="M249" i="1" s="1"/>
  <c r="N249" i="2" s="1"/>
  <c r="J229" i="1"/>
  <c r="K229" i="1" s="1"/>
  <c r="M229" i="1" s="1"/>
  <c r="N229" i="2" s="1"/>
  <c r="J217" i="1"/>
  <c r="K217" i="1" s="1"/>
  <c r="M217" i="1" s="1"/>
  <c r="N217" i="2" s="1"/>
  <c r="J86" i="1"/>
  <c r="K86" i="1" s="1"/>
  <c r="M86" i="1" s="1"/>
  <c r="N86" i="2" s="1"/>
  <c r="J144" i="1"/>
  <c r="K144" i="1" s="1"/>
  <c r="M144" i="1" s="1"/>
  <c r="N144" i="2" s="1"/>
  <c r="J129" i="1"/>
  <c r="K129" i="1" s="1"/>
  <c r="M129" i="1" s="1"/>
  <c r="N129" i="2" s="1"/>
  <c r="J17" i="1"/>
  <c r="K17" i="1" s="1"/>
  <c r="M17" i="1" s="1"/>
  <c r="N17" i="2" s="1"/>
  <c r="J34" i="1"/>
  <c r="K34" i="1" s="1"/>
  <c r="M34" i="1" s="1"/>
  <c r="N34" i="2" s="1"/>
  <c r="N147" i="6"/>
  <c r="N137" i="6"/>
  <c r="N29" i="6"/>
  <c r="N329" i="6"/>
  <c r="N270" i="6"/>
  <c r="N203" i="6"/>
  <c r="N43" i="6"/>
  <c r="N258" i="6"/>
  <c r="N325" i="6"/>
  <c r="N150" i="6"/>
  <c r="N199" i="6"/>
  <c r="N118" i="6"/>
  <c r="N92" i="6"/>
  <c r="N18" i="6"/>
  <c r="J358" i="1"/>
  <c r="K358" i="1" s="1"/>
  <c r="M358" i="1" s="1"/>
  <c r="N358" i="2" s="1"/>
  <c r="J326" i="1"/>
  <c r="K326" i="1" s="1"/>
  <c r="M326" i="1" s="1"/>
  <c r="N326" i="2" s="1"/>
  <c r="J294" i="1"/>
  <c r="K294" i="1" s="1"/>
  <c r="M294" i="1" s="1"/>
  <c r="N294" i="2" s="1"/>
  <c r="J357" i="1"/>
  <c r="K357" i="1" s="1"/>
  <c r="M357" i="1" s="1"/>
  <c r="N357" i="2" s="1"/>
  <c r="J325" i="1"/>
  <c r="K325" i="1" s="1"/>
  <c r="M325" i="1" s="1"/>
  <c r="N325" i="2" s="1"/>
  <c r="J293" i="1"/>
  <c r="K293" i="1" s="1"/>
  <c r="M293" i="1" s="1"/>
  <c r="N293" i="2" s="1"/>
  <c r="J356" i="1"/>
  <c r="K356" i="1" s="1"/>
  <c r="M356" i="1" s="1"/>
  <c r="N356" i="2" s="1"/>
  <c r="J324" i="1"/>
  <c r="K324" i="1" s="1"/>
  <c r="M324" i="1" s="1"/>
  <c r="N324" i="2" s="1"/>
  <c r="J292" i="1"/>
  <c r="K292" i="1" s="1"/>
  <c r="M292" i="1" s="1"/>
  <c r="N292" i="2" s="1"/>
  <c r="J363" i="1"/>
  <c r="K363" i="1" s="1"/>
  <c r="M363" i="1" s="1"/>
  <c r="N363" i="2" s="1"/>
  <c r="J331" i="1"/>
  <c r="K331" i="1" s="1"/>
  <c r="M331" i="1" s="1"/>
  <c r="N331" i="2" s="1"/>
  <c r="J299" i="1"/>
  <c r="K299" i="1" s="1"/>
  <c r="M299" i="1" s="1"/>
  <c r="N299" i="2" s="1"/>
  <c r="J267" i="1"/>
  <c r="K267" i="1" s="1"/>
  <c r="M267" i="1" s="1"/>
  <c r="N267" i="2" s="1"/>
  <c r="J338" i="1"/>
  <c r="K338" i="1" s="1"/>
  <c r="M338" i="1" s="1"/>
  <c r="N338" i="2" s="1"/>
  <c r="J306" i="1"/>
  <c r="K306" i="1" s="1"/>
  <c r="M306" i="1" s="1"/>
  <c r="N306" i="2" s="1"/>
  <c r="J274" i="1"/>
  <c r="K274" i="1" s="1"/>
  <c r="M274" i="1" s="1"/>
  <c r="N274" i="2" s="1"/>
  <c r="J337" i="1"/>
  <c r="K337" i="1" s="1"/>
  <c r="M337" i="1" s="1"/>
  <c r="N337" i="2" s="1"/>
  <c r="J305" i="1"/>
  <c r="K305" i="1" s="1"/>
  <c r="M305" i="1" s="1"/>
  <c r="N305" i="2" s="1"/>
  <c r="J273" i="1"/>
  <c r="K273" i="1" s="1"/>
  <c r="M273" i="1" s="1"/>
  <c r="N273" i="2" s="1"/>
  <c r="J311" i="1"/>
  <c r="K311" i="1" s="1"/>
  <c r="M311" i="1" s="1"/>
  <c r="N311" i="2" s="1"/>
  <c r="J239" i="1"/>
  <c r="K239" i="1" s="1"/>
  <c r="M239" i="1" s="1"/>
  <c r="N239" i="2" s="1"/>
  <c r="J207" i="1"/>
  <c r="K207" i="1" s="1"/>
  <c r="M207" i="1" s="1"/>
  <c r="N207" i="2" s="1"/>
  <c r="J344" i="1"/>
  <c r="K344" i="1" s="1"/>
  <c r="M344" i="1" s="1"/>
  <c r="N344" i="2" s="1"/>
  <c r="J238" i="1"/>
  <c r="K238" i="1" s="1"/>
  <c r="M238" i="1" s="1"/>
  <c r="N238" i="2" s="1"/>
  <c r="J320" i="1"/>
  <c r="K320" i="1" s="1"/>
  <c r="M320" i="1" s="1"/>
  <c r="N320" i="2" s="1"/>
  <c r="J279" i="1"/>
  <c r="K279" i="1" s="1"/>
  <c r="M279" i="1" s="1"/>
  <c r="N279" i="2" s="1"/>
  <c r="J244" i="1"/>
  <c r="K244" i="1" s="1"/>
  <c r="M244" i="1" s="1"/>
  <c r="N244" i="2" s="1"/>
  <c r="J251" i="1"/>
  <c r="K251" i="1" s="1"/>
  <c r="M251" i="1" s="1"/>
  <c r="N251" i="2" s="1"/>
  <c r="J219" i="1"/>
  <c r="K219" i="1" s="1"/>
  <c r="M219" i="1" s="1"/>
  <c r="N219" i="2" s="1"/>
  <c r="J187" i="1"/>
  <c r="K187" i="1" s="1"/>
  <c r="M187" i="1" s="1"/>
  <c r="N187" i="2" s="1"/>
  <c r="J303" i="1"/>
  <c r="K303" i="1" s="1"/>
  <c r="M303" i="1" s="1"/>
  <c r="N303" i="2" s="1"/>
  <c r="J265" i="1"/>
  <c r="K265" i="1" s="1"/>
  <c r="M265" i="1" s="1"/>
  <c r="N265" i="2" s="1"/>
  <c r="J220" i="1"/>
  <c r="K220" i="1" s="1"/>
  <c r="M220" i="1" s="1"/>
  <c r="N220" i="2" s="1"/>
  <c r="J181" i="1"/>
  <c r="K181" i="1" s="1"/>
  <c r="M181" i="1" s="1"/>
  <c r="N181" i="2" s="1"/>
  <c r="J149" i="1"/>
  <c r="K149" i="1" s="1"/>
  <c r="M149" i="1" s="1"/>
  <c r="N149" i="2" s="1"/>
  <c r="J222" i="1"/>
  <c r="K222" i="1" s="1"/>
  <c r="M222" i="1" s="1"/>
  <c r="N222" i="2" s="1"/>
  <c r="J245" i="1"/>
  <c r="K245" i="1" s="1"/>
  <c r="M245" i="1" s="1"/>
  <c r="N245" i="2" s="1"/>
  <c r="J225" i="1"/>
  <c r="K225" i="1" s="1"/>
  <c r="M225" i="1" s="1"/>
  <c r="N225" i="2" s="1"/>
  <c r="J177" i="1"/>
  <c r="K177" i="1" s="1"/>
  <c r="M177" i="1" s="1"/>
  <c r="N177" i="2" s="1"/>
  <c r="J241" i="1"/>
  <c r="K241" i="1" s="1"/>
  <c r="M241" i="1" s="1"/>
  <c r="N241" i="2" s="1"/>
  <c r="J166" i="1"/>
  <c r="K166" i="1" s="1"/>
  <c r="M166" i="1" s="1"/>
  <c r="N166" i="2" s="1"/>
  <c r="J134" i="1"/>
  <c r="K134" i="1" s="1"/>
  <c r="M134" i="1" s="1"/>
  <c r="N134" i="2" s="1"/>
  <c r="J196" i="1"/>
  <c r="K196" i="1" s="1"/>
  <c r="M196" i="1" s="1"/>
  <c r="N196" i="2" s="1"/>
  <c r="J147" i="1"/>
  <c r="K147" i="1" s="1"/>
  <c r="M147" i="1" s="1"/>
  <c r="N147" i="2" s="1"/>
  <c r="J115" i="1"/>
  <c r="K115" i="1" s="1"/>
  <c r="M115" i="1" s="1"/>
  <c r="N115" i="2" s="1"/>
  <c r="J216" i="1"/>
  <c r="K216" i="1" s="1"/>
  <c r="M216" i="1" s="1"/>
  <c r="N216" i="2" s="1"/>
  <c r="J182" i="1"/>
  <c r="K182" i="1" s="1"/>
  <c r="M182" i="1" s="1"/>
  <c r="N182" i="2" s="1"/>
  <c r="J138" i="1"/>
  <c r="K138" i="1" s="1"/>
  <c r="M138" i="1" s="1"/>
  <c r="N138" i="2" s="1"/>
  <c r="J194" i="1"/>
  <c r="K194" i="1" s="1"/>
  <c r="M194" i="1" s="1"/>
  <c r="N194" i="2" s="1"/>
  <c r="J121" i="1"/>
  <c r="K121" i="1" s="1"/>
  <c r="M121" i="1" s="1"/>
  <c r="N121" i="2" s="1"/>
  <c r="J90" i="1"/>
  <c r="K90" i="1" s="1"/>
  <c r="M90" i="1" s="1"/>
  <c r="N90" i="2" s="1"/>
  <c r="J232" i="1"/>
  <c r="K232" i="1" s="1"/>
  <c r="M232" i="1" s="1"/>
  <c r="N232" i="2" s="1"/>
  <c r="J192" i="1"/>
  <c r="K192" i="1" s="1"/>
  <c r="M192" i="1" s="1"/>
  <c r="N192" i="2" s="1"/>
  <c r="J202" i="1"/>
  <c r="K202" i="1" s="1"/>
  <c r="M202" i="1" s="1"/>
  <c r="N202" i="2" s="1"/>
  <c r="J174" i="1"/>
  <c r="K174" i="1" s="1"/>
  <c r="M174" i="1" s="1"/>
  <c r="N174" i="2" s="1"/>
  <c r="J125" i="1"/>
  <c r="K125" i="1" s="1"/>
  <c r="M125" i="1" s="1"/>
  <c r="N125" i="2" s="1"/>
  <c r="J103" i="1"/>
  <c r="K103" i="1" s="1"/>
  <c r="M103" i="1" s="1"/>
  <c r="N103" i="2" s="1"/>
  <c r="J71" i="1"/>
  <c r="K71" i="1" s="1"/>
  <c r="M71" i="1" s="1"/>
  <c r="N71" i="2" s="1"/>
  <c r="J39" i="1"/>
  <c r="K39" i="1" s="1"/>
  <c r="M39" i="1" s="1"/>
  <c r="N39" i="2" s="1"/>
  <c r="J233" i="1"/>
  <c r="K233" i="1" s="1"/>
  <c r="M233" i="1" s="1"/>
  <c r="N233" i="2" s="1"/>
  <c r="J110" i="1"/>
  <c r="K110" i="1" s="1"/>
  <c r="M110" i="1" s="1"/>
  <c r="N110" i="2" s="1"/>
  <c r="J78" i="1"/>
  <c r="K78" i="1" s="1"/>
  <c r="M78" i="1" s="1"/>
  <c r="N78" i="2" s="1"/>
  <c r="J46" i="1"/>
  <c r="K46" i="1" s="1"/>
  <c r="M46" i="1" s="1"/>
  <c r="N46" i="2" s="1"/>
  <c r="J258" i="1"/>
  <c r="K258" i="1" s="1"/>
  <c r="M258" i="1" s="1"/>
  <c r="N258" i="2" s="1"/>
  <c r="J152" i="1"/>
  <c r="K152" i="1" s="1"/>
  <c r="M152" i="1" s="1"/>
  <c r="N152" i="2" s="1"/>
  <c r="J127" i="1"/>
  <c r="K127" i="1" s="1"/>
  <c r="M127" i="1" s="1"/>
  <c r="N127" i="2" s="1"/>
  <c r="J167" i="1"/>
  <c r="K167" i="1" s="1"/>
  <c r="M167" i="1" s="1"/>
  <c r="N167" i="2" s="1"/>
  <c r="J141" i="1"/>
  <c r="K141" i="1" s="1"/>
  <c r="M141" i="1" s="1"/>
  <c r="N141" i="2" s="1"/>
  <c r="J104" i="1"/>
  <c r="K104" i="1" s="1"/>
  <c r="M104" i="1" s="1"/>
  <c r="N104" i="2" s="1"/>
  <c r="J130" i="1"/>
  <c r="K130" i="1" s="1"/>
  <c r="M130" i="1" s="1"/>
  <c r="N130" i="2" s="1"/>
  <c r="J88" i="1"/>
  <c r="K88" i="1" s="1"/>
  <c r="M88" i="1" s="1"/>
  <c r="N88" i="2" s="1"/>
  <c r="J44" i="1"/>
  <c r="K44" i="1" s="1"/>
  <c r="M44" i="1" s="1"/>
  <c r="N44" i="2" s="1"/>
  <c r="J117" i="1"/>
  <c r="K117" i="1" s="1"/>
  <c r="M117" i="1" s="1"/>
  <c r="N117" i="2" s="1"/>
  <c r="J85" i="1"/>
  <c r="K85" i="1" s="1"/>
  <c r="M85" i="1" s="1"/>
  <c r="N85" i="2" s="1"/>
  <c r="J42" i="1"/>
  <c r="K42" i="1" s="1"/>
  <c r="M42" i="1" s="1"/>
  <c r="N42" i="2" s="1"/>
  <c r="J218" i="1"/>
  <c r="K218" i="1" s="1"/>
  <c r="M218" i="1" s="1"/>
  <c r="N218" i="2" s="1"/>
  <c r="J80" i="1"/>
  <c r="K80" i="1" s="1"/>
  <c r="M80" i="1" s="1"/>
  <c r="N80" i="2" s="1"/>
  <c r="J60" i="1"/>
  <c r="K60" i="1" s="1"/>
  <c r="M60" i="1" s="1"/>
  <c r="N60" i="2" s="1"/>
  <c r="J27" i="1"/>
  <c r="K27" i="1" s="1"/>
  <c r="M27" i="1" s="1"/>
  <c r="N27" i="2" s="1"/>
  <c r="J143" i="1"/>
  <c r="K143" i="1" s="1"/>
  <c r="M143" i="1" s="1"/>
  <c r="N143" i="2" s="1"/>
  <c r="K8" i="1"/>
  <c r="J16" i="1"/>
  <c r="K16" i="1" s="1"/>
  <c r="M16" i="1" s="1"/>
  <c r="N16" i="2" s="1"/>
  <c r="J24" i="1"/>
  <c r="K24" i="1" s="1"/>
  <c r="M24" i="1" s="1"/>
  <c r="N24" i="2" s="1"/>
  <c r="J49" i="1"/>
  <c r="K49" i="1" s="1"/>
  <c r="M49" i="1" s="1"/>
  <c r="N49" i="2" s="1"/>
  <c r="J61" i="1"/>
  <c r="K61" i="1" s="1"/>
  <c r="M61" i="1" s="1"/>
  <c r="N61" i="2" s="1"/>
  <c r="J50" i="1"/>
  <c r="K50" i="1" s="1"/>
  <c r="M50" i="1" s="1"/>
  <c r="N50" i="2" s="1"/>
  <c r="J64" i="1"/>
  <c r="K64" i="1" s="1"/>
  <c r="M64" i="1" s="1"/>
  <c r="N64" i="2" s="1"/>
  <c r="J10" i="1"/>
  <c r="K10" i="1" s="1"/>
  <c r="M10" i="1" s="1"/>
  <c r="N10" i="2" s="1"/>
  <c r="J93" i="1"/>
  <c r="K93" i="1" s="1"/>
  <c r="M93" i="1" s="1"/>
  <c r="N93" i="2" s="1"/>
  <c r="J53" i="1"/>
  <c r="K53" i="1" s="1"/>
  <c r="M53" i="1" s="1"/>
  <c r="N53" i="2" s="1"/>
  <c r="J33" i="1"/>
  <c r="K33" i="1" s="1"/>
  <c r="M33" i="1" s="1"/>
  <c r="N33" i="2" s="1"/>
  <c r="J48" i="1"/>
  <c r="K48" i="1" s="1"/>
  <c r="M48" i="1" s="1"/>
  <c r="N48" i="2" s="1"/>
  <c r="J29" i="1"/>
  <c r="K29" i="1" s="1"/>
  <c r="M29" i="1" s="1"/>
  <c r="N29" i="2" s="1"/>
  <c r="J97" i="1"/>
  <c r="K97" i="1" s="1"/>
  <c r="M97" i="1" s="1"/>
  <c r="N97" i="2" s="1"/>
  <c r="J28" i="1"/>
  <c r="K28" i="1" s="1"/>
  <c r="M28" i="1" s="1"/>
  <c r="N28" i="2" s="1"/>
  <c r="J75" i="1"/>
  <c r="K75" i="1" s="1"/>
  <c r="M75" i="1" s="1"/>
  <c r="N75" i="2" s="1"/>
  <c r="J96" i="1"/>
  <c r="K96" i="1" s="1"/>
  <c r="M96" i="1" s="1"/>
  <c r="N96" i="2" s="1"/>
  <c r="J45" i="1"/>
  <c r="K45" i="1" s="1"/>
  <c r="M45" i="1" s="1"/>
  <c r="N45" i="2" s="1"/>
  <c r="J101" i="1"/>
  <c r="K101" i="1" s="1"/>
  <c r="M101" i="1" s="1"/>
  <c r="N101" i="2" s="1"/>
  <c r="J43" i="1"/>
  <c r="K43" i="1" s="1"/>
  <c r="M43" i="1" s="1"/>
  <c r="N43" i="2" s="1"/>
  <c r="J99" i="1"/>
  <c r="K99" i="1" s="1"/>
  <c r="M99" i="1" s="1"/>
  <c r="N99" i="2" s="1"/>
  <c r="J148" i="1"/>
  <c r="K148" i="1" s="1"/>
  <c r="M148" i="1" s="1"/>
  <c r="N148" i="2" s="1"/>
  <c r="J137" i="1"/>
  <c r="K137" i="1" s="1"/>
  <c r="M137" i="1" s="1"/>
  <c r="N137" i="2" s="1"/>
  <c r="J179" i="1"/>
  <c r="K179" i="1" s="1"/>
  <c r="M179" i="1" s="1"/>
  <c r="N179" i="2" s="1"/>
  <c r="J136" i="1"/>
  <c r="K136" i="1" s="1"/>
  <c r="M136" i="1" s="1"/>
  <c r="N136" i="2" s="1"/>
  <c r="J189" i="1"/>
  <c r="K189" i="1" s="1"/>
  <c r="M189" i="1" s="1"/>
  <c r="N189" i="2" s="1"/>
  <c r="J54" i="1"/>
  <c r="K54" i="1" s="1"/>
  <c r="M54" i="1" s="1"/>
  <c r="N54" i="2" s="1"/>
  <c r="J94" i="1"/>
  <c r="K94" i="1" s="1"/>
  <c r="M94" i="1" s="1"/>
  <c r="N94" i="2" s="1"/>
  <c r="J205" i="1"/>
  <c r="K205" i="1" s="1"/>
  <c r="M205" i="1" s="1"/>
  <c r="N205" i="2" s="1"/>
  <c r="J47" i="1"/>
  <c r="K47" i="1" s="1"/>
  <c r="M47" i="1" s="1"/>
  <c r="N47" i="2" s="1"/>
  <c r="J87" i="1"/>
  <c r="K87" i="1" s="1"/>
  <c r="M87" i="1" s="1"/>
  <c r="N87" i="2" s="1"/>
  <c r="J114" i="1"/>
  <c r="K114" i="1" s="1"/>
  <c r="M114" i="1" s="1"/>
  <c r="N114" i="2" s="1"/>
  <c r="J178" i="1"/>
  <c r="K178" i="1" s="1"/>
  <c r="M178" i="1" s="1"/>
  <c r="N178" i="2" s="1"/>
  <c r="J158" i="1"/>
  <c r="K158" i="1" s="1"/>
  <c r="M158" i="1" s="1"/>
  <c r="N158" i="2" s="1"/>
  <c r="J226" i="1"/>
  <c r="K226" i="1" s="1"/>
  <c r="M226" i="1" s="1"/>
  <c r="N226" i="2" s="1"/>
  <c r="J98" i="1"/>
  <c r="K98" i="1" s="1"/>
  <c r="M98" i="1" s="1"/>
  <c r="N98" i="2" s="1"/>
  <c r="J132" i="1"/>
  <c r="K132" i="1" s="1"/>
  <c r="M132" i="1" s="1"/>
  <c r="N132" i="2" s="1"/>
  <c r="J261" i="1"/>
  <c r="K261" i="1" s="1"/>
  <c r="M261" i="1" s="1"/>
  <c r="N261" i="2" s="1"/>
  <c r="J186" i="1"/>
  <c r="K186" i="1" s="1"/>
  <c r="M186" i="1" s="1"/>
  <c r="N186" i="2" s="1"/>
  <c r="J240" i="1"/>
  <c r="K240" i="1" s="1"/>
  <c r="M240" i="1" s="1"/>
  <c r="N240" i="2" s="1"/>
  <c r="J139" i="1"/>
  <c r="K139" i="1" s="1"/>
  <c r="M139" i="1" s="1"/>
  <c r="N139" i="2" s="1"/>
  <c r="J200" i="1"/>
  <c r="K200" i="1" s="1"/>
  <c r="M200" i="1" s="1"/>
  <c r="N200" i="2" s="1"/>
  <c r="J154" i="1"/>
  <c r="K154" i="1" s="1"/>
  <c r="M154" i="1" s="1"/>
  <c r="N154" i="2" s="1"/>
  <c r="J224" i="1"/>
  <c r="K224" i="1" s="1"/>
  <c r="M224" i="1" s="1"/>
  <c r="N224" i="2" s="1"/>
  <c r="J193" i="1"/>
  <c r="K193" i="1" s="1"/>
  <c r="M193" i="1" s="1"/>
  <c r="N193" i="2" s="1"/>
  <c r="J272" i="1"/>
  <c r="K272" i="1" s="1"/>
  <c r="M272" i="1" s="1"/>
  <c r="N272" i="2" s="1"/>
  <c r="J212" i="1"/>
  <c r="K212" i="1" s="1"/>
  <c r="M212" i="1" s="1"/>
  <c r="N212" i="2" s="1"/>
  <c r="J157" i="1"/>
  <c r="K157" i="1" s="1"/>
  <c r="M157" i="1" s="1"/>
  <c r="N157" i="2" s="1"/>
  <c r="J198" i="1"/>
  <c r="K198" i="1" s="1"/>
  <c r="M198" i="1" s="1"/>
  <c r="N198" i="2" s="1"/>
  <c r="J264" i="1"/>
  <c r="K264" i="1" s="1"/>
  <c r="M264" i="1" s="1"/>
  <c r="N264" i="2" s="1"/>
  <c r="J312" i="1"/>
  <c r="K312" i="1" s="1"/>
  <c r="M312" i="1" s="1"/>
  <c r="N312" i="2" s="1"/>
  <c r="J203" i="1"/>
  <c r="K203" i="1" s="1"/>
  <c r="M203" i="1" s="1"/>
  <c r="N203" i="2" s="1"/>
  <c r="J243" i="1"/>
  <c r="K243" i="1" s="1"/>
  <c r="M243" i="1" s="1"/>
  <c r="N243" i="2" s="1"/>
  <c r="J252" i="1"/>
  <c r="K252" i="1" s="1"/>
  <c r="M252" i="1" s="1"/>
  <c r="N252" i="2" s="1"/>
  <c r="J328" i="1"/>
  <c r="K328" i="1" s="1"/>
  <c r="M328" i="1" s="1"/>
  <c r="N328" i="2" s="1"/>
  <c r="J230" i="1"/>
  <c r="K230" i="1" s="1"/>
  <c r="M230" i="1" s="1"/>
  <c r="N230" i="2" s="1"/>
  <c r="J351" i="1"/>
  <c r="K351" i="1" s="1"/>
  <c r="M351" i="1" s="1"/>
  <c r="N351" i="2" s="1"/>
  <c r="J223" i="1"/>
  <c r="K223" i="1" s="1"/>
  <c r="M223" i="1" s="1"/>
  <c r="N223" i="2" s="1"/>
  <c r="J263" i="1"/>
  <c r="K263" i="1" s="1"/>
  <c r="M263" i="1" s="1"/>
  <c r="N263" i="2" s="1"/>
  <c r="J281" i="1"/>
  <c r="K281" i="1" s="1"/>
  <c r="M281" i="1" s="1"/>
  <c r="N281" i="2" s="1"/>
  <c r="J321" i="1"/>
  <c r="K321" i="1" s="1"/>
  <c r="M321" i="1" s="1"/>
  <c r="N321" i="2" s="1"/>
  <c r="J361" i="1"/>
  <c r="K361" i="1" s="1"/>
  <c r="M361" i="1" s="1"/>
  <c r="N361" i="2" s="1"/>
  <c r="J314" i="1"/>
  <c r="K314" i="1" s="1"/>
  <c r="M314" i="1" s="1"/>
  <c r="N314" i="2" s="1"/>
  <c r="J354" i="1"/>
  <c r="K354" i="1" s="1"/>
  <c r="M354" i="1" s="1"/>
  <c r="N354" i="2" s="1"/>
  <c r="J291" i="1"/>
  <c r="K291" i="1" s="1"/>
  <c r="M291" i="1" s="1"/>
  <c r="N291" i="2" s="1"/>
  <c r="J339" i="1"/>
  <c r="K339" i="1" s="1"/>
  <c r="M339" i="1" s="1"/>
  <c r="N339" i="2" s="1"/>
  <c r="J276" i="1"/>
  <c r="K276" i="1" s="1"/>
  <c r="M276" i="1" s="1"/>
  <c r="N276" i="2" s="1"/>
  <c r="J316" i="1"/>
  <c r="K316" i="1" s="1"/>
  <c r="M316" i="1" s="1"/>
  <c r="N316" i="2" s="1"/>
  <c r="J269" i="1"/>
  <c r="K269" i="1" s="1"/>
  <c r="M269" i="1" s="1"/>
  <c r="N269" i="2" s="1"/>
  <c r="J309" i="1"/>
  <c r="K309" i="1" s="1"/>
  <c r="M309" i="1" s="1"/>
  <c r="N309" i="2" s="1"/>
  <c r="J349" i="1"/>
  <c r="K349" i="1" s="1"/>
  <c r="M349" i="1" s="1"/>
  <c r="N349" i="2" s="1"/>
  <c r="J302" i="1"/>
  <c r="K302" i="1" s="1"/>
  <c r="M302" i="1" s="1"/>
  <c r="N302" i="2" s="1"/>
  <c r="J342" i="1"/>
  <c r="K342" i="1" s="1"/>
  <c r="M342" i="1" s="1"/>
  <c r="N342" i="2" s="1"/>
  <c r="J51" i="1"/>
  <c r="K51" i="1" s="1"/>
  <c r="M51" i="1" s="1"/>
  <c r="N51" i="2" s="1"/>
  <c r="J32" i="1"/>
  <c r="K32" i="1" s="1"/>
  <c r="M32" i="1" s="1"/>
  <c r="N32" i="2" s="1"/>
  <c r="J19" i="1"/>
  <c r="K19" i="1" s="1"/>
  <c r="M19" i="1" s="1"/>
  <c r="N19" i="2" s="1"/>
  <c r="J14" i="1"/>
  <c r="K14" i="1" s="1"/>
  <c r="M14" i="1" s="1"/>
  <c r="N14" i="2" s="1"/>
  <c r="J57" i="1"/>
  <c r="K57" i="1" s="1"/>
  <c r="M57" i="1" s="1"/>
  <c r="N57" i="2" s="1"/>
  <c r="J26" i="1"/>
  <c r="K26" i="1" s="1"/>
  <c r="M26" i="1" s="1"/>
  <c r="N26" i="2" s="1"/>
  <c r="J65" i="1"/>
  <c r="K65" i="1" s="1"/>
  <c r="M65" i="1" s="1"/>
  <c r="N65" i="2" s="1"/>
  <c r="J68" i="1"/>
  <c r="K68" i="1" s="1"/>
  <c r="M68" i="1" s="1"/>
  <c r="N68" i="2" s="1"/>
  <c r="J20" i="1"/>
  <c r="K20" i="1" s="1"/>
  <c r="M20" i="1" s="1"/>
  <c r="N20" i="2" s="1"/>
  <c r="J56" i="1"/>
  <c r="K56" i="1" s="1"/>
  <c r="M56" i="1" s="1"/>
  <c r="N56" i="2" s="1"/>
  <c r="J76" i="1"/>
  <c r="K76" i="1" s="1"/>
  <c r="M76" i="1" s="1"/>
  <c r="N76" i="2" s="1"/>
  <c r="J109" i="1"/>
  <c r="K109" i="1" s="1"/>
  <c r="M109" i="1" s="1"/>
  <c r="N109" i="2" s="1"/>
  <c r="J69" i="1"/>
  <c r="K69" i="1" s="1"/>
  <c r="M69" i="1" s="1"/>
  <c r="N69" i="2" s="1"/>
  <c r="J105" i="1"/>
  <c r="K105" i="1" s="1"/>
  <c r="M105" i="1" s="1"/>
  <c r="N105" i="2" s="1"/>
  <c r="J112" i="1"/>
  <c r="K112" i="1" s="1"/>
  <c r="M112" i="1" s="1"/>
  <c r="N112" i="2" s="1"/>
  <c r="J100" i="1"/>
  <c r="K100" i="1" s="1"/>
  <c r="M100" i="1" s="1"/>
  <c r="N100" i="2" s="1"/>
  <c r="J175" i="1"/>
  <c r="K175" i="1" s="1"/>
  <c r="M175" i="1" s="1"/>
  <c r="N175" i="2" s="1"/>
  <c r="J150" i="1"/>
  <c r="K150" i="1" s="1"/>
  <c r="M150" i="1" s="1"/>
  <c r="N150" i="2" s="1"/>
  <c r="J228" i="1"/>
  <c r="K228" i="1" s="1"/>
  <c r="M228" i="1" s="1"/>
  <c r="N228" i="2" s="1"/>
  <c r="J140" i="1"/>
  <c r="K140" i="1" s="1"/>
  <c r="M140" i="1" s="1"/>
  <c r="N140" i="2" s="1"/>
  <c r="J295" i="1"/>
  <c r="K295" i="1" s="1"/>
  <c r="M295" i="1" s="1"/>
  <c r="N295" i="2" s="1"/>
  <c r="J62" i="1"/>
  <c r="K62" i="1" s="1"/>
  <c r="M62" i="1" s="1"/>
  <c r="N62" i="2" s="1"/>
  <c r="J102" i="1"/>
  <c r="K102" i="1" s="1"/>
  <c r="M102" i="1" s="1"/>
  <c r="N102" i="2" s="1"/>
  <c r="J15" i="1"/>
  <c r="K15" i="1" s="1"/>
  <c r="M15" i="1" s="1"/>
  <c r="N15" i="2" s="1"/>
  <c r="J55" i="1"/>
  <c r="K55" i="1" s="1"/>
  <c r="M55" i="1" s="1"/>
  <c r="N55" i="2" s="1"/>
  <c r="J95" i="1"/>
  <c r="K95" i="1" s="1"/>
  <c r="M95" i="1" s="1"/>
  <c r="N95" i="2" s="1"/>
  <c r="J145" i="1"/>
  <c r="K145" i="1" s="1"/>
  <c r="M145" i="1" s="1"/>
  <c r="N145" i="2" s="1"/>
  <c r="J151" i="1"/>
  <c r="K151" i="1" s="1"/>
  <c r="M151" i="1" s="1"/>
  <c r="N151" i="2" s="1"/>
  <c r="J183" i="1"/>
  <c r="K183" i="1" s="1"/>
  <c r="M183" i="1" s="1"/>
  <c r="N183" i="2" s="1"/>
  <c r="J66" i="1"/>
  <c r="K66" i="1" s="1"/>
  <c r="M66" i="1" s="1"/>
  <c r="N66" i="2" s="1"/>
  <c r="J106" i="1"/>
  <c r="K106" i="1" s="1"/>
  <c r="M106" i="1" s="1"/>
  <c r="N106" i="2" s="1"/>
  <c r="J185" i="1"/>
  <c r="K185" i="1" s="1"/>
  <c r="M185" i="1" s="1"/>
  <c r="N185" i="2" s="1"/>
  <c r="J146" i="1"/>
  <c r="K146" i="1" s="1"/>
  <c r="M146" i="1" s="1"/>
  <c r="N146" i="2" s="1"/>
  <c r="J206" i="1"/>
  <c r="K206" i="1" s="1"/>
  <c r="M206" i="1" s="1"/>
  <c r="N206" i="2" s="1"/>
  <c r="J256" i="1"/>
  <c r="K256" i="1" s="1"/>
  <c r="M256" i="1" s="1"/>
  <c r="N256" i="2" s="1"/>
  <c r="J159" i="1"/>
  <c r="K159" i="1" s="1"/>
  <c r="M159" i="1" s="1"/>
  <c r="N159" i="2" s="1"/>
  <c r="J118" i="1"/>
  <c r="K118" i="1" s="1"/>
  <c r="M118" i="1" s="1"/>
  <c r="N118" i="2" s="1"/>
  <c r="J155" i="1"/>
  <c r="K155" i="1" s="1"/>
  <c r="M155" i="1" s="1"/>
  <c r="N155" i="2" s="1"/>
  <c r="J280" i="1"/>
  <c r="K280" i="1" s="1"/>
  <c r="M280" i="1" s="1"/>
  <c r="N280" i="2" s="1"/>
  <c r="J204" i="1"/>
  <c r="K204" i="1" s="1"/>
  <c r="M204" i="1" s="1"/>
  <c r="N204" i="2" s="1"/>
  <c r="J242" i="1"/>
  <c r="K242" i="1" s="1"/>
  <c r="M242" i="1" s="1"/>
  <c r="N242" i="2" s="1"/>
  <c r="J248" i="1"/>
  <c r="K248" i="1" s="1"/>
  <c r="M248" i="1" s="1"/>
  <c r="N248" i="2" s="1"/>
  <c r="J165" i="1"/>
  <c r="K165" i="1" s="1"/>
  <c r="M165" i="1" s="1"/>
  <c r="N165" i="2" s="1"/>
  <c r="J209" i="1"/>
  <c r="K209" i="1" s="1"/>
  <c r="M209" i="1" s="1"/>
  <c r="N209" i="2" s="1"/>
  <c r="J319" i="1"/>
  <c r="K319" i="1" s="1"/>
  <c r="M319" i="1" s="1"/>
  <c r="N319" i="2" s="1"/>
  <c r="J335" i="1"/>
  <c r="K335" i="1" s="1"/>
  <c r="M335" i="1" s="1"/>
  <c r="N335" i="2" s="1"/>
  <c r="J211" i="1"/>
  <c r="K211" i="1" s="1"/>
  <c r="M211" i="1" s="1"/>
  <c r="N211" i="2" s="1"/>
  <c r="J259" i="1"/>
  <c r="K259" i="1" s="1"/>
  <c r="M259" i="1" s="1"/>
  <c r="N259" i="2" s="1"/>
  <c r="J260" i="1"/>
  <c r="K260" i="1" s="1"/>
  <c r="M260" i="1" s="1"/>
  <c r="N260" i="2" s="1"/>
  <c r="J360" i="1"/>
  <c r="K360" i="1" s="1"/>
  <c r="M360" i="1" s="1"/>
  <c r="N360" i="2" s="1"/>
  <c r="J246" i="1"/>
  <c r="K246" i="1" s="1"/>
  <c r="M246" i="1" s="1"/>
  <c r="N246" i="2" s="1"/>
  <c r="J191" i="1"/>
  <c r="K191" i="1" s="1"/>
  <c r="M191" i="1" s="1"/>
  <c r="N191" i="2" s="1"/>
  <c r="J231" i="1"/>
  <c r="K231" i="1" s="1"/>
  <c r="M231" i="1" s="1"/>
  <c r="N231" i="2" s="1"/>
  <c r="J327" i="1"/>
  <c r="K327" i="1" s="1"/>
  <c r="M327" i="1" s="1"/>
  <c r="N327" i="2" s="1"/>
  <c r="J289" i="1"/>
  <c r="K289" i="1" s="1"/>
  <c r="M289" i="1" s="1"/>
  <c r="N289" i="2" s="1"/>
  <c r="J329" i="1"/>
  <c r="K329" i="1" s="1"/>
  <c r="M329" i="1" s="1"/>
  <c r="N329" i="2" s="1"/>
  <c r="J282" i="1"/>
  <c r="K282" i="1" s="1"/>
  <c r="M282" i="1" s="1"/>
  <c r="N282" i="2" s="1"/>
  <c r="J322" i="1"/>
  <c r="K322" i="1" s="1"/>
  <c r="M322" i="1" s="1"/>
  <c r="N322" i="2" s="1"/>
  <c r="J362" i="1"/>
  <c r="K362" i="1" s="1"/>
  <c r="M362" i="1" s="1"/>
  <c r="N362" i="2" s="1"/>
  <c r="J307" i="1"/>
  <c r="K307" i="1" s="1"/>
  <c r="M307" i="1" s="1"/>
  <c r="N307" i="2" s="1"/>
  <c r="J347" i="1"/>
  <c r="K347" i="1" s="1"/>
  <c r="M347" i="1" s="1"/>
  <c r="N347" i="2" s="1"/>
  <c r="J284" i="1"/>
  <c r="K284" i="1" s="1"/>
  <c r="M284" i="1" s="1"/>
  <c r="N284" i="2" s="1"/>
  <c r="J332" i="1"/>
  <c r="K332" i="1" s="1"/>
  <c r="M332" i="1" s="1"/>
  <c r="N332" i="2" s="1"/>
  <c r="J277" i="1"/>
  <c r="K277" i="1" s="1"/>
  <c r="M277" i="1" s="1"/>
  <c r="N277" i="2" s="1"/>
  <c r="J317" i="1"/>
  <c r="K317" i="1" s="1"/>
  <c r="M317" i="1" s="1"/>
  <c r="N317" i="2" s="1"/>
  <c r="J270" i="1"/>
  <c r="K270" i="1" s="1"/>
  <c r="M270" i="1" s="1"/>
  <c r="N270" i="2" s="1"/>
  <c r="J310" i="1"/>
  <c r="K310" i="1" s="1"/>
  <c r="M310" i="1" s="1"/>
  <c r="N310" i="2" s="1"/>
  <c r="J350" i="1"/>
  <c r="K350" i="1" s="1"/>
  <c r="M350" i="1" s="1"/>
  <c r="N350" i="2" s="1"/>
  <c r="K13" i="1"/>
  <c r="M13" i="1" s="1"/>
  <c r="N341" i="6"/>
  <c r="N313" i="6"/>
  <c r="N362" i="6"/>
  <c r="N293" i="6"/>
  <c r="N297" i="6"/>
  <c r="N140" i="6"/>
  <c r="N78" i="6"/>
  <c r="N128" i="6"/>
  <c r="N12" i="10"/>
  <c r="N16" i="10"/>
  <c r="N20" i="10"/>
  <c r="N24" i="10"/>
  <c r="N28" i="10"/>
  <c r="N32" i="10"/>
  <c r="N36" i="10"/>
  <c r="N40" i="10"/>
  <c r="N9" i="10"/>
  <c r="N13" i="10"/>
  <c r="N17" i="10"/>
  <c r="N21" i="10"/>
  <c r="N25" i="10"/>
  <c r="N29" i="10"/>
  <c r="N33" i="10"/>
  <c r="N37" i="10"/>
  <c r="N41" i="10"/>
  <c r="N45" i="10"/>
  <c r="N31" i="10"/>
  <c r="N34" i="10"/>
  <c r="N54" i="10"/>
  <c r="N58" i="10"/>
  <c r="N62" i="10"/>
  <c r="N66" i="10"/>
  <c r="N70" i="10"/>
  <c r="N10" i="10"/>
  <c r="N14" i="10"/>
  <c r="N18" i="10"/>
  <c r="N35" i="10"/>
  <c r="N38" i="10"/>
  <c r="N44" i="10"/>
  <c r="N55" i="10"/>
  <c r="N59" i="10"/>
  <c r="N63" i="10"/>
  <c r="N67" i="10"/>
  <c r="N71" i="10"/>
  <c r="N75" i="10"/>
  <c r="N79" i="10"/>
  <c r="N83" i="10"/>
  <c r="N87" i="10"/>
  <c r="N91" i="10"/>
  <c r="N95" i="10"/>
  <c r="N26" i="10"/>
  <c r="N27" i="10"/>
  <c r="N30" i="10"/>
  <c r="N39" i="10"/>
  <c r="N42" i="10"/>
  <c r="N43" i="10"/>
  <c r="N50" i="10"/>
  <c r="N64" i="10"/>
  <c r="N78" i="10"/>
  <c r="N82" i="10"/>
  <c r="N90" i="10"/>
  <c r="N94" i="10"/>
  <c r="N99" i="10"/>
  <c r="N107" i="10"/>
  <c r="N111" i="10"/>
  <c r="N115" i="10"/>
  <c r="N123" i="10"/>
  <c r="N127" i="10"/>
  <c r="N131" i="10"/>
  <c r="N139" i="10"/>
  <c r="N143" i="10"/>
  <c r="N15" i="10"/>
  <c r="N77" i="10"/>
  <c r="N88" i="10"/>
  <c r="N97" i="10"/>
  <c r="N101" i="10"/>
  <c r="N105" i="10"/>
  <c r="N113" i="10"/>
  <c r="N117" i="10"/>
  <c r="N11" i="10"/>
  <c r="N19" i="10"/>
  <c r="N47" i="10"/>
  <c r="N56" i="10"/>
  <c r="N65" i="10"/>
  <c r="N84" i="10"/>
  <c r="N89" i="10"/>
  <c r="N100" i="10"/>
  <c r="N104" i="10"/>
  <c r="N112" i="10"/>
  <c r="N116" i="10"/>
  <c r="N124" i="10"/>
  <c r="N128" i="10"/>
  <c r="N51" i="10"/>
  <c r="N73" i="10"/>
  <c r="N80" i="10"/>
  <c r="N85" i="10"/>
  <c r="N96" i="10"/>
  <c r="N53" i="10"/>
  <c r="N68" i="10"/>
  <c r="N81" i="10"/>
  <c r="N92" i="10"/>
  <c r="N102" i="10"/>
  <c r="N118" i="10"/>
  <c r="N121" i="10"/>
  <c r="N126" i="10"/>
  <c r="N129" i="10"/>
  <c r="N133" i="10"/>
  <c r="N137" i="10"/>
  <c r="N145" i="10"/>
  <c r="N148" i="10"/>
  <c r="N152" i="10"/>
  <c r="N164" i="10"/>
  <c r="N168" i="10"/>
  <c r="N172" i="10"/>
  <c r="N176" i="10"/>
  <c r="N180" i="10"/>
  <c r="N184" i="10"/>
  <c r="N188" i="10"/>
  <c r="N192" i="10"/>
  <c r="N196" i="10"/>
  <c r="N200" i="10"/>
  <c r="N106" i="10"/>
  <c r="N125" i="10"/>
  <c r="N130" i="10"/>
  <c r="N132" i="10"/>
  <c r="N136" i="10"/>
  <c r="N140" i="10"/>
  <c r="N149" i="10"/>
  <c r="N153" i="10"/>
  <c r="N157" i="10"/>
  <c r="N161" i="10"/>
  <c r="N165" i="10"/>
  <c r="N169" i="10"/>
  <c r="N173" i="10"/>
  <c r="N177" i="10"/>
  <c r="N181" i="10"/>
  <c r="N185" i="10"/>
  <c r="N189" i="10"/>
  <c r="N193" i="10"/>
  <c r="N197" i="10"/>
  <c r="N201" i="10"/>
  <c r="N205" i="10"/>
  <c r="N114" i="10"/>
  <c r="N138" i="10"/>
  <c r="N171" i="10"/>
  <c r="N175" i="10"/>
  <c r="N182" i="10"/>
  <c r="N194" i="10"/>
  <c r="N203" i="10"/>
  <c r="N206" i="10"/>
  <c r="N215" i="10"/>
  <c r="N219" i="10"/>
  <c r="N223" i="10"/>
  <c r="N231" i="10"/>
  <c r="N235" i="10"/>
  <c r="N239" i="10"/>
  <c r="N243" i="10"/>
  <c r="N247" i="10"/>
  <c r="N251" i="10"/>
  <c r="N255" i="10"/>
  <c r="N263" i="10"/>
  <c r="N267" i="10"/>
  <c r="N279" i="10"/>
  <c r="N283" i="10"/>
  <c r="N287" i="10"/>
  <c r="N295" i="10"/>
  <c r="N299" i="10"/>
  <c r="N303" i="10"/>
  <c r="N311" i="10"/>
  <c r="N315" i="10"/>
  <c r="N327" i="10"/>
  <c r="N331" i="10"/>
  <c r="N335" i="10"/>
  <c r="N339" i="10"/>
  <c r="N52" i="10"/>
  <c r="N142" i="10"/>
  <c r="N159" i="10"/>
  <c r="N162" i="10"/>
  <c r="N183" i="10"/>
  <c r="N186" i="10"/>
  <c r="N212" i="10"/>
  <c r="N216" i="10"/>
  <c r="N220" i="10"/>
  <c r="N224" i="10"/>
  <c r="N228" i="10"/>
  <c r="N232" i="10"/>
  <c r="N236" i="10"/>
  <c r="N240" i="10"/>
  <c r="N244" i="10"/>
  <c r="N248" i="10"/>
  <c r="N252" i="10"/>
  <c r="N256" i="10"/>
  <c r="N260" i="10"/>
  <c r="N264" i="10"/>
  <c r="N46" i="10"/>
  <c r="N69" i="10"/>
  <c r="N134" i="10"/>
  <c r="N166" i="10"/>
  <c r="N191" i="10"/>
  <c r="N198" i="10"/>
  <c r="N214" i="10"/>
  <c r="N233" i="10"/>
  <c r="N246" i="10"/>
  <c r="N262" i="10"/>
  <c r="N265" i="10"/>
  <c r="N268" i="10"/>
  <c r="N280" i="10"/>
  <c r="N284" i="10"/>
  <c r="N288" i="10"/>
  <c r="N296" i="10"/>
  <c r="N300" i="10"/>
  <c r="N304" i="10"/>
  <c r="N312" i="10"/>
  <c r="N316" i="10"/>
  <c r="N147" i="10"/>
  <c r="N167" i="10"/>
  <c r="N170" i="10"/>
  <c r="N218" i="10"/>
  <c r="N221" i="10"/>
  <c r="N237" i="10"/>
  <c r="N250" i="10"/>
  <c r="N253" i="10"/>
  <c r="N122" i="10"/>
  <c r="N150" i="10"/>
  <c r="N213" i="10"/>
  <c r="N238" i="10"/>
  <c r="N245" i="10"/>
  <c r="N257" i="10"/>
  <c r="N274" i="10"/>
  <c r="N282" i="10"/>
  <c r="N290" i="10"/>
  <c r="N298" i="10"/>
  <c r="N314" i="10"/>
  <c r="N321" i="10"/>
  <c r="N325" i="10"/>
  <c r="N337" i="10"/>
  <c r="N341" i="10"/>
  <c r="N345" i="10"/>
  <c r="N349" i="10"/>
  <c r="N353" i="10"/>
  <c r="N357" i="10"/>
  <c r="N361" i="10"/>
  <c r="N355" i="10"/>
  <c r="N363" i="10"/>
  <c r="N305" i="10"/>
  <c r="N356" i="10"/>
  <c r="N151" i="10"/>
  <c r="N154" i="10"/>
  <c r="N163" i="10"/>
  <c r="N178" i="10"/>
  <c r="N187" i="10"/>
  <c r="N226" i="10"/>
  <c r="N258" i="10"/>
  <c r="N270" i="10"/>
  <c r="N277" i="10"/>
  <c r="N285" i="10"/>
  <c r="N301" i="10"/>
  <c r="N309" i="10"/>
  <c r="N317" i="10"/>
  <c r="N332" i="10"/>
  <c r="N336" i="10"/>
  <c r="N346" i="10"/>
  <c r="N350" i="10"/>
  <c r="N362" i="10"/>
  <c r="N351" i="10"/>
  <c r="N289" i="10"/>
  <c r="N313" i="10"/>
  <c r="N322" i="10"/>
  <c r="N326" i="10"/>
  <c r="N334" i="10"/>
  <c r="N344" i="10"/>
  <c r="N190" i="10"/>
  <c r="N209" i="10"/>
  <c r="N222" i="10"/>
  <c r="N229" i="10"/>
  <c r="N241" i="10"/>
  <c r="N254" i="10"/>
  <c r="N261" i="10"/>
  <c r="N269" i="10"/>
  <c r="N278" i="10"/>
  <c r="N286" i="10"/>
  <c r="N302" i="10"/>
  <c r="N310" i="10"/>
  <c r="N347" i="10"/>
  <c r="N359" i="10"/>
  <c r="N146" i="10"/>
  <c r="N210" i="10"/>
  <c r="N273" i="10"/>
  <c r="N281" i="10"/>
  <c r="N330" i="10"/>
  <c r="N338" i="10"/>
  <c r="N352" i="10"/>
  <c r="N360" i="10"/>
  <c r="N313" i="8"/>
  <c r="N258" i="8"/>
  <c r="N204" i="8"/>
  <c r="N356" i="8"/>
  <c r="N348" i="8"/>
  <c r="N340" i="8"/>
  <c r="N332" i="8"/>
  <c r="N324" i="8"/>
  <c r="N316" i="8"/>
  <c r="N308" i="8"/>
  <c r="N299" i="8"/>
  <c r="N269" i="8"/>
  <c r="N228" i="8"/>
  <c r="N319" i="8"/>
  <c r="N303" i="8"/>
  <c r="N287" i="8"/>
  <c r="N254" i="8"/>
  <c r="N200" i="8"/>
  <c r="N291" i="8"/>
  <c r="N361" i="8"/>
  <c r="N353" i="8"/>
  <c r="N345" i="8"/>
  <c r="N337" i="8"/>
  <c r="N329" i="8"/>
  <c r="N281" i="8"/>
  <c r="N236" i="8"/>
  <c r="N154" i="8"/>
  <c r="N296" i="8"/>
  <c r="N288" i="8"/>
  <c r="N280" i="8"/>
  <c r="N272" i="8"/>
  <c r="N265" i="8"/>
  <c r="N257" i="8"/>
  <c r="N246" i="8"/>
  <c r="N230" i="8"/>
  <c r="N214" i="8"/>
  <c r="N198" i="8"/>
  <c r="N146" i="8"/>
  <c r="N192" i="8"/>
  <c r="N184" i="8"/>
  <c r="N251" i="8"/>
  <c r="N243" i="8"/>
  <c r="N235" i="8"/>
  <c r="N227" i="8"/>
  <c r="N219" i="8"/>
  <c r="N211" i="8"/>
  <c r="N203" i="8"/>
  <c r="N195" i="8"/>
  <c r="N187" i="8"/>
  <c r="N166" i="8"/>
  <c r="N148" i="8"/>
  <c r="N176" i="8"/>
  <c r="N177" i="8"/>
  <c r="N169" i="8"/>
  <c r="N161" i="8"/>
  <c r="N153" i="8"/>
  <c r="N145" i="8"/>
  <c r="N108" i="8"/>
  <c r="N82" i="8"/>
  <c r="N94" i="8"/>
  <c r="N96" i="8"/>
  <c r="N135" i="8"/>
  <c r="N127" i="8"/>
  <c r="N140" i="8"/>
  <c r="N132" i="8"/>
  <c r="N124" i="8"/>
  <c r="N117" i="8"/>
  <c r="N109" i="8"/>
  <c r="N101" i="8"/>
  <c r="N93" i="8"/>
  <c r="N85" i="8"/>
  <c r="N76" i="8"/>
  <c r="N68" i="8"/>
  <c r="N60" i="8"/>
  <c r="N52" i="8"/>
  <c r="N45" i="8"/>
  <c r="N37" i="8"/>
  <c r="N29" i="8"/>
  <c r="N75" i="8"/>
  <c r="N67" i="8"/>
  <c r="N59" i="8"/>
  <c r="N50" i="8"/>
  <c r="N42" i="8"/>
  <c r="N34" i="8"/>
  <c r="N26" i="8"/>
  <c r="N18" i="8"/>
  <c r="N10" i="8"/>
  <c r="N21" i="8"/>
  <c r="N13" i="8"/>
  <c r="N327" i="8"/>
  <c r="N232" i="8"/>
  <c r="N362" i="8"/>
  <c r="N354" i="8"/>
  <c r="N346" i="8"/>
  <c r="N338" i="8"/>
  <c r="N330" i="8"/>
  <c r="N322" i="8"/>
  <c r="N314" i="8"/>
  <c r="N306" i="8"/>
  <c r="N295" i="8"/>
  <c r="N264" i="8"/>
  <c r="N180" i="8"/>
  <c r="N317" i="8"/>
  <c r="N248" i="8"/>
  <c r="N279" i="8"/>
  <c r="N240" i="8"/>
  <c r="N170" i="8"/>
  <c r="N283" i="8"/>
  <c r="N359" i="8"/>
  <c r="N351" i="8"/>
  <c r="N343" i="8"/>
  <c r="N335" i="8"/>
  <c r="N301" i="8"/>
  <c r="N273" i="8"/>
  <c r="N224" i="8"/>
  <c r="N106" i="8"/>
  <c r="N294" i="8"/>
  <c r="N286" i="8"/>
  <c r="N278" i="8"/>
  <c r="N270" i="8"/>
  <c r="N263" i="8"/>
  <c r="N255" i="8"/>
  <c r="N242" i="8"/>
  <c r="N226" i="8"/>
  <c r="N210" i="8"/>
  <c r="N150" i="8"/>
  <c r="N90" i="8"/>
  <c r="N190" i="8"/>
  <c r="N182" i="8"/>
  <c r="N249" i="8"/>
  <c r="N241" i="8"/>
  <c r="N233" i="8"/>
  <c r="N225" i="8"/>
  <c r="N217" i="8"/>
  <c r="N209" i="8"/>
  <c r="N201" i="8"/>
  <c r="N193" i="8"/>
  <c r="N185" i="8"/>
  <c r="N160" i="8"/>
  <c r="N144" i="8"/>
  <c r="N168" i="8"/>
  <c r="N175" i="8"/>
  <c r="N167" i="8"/>
  <c r="N159" i="8"/>
  <c r="N151" i="8"/>
  <c r="N143" i="8"/>
  <c r="N100" i="8"/>
  <c r="N118" i="8"/>
  <c r="N86" i="8"/>
  <c r="N88" i="8"/>
  <c r="N133" i="8"/>
  <c r="N125" i="8"/>
  <c r="N138" i="8"/>
  <c r="N130" i="8"/>
  <c r="N122" i="8"/>
  <c r="N115" i="8"/>
  <c r="N107" i="8"/>
  <c r="N99" i="8"/>
  <c r="N91" i="8"/>
  <c r="N83" i="8"/>
  <c r="N74" i="8"/>
  <c r="N66" i="8"/>
  <c r="N58" i="8"/>
  <c r="N51" i="8"/>
  <c r="N43" i="8"/>
  <c r="N35" i="8"/>
  <c r="N81" i="8"/>
  <c r="N73" i="8"/>
  <c r="N65" i="8"/>
  <c r="N57" i="8"/>
  <c r="N48" i="8"/>
  <c r="N40" i="8"/>
  <c r="N32" i="8"/>
  <c r="N24" i="8"/>
  <c r="N16" i="8"/>
  <c r="N27" i="8"/>
  <c r="N19" i="8"/>
  <c r="N11" i="8"/>
  <c r="N321" i="8"/>
  <c r="N220" i="8"/>
  <c r="N360" i="8"/>
  <c r="N352" i="8"/>
  <c r="N344" i="8"/>
  <c r="N336" i="8"/>
  <c r="N328" i="8"/>
  <c r="N320" i="8"/>
  <c r="N312" i="8"/>
  <c r="N304" i="8"/>
  <c r="N285" i="8"/>
  <c r="N256" i="8"/>
  <c r="N325" i="8"/>
  <c r="N307" i="8"/>
  <c r="N142" i="8"/>
  <c r="N271" i="8"/>
  <c r="N216" i="8"/>
  <c r="N311" i="8"/>
  <c r="N275" i="8"/>
  <c r="N357" i="8"/>
  <c r="N349" i="8"/>
  <c r="N341" i="8"/>
  <c r="N333" i="8"/>
  <c r="N297" i="8"/>
  <c r="N260" i="8"/>
  <c r="N158" i="8"/>
  <c r="N300" i="8"/>
  <c r="N292" i="8"/>
  <c r="N284" i="8"/>
  <c r="N276" i="8"/>
  <c r="N268" i="8"/>
  <c r="N261" i="8"/>
  <c r="N253" i="8"/>
  <c r="N238" i="8"/>
  <c r="N222" i="8"/>
  <c r="N206" i="8"/>
  <c r="N267" i="8"/>
  <c r="N196" i="8"/>
  <c r="N188" i="8"/>
  <c r="N172" i="8"/>
  <c r="N247" i="8"/>
  <c r="N239" i="8"/>
  <c r="N231" i="8"/>
  <c r="N223" i="8"/>
  <c r="N215" i="8"/>
  <c r="N207" i="8"/>
  <c r="N199" i="8"/>
  <c r="N191" i="8"/>
  <c r="N183" i="8"/>
  <c r="N156" i="8"/>
  <c r="N114" i="8"/>
  <c r="N181" i="8"/>
  <c r="N173" i="8"/>
  <c r="N165" i="8"/>
  <c r="N157" i="8"/>
  <c r="N149" i="8"/>
  <c r="N141" i="8"/>
  <c r="N92" i="8"/>
  <c r="N110" i="8"/>
  <c r="N112" i="8"/>
  <c r="N139" i="8"/>
  <c r="N131" i="8"/>
  <c r="N123" i="8"/>
  <c r="N136" i="8"/>
  <c r="N128" i="8"/>
  <c r="N120" i="8"/>
  <c r="N113" i="8"/>
  <c r="N105" i="8"/>
  <c r="N97" i="8"/>
  <c r="N89" i="8"/>
  <c r="N80" i="8"/>
  <c r="N72" i="8"/>
  <c r="N64" i="8"/>
  <c r="N56" i="8"/>
  <c r="N49" i="8"/>
  <c r="N41" i="8"/>
  <c r="N33" i="8"/>
  <c r="N79" i="8"/>
  <c r="N71" i="8"/>
  <c r="N63" i="8"/>
  <c r="N55" i="8"/>
  <c r="N46" i="8"/>
  <c r="N38" i="8"/>
  <c r="N30" i="8"/>
  <c r="N22" i="8"/>
  <c r="N14" i="8"/>
  <c r="N25" i="8"/>
  <c r="N17" i="8"/>
  <c r="N9" i="8"/>
  <c r="N315" i="8"/>
  <c r="N212" i="8"/>
  <c r="N358" i="8"/>
  <c r="N350" i="8"/>
  <c r="N342" i="8"/>
  <c r="N334" i="8"/>
  <c r="N326" i="8"/>
  <c r="N318" i="8"/>
  <c r="N310" i="8"/>
  <c r="N302" i="8"/>
  <c r="N277" i="8"/>
  <c r="N244" i="8"/>
  <c r="N323" i="8"/>
  <c r="N305" i="8"/>
  <c r="N293" i="8"/>
  <c r="N262" i="8"/>
  <c r="N208" i="8"/>
  <c r="N309" i="8"/>
  <c r="N355" i="8"/>
  <c r="N347" i="8"/>
  <c r="N339" i="8"/>
  <c r="N331" i="8"/>
  <c r="N289" i="8"/>
  <c r="N252" i="8"/>
  <c r="N178" i="8"/>
  <c r="N298" i="8"/>
  <c r="N290" i="8"/>
  <c r="N282" i="8"/>
  <c r="N274" i="8"/>
  <c r="N266" i="8"/>
  <c r="N259" i="8"/>
  <c r="N250" i="8"/>
  <c r="N234" i="8"/>
  <c r="N218" i="8"/>
  <c r="N202" i="8"/>
  <c r="N162" i="8"/>
  <c r="N194" i="8"/>
  <c r="N186" i="8"/>
  <c r="N164" i="8"/>
  <c r="N245" i="8"/>
  <c r="N237" i="8"/>
  <c r="N229" i="8"/>
  <c r="N221" i="8"/>
  <c r="N213" i="8"/>
  <c r="N205" i="8"/>
  <c r="N197" i="8"/>
  <c r="N189" i="8"/>
  <c r="N174" i="8"/>
  <c r="N152" i="8"/>
  <c r="N98" i="8"/>
  <c r="N179" i="8"/>
  <c r="N171" i="8"/>
  <c r="N163" i="8"/>
  <c r="N155" i="8"/>
  <c r="N147" i="8"/>
  <c r="N116" i="8"/>
  <c r="N84" i="8"/>
  <c r="N102" i="8"/>
  <c r="N104" i="8"/>
  <c r="N137" i="8"/>
  <c r="N129" i="8"/>
  <c r="N121" i="8"/>
  <c r="N134" i="8"/>
  <c r="N126" i="8"/>
  <c r="N119" i="8"/>
  <c r="N111" i="8"/>
  <c r="N103" i="8"/>
  <c r="N95" i="8"/>
  <c r="N87" i="8"/>
  <c r="N78" i="8"/>
  <c r="N70" i="8"/>
  <c r="N62" i="8"/>
  <c r="N54" i="8"/>
  <c r="N47" i="8"/>
  <c r="N39" i="8"/>
  <c r="N31" i="8"/>
  <c r="N77" i="8"/>
  <c r="N69" i="8"/>
  <c r="N61" i="8"/>
  <c r="N53" i="8"/>
  <c r="N44" i="8"/>
  <c r="N36" i="8"/>
  <c r="N28" i="8"/>
  <c r="N20" i="8"/>
  <c r="N12" i="8"/>
  <c r="N23" i="8"/>
  <c r="N15" i="8"/>
  <c r="N294" i="6"/>
  <c r="N261" i="6"/>
  <c r="N272" i="6"/>
  <c r="N321" i="6"/>
  <c r="N252" i="6"/>
  <c r="N246" i="6"/>
  <c r="N304" i="6"/>
  <c r="N226" i="6"/>
  <c r="N326" i="6"/>
  <c r="N276" i="6"/>
  <c r="N190" i="6"/>
  <c r="N70" i="6"/>
  <c r="N57" i="6"/>
  <c r="N235" i="6"/>
  <c r="N170" i="6"/>
  <c r="N52" i="6"/>
  <c r="N169" i="6"/>
  <c r="N49" i="6"/>
  <c r="N96" i="6"/>
  <c r="N54" i="6"/>
  <c r="N12" i="6"/>
  <c r="N17" i="6"/>
  <c r="N33" i="6"/>
  <c r="N26" i="6"/>
  <c r="N42" i="6"/>
  <c r="N23" i="6"/>
  <c r="N48" i="6"/>
  <c r="N68" i="6"/>
  <c r="N84" i="6"/>
  <c r="N100" i="6"/>
  <c r="N116" i="6"/>
  <c r="N132" i="6"/>
  <c r="N36" i="6"/>
  <c r="N77" i="6"/>
  <c r="N20" i="6"/>
  <c r="N65" i="6"/>
  <c r="N101" i="6"/>
  <c r="N122" i="6"/>
  <c r="N141" i="6"/>
  <c r="N157" i="6"/>
  <c r="N69" i="6"/>
  <c r="N103" i="6"/>
  <c r="N59" i="6"/>
  <c r="N99" i="6"/>
  <c r="N129" i="6"/>
  <c r="N154" i="6"/>
  <c r="N175" i="6"/>
  <c r="N223" i="6"/>
  <c r="N255" i="6"/>
  <c r="N287" i="6"/>
  <c r="N73" i="6"/>
  <c r="N131" i="6"/>
  <c r="N152" i="6"/>
  <c r="N178" i="6"/>
  <c r="N139" i="6"/>
  <c r="N158" i="6"/>
  <c r="N83" i="6"/>
  <c r="N86" i="6"/>
  <c r="N123" i="6"/>
  <c r="N174" i="6"/>
  <c r="N196" i="6"/>
  <c r="N260" i="6"/>
  <c r="N16" i="6"/>
  <c r="N37" i="6"/>
  <c r="N30" i="6"/>
  <c r="N46" i="6"/>
  <c r="N28" i="6"/>
  <c r="N53" i="6"/>
  <c r="N72" i="6"/>
  <c r="N120" i="6"/>
  <c r="N11" i="6"/>
  <c r="N61" i="6"/>
  <c r="N82" i="6"/>
  <c r="N31" i="6"/>
  <c r="N75" i="6"/>
  <c r="N127" i="6"/>
  <c r="N145" i="6"/>
  <c r="N161" i="6"/>
  <c r="N79" i="6"/>
  <c r="N105" i="6"/>
  <c r="N136" i="6"/>
  <c r="N35" i="6"/>
  <c r="N138" i="6"/>
  <c r="N179" i="6"/>
  <c r="N195" i="6"/>
  <c r="N211" i="6"/>
  <c r="N227" i="6"/>
  <c r="N275" i="6"/>
  <c r="N97" i="6"/>
  <c r="N135" i="6"/>
  <c r="N155" i="6"/>
  <c r="N184" i="6"/>
  <c r="N144" i="6"/>
  <c r="N58" i="6"/>
  <c r="N85" i="6"/>
  <c r="N110" i="6"/>
  <c r="N151" i="6"/>
  <c r="N180" i="6"/>
  <c r="N222" i="6"/>
  <c r="N286" i="6"/>
  <c r="N306" i="6"/>
  <c r="N322" i="6"/>
  <c r="N338" i="6"/>
  <c r="N229" i="6"/>
  <c r="N266" i="6"/>
  <c r="N315" i="6"/>
  <c r="N344" i="6"/>
  <c r="N160" i="6"/>
  <c r="N182" i="6"/>
  <c r="N242" i="6"/>
  <c r="N234" i="6"/>
  <c r="N213" i="6"/>
  <c r="N250" i="6"/>
  <c r="N327" i="6"/>
  <c r="N343" i="6"/>
  <c r="N349" i="6"/>
  <c r="N298" i="6"/>
  <c r="N319" i="6"/>
  <c r="N333" i="6"/>
  <c r="N308" i="6"/>
  <c r="N285" i="6"/>
  <c r="N352" i="6"/>
  <c r="N355" i="6"/>
  <c r="N337" i="6"/>
  <c r="N311" i="6"/>
  <c r="N264" i="6"/>
  <c r="N198" i="6"/>
  <c r="N224" i="6"/>
  <c r="N220" i="6"/>
  <c r="N176" i="6"/>
  <c r="N360" i="6"/>
  <c r="N280" i="6"/>
  <c r="N253" i="6"/>
  <c r="N214" i="6"/>
  <c r="N334" i="6"/>
  <c r="N314" i="6"/>
  <c r="N212" i="6"/>
  <c r="N109" i="6"/>
  <c r="N125" i="6"/>
  <c r="N283" i="6"/>
  <c r="N251" i="6"/>
  <c r="N219" i="6"/>
  <c r="N187" i="6"/>
  <c r="N148" i="6"/>
  <c r="N91" i="6"/>
  <c r="N15" i="6"/>
  <c r="N153" i="6"/>
  <c r="N112" i="6"/>
  <c r="N38" i="6"/>
  <c r="N45" i="6"/>
  <c r="N13" i="6"/>
  <c r="N346" i="6"/>
  <c r="N342" i="6"/>
  <c r="N351" i="6"/>
  <c r="N248" i="6"/>
  <c r="N181" i="6"/>
  <c r="N208" i="6"/>
  <c r="N172" i="6"/>
  <c r="N356" i="6"/>
  <c r="N309" i="6"/>
  <c r="N241" i="6"/>
  <c r="N202" i="6"/>
  <c r="N330" i="6"/>
  <c r="N310" i="6"/>
  <c r="N249" i="6"/>
  <c r="N206" i="6"/>
  <c r="N163" i="6"/>
  <c r="N95" i="6"/>
  <c r="N171" i="6"/>
  <c r="N121" i="6"/>
  <c r="N167" i="6"/>
  <c r="N107" i="6"/>
  <c r="N279" i="6"/>
  <c r="N215" i="6"/>
  <c r="N183" i="6"/>
  <c r="N81" i="6"/>
  <c r="N89" i="6"/>
  <c r="N111" i="6"/>
  <c r="N56" i="6"/>
  <c r="N66" i="6"/>
  <c r="N108" i="6"/>
  <c r="N76" i="6"/>
  <c r="N39" i="6"/>
  <c r="N34" i="6"/>
  <c r="N41" i="6"/>
  <c r="N9" i="6"/>
  <c r="N19" i="4"/>
  <c r="O19" i="4" s="1"/>
  <c r="N43" i="4"/>
  <c r="O43" i="4" s="1"/>
  <c r="I367" i="10"/>
  <c r="M365" i="6"/>
  <c r="J8" i="10" l="1"/>
  <c r="K8" i="10" s="1"/>
  <c r="M8" i="10" s="1"/>
  <c r="O8" i="10" s="1"/>
  <c r="J10" i="10"/>
  <c r="K10" i="10" s="1"/>
  <c r="M10" i="10" s="1"/>
  <c r="O10" i="10" s="1"/>
  <c r="J14" i="10"/>
  <c r="K14" i="10" s="1"/>
  <c r="M14" i="10" s="1"/>
  <c r="O14" i="10" s="1"/>
  <c r="J37" i="10"/>
  <c r="K37" i="10" s="1"/>
  <c r="M37" i="10" s="1"/>
  <c r="O37" i="10" s="1"/>
  <c r="J39" i="10"/>
  <c r="K39" i="10" s="1"/>
  <c r="M39" i="10" s="1"/>
  <c r="O39" i="10" s="1"/>
  <c r="J41" i="10"/>
  <c r="K41" i="10" s="1"/>
  <c r="M41" i="10" s="1"/>
  <c r="O41" i="10" s="1"/>
  <c r="J43" i="10"/>
  <c r="K43" i="10" s="1"/>
  <c r="M43" i="10" s="1"/>
  <c r="O43" i="10" s="1"/>
  <c r="J45" i="10"/>
  <c r="K45" i="10" s="1"/>
  <c r="M45" i="10" s="1"/>
  <c r="O45" i="10" s="1"/>
  <c r="J47" i="10"/>
  <c r="K47" i="10" s="1"/>
  <c r="M47" i="10" s="1"/>
  <c r="O47" i="10" s="1"/>
  <c r="J49" i="10"/>
  <c r="K49" i="10" s="1"/>
  <c r="M49" i="10" s="1"/>
  <c r="O49" i="10" s="1"/>
  <c r="J51" i="10"/>
  <c r="K51" i="10" s="1"/>
  <c r="M51" i="10" s="1"/>
  <c r="O51" i="10" s="1"/>
  <c r="J53" i="10"/>
  <c r="K53" i="10" s="1"/>
  <c r="M53" i="10" s="1"/>
  <c r="O53" i="10" s="1"/>
  <c r="J55" i="10"/>
  <c r="K55" i="10" s="1"/>
  <c r="M55" i="10" s="1"/>
  <c r="O55" i="10" s="1"/>
  <c r="J57" i="10"/>
  <c r="K57" i="10" s="1"/>
  <c r="M57" i="10" s="1"/>
  <c r="O57" i="10" s="1"/>
  <c r="J62" i="10"/>
  <c r="K62" i="10" s="1"/>
  <c r="M62" i="10" s="1"/>
  <c r="O62" i="10" s="1"/>
  <c r="J68" i="10"/>
  <c r="K68" i="10" s="1"/>
  <c r="M68" i="10" s="1"/>
  <c r="O68" i="10" s="1"/>
  <c r="J70" i="10"/>
  <c r="K70" i="10" s="1"/>
  <c r="M70" i="10" s="1"/>
  <c r="O70" i="10" s="1"/>
  <c r="J72" i="10"/>
  <c r="K72" i="10" s="1"/>
  <c r="M72" i="10" s="1"/>
  <c r="O72" i="10" s="1"/>
  <c r="J74" i="10"/>
  <c r="K74" i="10" s="1"/>
  <c r="M74" i="10" s="1"/>
  <c r="O74" i="10" s="1"/>
  <c r="J77" i="10"/>
  <c r="K77" i="10" s="1"/>
  <c r="M77" i="10" s="1"/>
  <c r="O77" i="10" s="1"/>
  <c r="J79" i="10"/>
  <c r="K79" i="10" s="1"/>
  <c r="M79" i="10" s="1"/>
  <c r="O79" i="10" s="1"/>
  <c r="J81" i="10"/>
  <c r="K81" i="10" s="1"/>
  <c r="M81" i="10" s="1"/>
  <c r="O81" i="10" s="1"/>
  <c r="J98" i="10"/>
  <c r="K98" i="10" s="1"/>
  <c r="M98" i="10" s="1"/>
  <c r="O98" i="10" s="1"/>
  <c r="J100" i="10"/>
  <c r="K100" i="10" s="1"/>
  <c r="M100" i="10" s="1"/>
  <c r="O100" i="10" s="1"/>
  <c r="J9" i="10"/>
  <c r="K9" i="10" s="1"/>
  <c r="M9" i="10" s="1"/>
  <c r="O9" i="10" s="1"/>
  <c r="J11" i="10"/>
  <c r="K11" i="10" s="1"/>
  <c r="M11" i="10" s="1"/>
  <c r="O11" i="10" s="1"/>
  <c r="J13" i="10"/>
  <c r="K13" i="10" s="1"/>
  <c r="M13" i="10" s="1"/>
  <c r="O13" i="10" s="1"/>
  <c r="J16" i="10"/>
  <c r="K16" i="10" s="1"/>
  <c r="M16" i="10" s="1"/>
  <c r="O16" i="10" s="1"/>
  <c r="J18" i="10"/>
  <c r="K18" i="10" s="1"/>
  <c r="M18" i="10" s="1"/>
  <c r="O18" i="10" s="1"/>
  <c r="J20" i="10"/>
  <c r="K20" i="10" s="1"/>
  <c r="M20" i="10" s="1"/>
  <c r="O20" i="10" s="1"/>
  <c r="J22" i="10"/>
  <c r="K22" i="10" s="1"/>
  <c r="M22" i="10" s="1"/>
  <c r="O22" i="10" s="1"/>
  <c r="J24" i="10"/>
  <c r="K24" i="10" s="1"/>
  <c r="M24" i="10" s="1"/>
  <c r="O24" i="10" s="1"/>
  <c r="J26" i="10"/>
  <c r="K26" i="10" s="1"/>
  <c r="M26" i="10" s="1"/>
  <c r="O26" i="10" s="1"/>
  <c r="J28" i="10"/>
  <c r="K28" i="10" s="1"/>
  <c r="M28" i="10" s="1"/>
  <c r="O28" i="10" s="1"/>
  <c r="J30" i="10"/>
  <c r="K30" i="10" s="1"/>
  <c r="M30" i="10" s="1"/>
  <c r="O30" i="10" s="1"/>
  <c r="J32" i="10"/>
  <c r="K32" i="10" s="1"/>
  <c r="M32" i="10" s="1"/>
  <c r="O32" i="10" s="1"/>
  <c r="J34" i="10"/>
  <c r="K34" i="10" s="1"/>
  <c r="M34" i="10" s="1"/>
  <c r="O34" i="10" s="1"/>
  <c r="J59" i="10"/>
  <c r="K59" i="10" s="1"/>
  <c r="M59" i="10" s="1"/>
  <c r="O59" i="10" s="1"/>
  <c r="J61" i="10"/>
  <c r="K61" i="10" s="1"/>
  <c r="M61" i="10" s="1"/>
  <c r="O61" i="10" s="1"/>
  <c r="J64" i="10"/>
  <c r="K64" i="10" s="1"/>
  <c r="M64" i="10" s="1"/>
  <c r="O64" i="10" s="1"/>
  <c r="J67" i="10"/>
  <c r="K67" i="10" s="1"/>
  <c r="M67" i="10" s="1"/>
  <c r="O67" i="10" s="1"/>
  <c r="J83" i="10"/>
  <c r="K83" i="10" s="1"/>
  <c r="M83" i="10" s="1"/>
  <c r="O83" i="10" s="1"/>
  <c r="J85" i="10"/>
  <c r="K85" i="10" s="1"/>
  <c r="M85" i="10" s="1"/>
  <c r="O85" i="10" s="1"/>
  <c r="J89" i="10"/>
  <c r="K89" i="10" s="1"/>
  <c r="M89" i="10" s="1"/>
  <c r="O89" i="10" s="1"/>
  <c r="J91" i="10"/>
  <c r="K91" i="10" s="1"/>
  <c r="M91" i="10" s="1"/>
  <c r="O91" i="10" s="1"/>
  <c r="J93" i="10"/>
  <c r="K93" i="10" s="1"/>
  <c r="M93" i="10" s="1"/>
  <c r="O93" i="10" s="1"/>
  <c r="J95" i="10"/>
  <c r="K95" i="10" s="1"/>
  <c r="M95" i="10" s="1"/>
  <c r="O95" i="10" s="1"/>
  <c r="J97" i="10"/>
  <c r="K97" i="10" s="1"/>
  <c r="M97" i="10" s="1"/>
  <c r="O97" i="10" s="1"/>
  <c r="J36" i="10"/>
  <c r="K36" i="10" s="1"/>
  <c r="M36" i="10" s="1"/>
  <c r="O36" i="10" s="1"/>
  <c r="J38" i="10"/>
  <c r="K38" i="10" s="1"/>
  <c r="M38" i="10" s="1"/>
  <c r="O38" i="10" s="1"/>
  <c r="J40" i="10"/>
  <c r="K40" i="10" s="1"/>
  <c r="M40" i="10" s="1"/>
  <c r="O40" i="10" s="1"/>
  <c r="J42" i="10"/>
  <c r="K42" i="10" s="1"/>
  <c r="M42" i="10" s="1"/>
  <c r="O42" i="10" s="1"/>
  <c r="J44" i="10"/>
  <c r="K44" i="10" s="1"/>
  <c r="M44" i="10" s="1"/>
  <c r="O44" i="10" s="1"/>
  <c r="J46" i="10"/>
  <c r="K46" i="10" s="1"/>
  <c r="M46" i="10" s="1"/>
  <c r="O46" i="10" s="1"/>
  <c r="J48" i="10"/>
  <c r="K48" i="10" s="1"/>
  <c r="M48" i="10" s="1"/>
  <c r="O48" i="10" s="1"/>
  <c r="J50" i="10"/>
  <c r="K50" i="10" s="1"/>
  <c r="M50" i="10" s="1"/>
  <c r="O50" i="10" s="1"/>
  <c r="J52" i="10"/>
  <c r="K52" i="10" s="1"/>
  <c r="M52" i="10" s="1"/>
  <c r="O52" i="10" s="1"/>
  <c r="J54" i="10"/>
  <c r="K54" i="10" s="1"/>
  <c r="M54" i="10" s="1"/>
  <c r="O54" i="10" s="1"/>
  <c r="J56" i="10"/>
  <c r="K56" i="10" s="1"/>
  <c r="M56" i="10" s="1"/>
  <c r="O56" i="10" s="1"/>
  <c r="J66" i="10"/>
  <c r="K66" i="10" s="1"/>
  <c r="M66" i="10" s="1"/>
  <c r="O66" i="10" s="1"/>
  <c r="J69" i="10"/>
  <c r="K69" i="10" s="1"/>
  <c r="M69" i="10" s="1"/>
  <c r="O69" i="10" s="1"/>
  <c r="J71" i="10"/>
  <c r="K71" i="10" s="1"/>
  <c r="M71" i="10" s="1"/>
  <c r="O71" i="10" s="1"/>
  <c r="J73" i="10"/>
  <c r="K73" i="10" s="1"/>
  <c r="M73" i="10" s="1"/>
  <c r="O73" i="10" s="1"/>
  <c r="J76" i="10"/>
  <c r="K76" i="10" s="1"/>
  <c r="M76" i="10" s="1"/>
  <c r="O76" i="10" s="1"/>
  <c r="J78" i="10"/>
  <c r="K78" i="10" s="1"/>
  <c r="M78" i="10" s="1"/>
  <c r="O78" i="10" s="1"/>
  <c r="J80" i="10"/>
  <c r="K80" i="10" s="1"/>
  <c r="M80" i="10" s="1"/>
  <c r="O80" i="10" s="1"/>
  <c r="J99" i="10"/>
  <c r="K99" i="10" s="1"/>
  <c r="M99" i="10" s="1"/>
  <c r="O99" i="10" s="1"/>
  <c r="J101" i="10"/>
  <c r="K101" i="10" s="1"/>
  <c r="M101" i="10" s="1"/>
  <c r="O101" i="10" s="1"/>
  <c r="J104" i="10"/>
  <c r="K104" i="10" s="1"/>
  <c r="M104" i="10" s="1"/>
  <c r="O104" i="10" s="1"/>
  <c r="J106" i="10"/>
  <c r="K106" i="10" s="1"/>
  <c r="M106" i="10" s="1"/>
  <c r="O106" i="10" s="1"/>
  <c r="J111" i="10"/>
  <c r="K111" i="10" s="1"/>
  <c r="M111" i="10" s="1"/>
  <c r="O111" i="10" s="1"/>
  <c r="J118" i="10"/>
  <c r="K118" i="10" s="1"/>
  <c r="M118" i="10" s="1"/>
  <c r="O118" i="10" s="1"/>
  <c r="J75" i="10"/>
  <c r="K75" i="10" s="1"/>
  <c r="M75" i="10" s="1"/>
  <c r="O75" i="10" s="1"/>
  <c r="J87" i="10"/>
  <c r="K87" i="10" s="1"/>
  <c r="M87" i="10" s="1"/>
  <c r="O87" i="10" s="1"/>
  <c r="J102" i="10"/>
  <c r="K102" i="10" s="1"/>
  <c r="M102" i="10" s="1"/>
  <c r="O102" i="10" s="1"/>
  <c r="J107" i="10"/>
  <c r="K107" i="10" s="1"/>
  <c r="M107" i="10" s="1"/>
  <c r="O107" i="10" s="1"/>
  <c r="J110" i="10"/>
  <c r="K110" i="10" s="1"/>
  <c r="M110" i="10" s="1"/>
  <c r="O110" i="10" s="1"/>
  <c r="J112" i="10"/>
  <c r="K112" i="10" s="1"/>
  <c r="M112" i="10" s="1"/>
  <c r="O112" i="10" s="1"/>
  <c r="J117" i="10"/>
  <c r="K117" i="10" s="1"/>
  <c r="M117" i="10" s="1"/>
  <c r="O117" i="10" s="1"/>
  <c r="J119" i="10"/>
  <c r="K119" i="10" s="1"/>
  <c r="M119" i="10" s="1"/>
  <c r="O119" i="10" s="1"/>
  <c r="J130" i="10"/>
  <c r="K130" i="10" s="1"/>
  <c r="M130" i="10" s="1"/>
  <c r="O130" i="10" s="1"/>
  <c r="J132" i="10"/>
  <c r="K132" i="10" s="1"/>
  <c r="M132" i="10" s="1"/>
  <c r="O132" i="10" s="1"/>
  <c r="J135" i="10"/>
  <c r="K135" i="10" s="1"/>
  <c r="M135" i="10" s="1"/>
  <c r="O135" i="10" s="1"/>
  <c r="J138" i="10"/>
  <c r="K138" i="10" s="1"/>
  <c r="M138" i="10" s="1"/>
  <c r="O138" i="10" s="1"/>
  <c r="J147" i="10"/>
  <c r="K147" i="10" s="1"/>
  <c r="M147" i="10" s="1"/>
  <c r="O147" i="10" s="1"/>
  <c r="J150" i="10"/>
  <c r="K150" i="10" s="1"/>
  <c r="M150" i="10" s="1"/>
  <c r="O150" i="10" s="1"/>
  <c r="J153" i="10"/>
  <c r="K153" i="10" s="1"/>
  <c r="M153" i="10" s="1"/>
  <c r="O153" i="10" s="1"/>
  <c r="J155" i="10"/>
  <c r="K155" i="10" s="1"/>
  <c r="M155" i="10" s="1"/>
  <c r="O155" i="10" s="1"/>
  <c r="J162" i="10"/>
  <c r="K162" i="10" s="1"/>
  <c r="M162" i="10" s="1"/>
  <c r="O162" i="10" s="1"/>
  <c r="J164" i="10"/>
  <c r="K164" i="10" s="1"/>
  <c r="M164" i="10" s="1"/>
  <c r="O164" i="10" s="1"/>
  <c r="J167" i="10"/>
  <c r="K167" i="10" s="1"/>
  <c r="M167" i="10" s="1"/>
  <c r="O167" i="10" s="1"/>
  <c r="J170" i="10"/>
  <c r="K170" i="10" s="1"/>
  <c r="M170" i="10" s="1"/>
  <c r="O170" i="10" s="1"/>
  <c r="J12" i="10"/>
  <c r="K12" i="10" s="1"/>
  <c r="M12" i="10" s="1"/>
  <c r="O12" i="10" s="1"/>
  <c r="J15" i="10"/>
  <c r="K15" i="10" s="1"/>
  <c r="M15" i="10" s="1"/>
  <c r="O15" i="10" s="1"/>
  <c r="J17" i="10"/>
  <c r="K17" i="10" s="1"/>
  <c r="M17" i="10" s="1"/>
  <c r="O17" i="10" s="1"/>
  <c r="J19" i="10"/>
  <c r="K19" i="10" s="1"/>
  <c r="M19" i="10" s="1"/>
  <c r="O19" i="10" s="1"/>
  <c r="J21" i="10"/>
  <c r="K21" i="10" s="1"/>
  <c r="M21" i="10" s="1"/>
  <c r="O21" i="10" s="1"/>
  <c r="J23" i="10"/>
  <c r="K23" i="10" s="1"/>
  <c r="M23" i="10" s="1"/>
  <c r="O23" i="10" s="1"/>
  <c r="J25" i="10"/>
  <c r="K25" i="10" s="1"/>
  <c r="M25" i="10" s="1"/>
  <c r="O25" i="10" s="1"/>
  <c r="J27" i="10"/>
  <c r="K27" i="10" s="1"/>
  <c r="M27" i="10" s="1"/>
  <c r="O27" i="10" s="1"/>
  <c r="J29" i="10"/>
  <c r="K29" i="10" s="1"/>
  <c r="M29" i="10" s="1"/>
  <c r="O29" i="10" s="1"/>
  <c r="J31" i="10"/>
  <c r="K31" i="10" s="1"/>
  <c r="M31" i="10" s="1"/>
  <c r="O31" i="10" s="1"/>
  <c r="J33" i="10"/>
  <c r="K33" i="10" s="1"/>
  <c r="M33" i="10" s="1"/>
  <c r="O33" i="10" s="1"/>
  <c r="J35" i="10"/>
  <c r="K35" i="10" s="1"/>
  <c r="M35" i="10" s="1"/>
  <c r="O35" i="10" s="1"/>
  <c r="J103" i="10"/>
  <c r="K103" i="10" s="1"/>
  <c r="M103" i="10" s="1"/>
  <c r="O103" i="10" s="1"/>
  <c r="J108" i="10"/>
  <c r="K108" i="10" s="1"/>
  <c r="M108" i="10" s="1"/>
  <c r="O108" i="10" s="1"/>
  <c r="J115" i="10"/>
  <c r="K115" i="10" s="1"/>
  <c r="M115" i="10" s="1"/>
  <c r="O115" i="10" s="1"/>
  <c r="J122" i="10"/>
  <c r="K122" i="10" s="1"/>
  <c r="M122" i="10" s="1"/>
  <c r="O122" i="10" s="1"/>
  <c r="J125" i="10"/>
  <c r="K125" i="10" s="1"/>
  <c r="M125" i="10" s="1"/>
  <c r="O125" i="10" s="1"/>
  <c r="J127" i="10"/>
  <c r="K127" i="10" s="1"/>
  <c r="M127" i="10" s="1"/>
  <c r="O127" i="10" s="1"/>
  <c r="J129" i="10"/>
  <c r="K129" i="10" s="1"/>
  <c r="M129" i="10" s="1"/>
  <c r="O129" i="10" s="1"/>
  <c r="J140" i="10"/>
  <c r="K140" i="10" s="1"/>
  <c r="M140" i="10" s="1"/>
  <c r="O140" i="10" s="1"/>
  <c r="J142" i="10"/>
  <c r="K142" i="10" s="1"/>
  <c r="M142" i="10" s="1"/>
  <c r="O142" i="10" s="1"/>
  <c r="J144" i="10"/>
  <c r="K144" i="10" s="1"/>
  <c r="M144" i="10" s="1"/>
  <c r="O144" i="10" s="1"/>
  <c r="J149" i="10"/>
  <c r="K149" i="10" s="1"/>
  <c r="M149" i="10" s="1"/>
  <c r="O149" i="10" s="1"/>
  <c r="J152" i="10"/>
  <c r="K152" i="10" s="1"/>
  <c r="M152" i="10" s="1"/>
  <c r="O152" i="10" s="1"/>
  <c r="J157" i="10"/>
  <c r="K157" i="10" s="1"/>
  <c r="M157" i="10" s="1"/>
  <c r="O157" i="10" s="1"/>
  <c r="J159" i="10"/>
  <c r="K159" i="10" s="1"/>
  <c r="M159" i="10" s="1"/>
  <c r="O159" i="10" s="1"/>
  <c r="J161" i="10"/>
  <c r="K161" i="10" s="1"/>
  <c r="M161" i="10" s="1"/>
  <c r="O161" i="10" s="1"/>
  <c r="J172" i="10"/>
  <c r="K172" i="10" s="1"/>
  <c r="M172" i="10" s="1"/>
  <c r="O172" i="10" s="1"/>
  <c r="J174" i="10"/>
  <c r="K174" i="10" s="1"/>
  <c r="M174" i="10" s="1"/>
  <c r="O174" i="10" s="1"/>
  <c r="J176" i="10"/>
  <c r="K176" i="10" s="1"/>
  <c r="M176" i="10" s="1"/>
  <c r="O176" i="10" s="1"/>
  <c r="J181" i="10"/>
  <c r="K181" i="10" s="1"/>
  <c r="M181" i="10" s="1"/>
  <c r="O181" i="10" s="1"/>
  <c r="J184" i="10"/>
  <c r="K184" i="10" s="1"/>
  <c r="M184" i="10" s="1"/>
  <c r="O184" i="10" s="1"/>
  <c r="J189" i="10"/>
  <c r="K189" i="10" s="1"/>
  <c r="M189" i="10" s="1"/>
  <c r="O189" i="10" s="1"/>
  <c r="J191" i="10"/>
  <c r="K191" i="10" s="1"/>
  <c r="M191" i="10" s="1"/>
  <c r="O191" i="10" s="1"/>
  <c r="J193" i="10"/>
  <c r="K193" i="10" s="1"/>
  <c r="M193" i="10" s="1"/>
  <c r="O193" i="10" s="1"/>
  <c r="J209" i="10"/>
  <c r="K209" i="10" s="1"/>
  <c r="M209" i="10" s="1"/>
  <c r="O209" i="10" s="1"/>
  <c r="J210" i="10"/>
  <c r="K210" i="10" s="1"/>
  <c r="M210" i="10" s="1"/>
  <c r="O210" i="10" s="1"/>
  <c r="J212" i="10"/>
  <c r="K212" i="10" s="1"/>
  <c r="M212" i="10" s="1"/>
  <c r="O212" i="10" s="1"/>
  <c r="J215" i="10"/>
  <c r="K215" i="10" s="1"/>
  <c r="M215" i="10" s="1"/>
  <c r="O215" i="10" s="1"/>
  <c r="J217" i="10"/>
  <c r="K217" i="10" s="1"/>
  <c r="M217" i="10" s="1"/>
  <c r="O217" i="10" s="1"/>
  <c r="J219" i="10"/>
  <c r="K219" i="10" s="1"/>
  <c r="M219" i="10" s="1"/>
  <c r="O219" i="10" s="1"/>
  <c r="J221" i="10"/>
  <c r="K221" i="10" s="1"/>
  <c r="M221" i="10" s="1"/>
  <c r="O221" i="10" s="1"/>
  <c r="J222" i="10"/>
  <c r="K222" i="10" s="1"/>
  <c r="M222" i="10" s="1"/>
  <c r="O222" i="10" s="1"/>
  <c r="J225" i="10"/>
  <c r="K225" i="10" s="1"/>
  <c r="M225" i="10" s="1"/>
  <c r="O225" i="10" s="1"/>
  <c r="J226" i="10"/>
  <c r="K226" i="10" s="1"/>
  <c r="M226" i="10" s="1"/>
  <c r="O226" i="10" s="1"/>
  <c r="J228" i="10"/>
  <c r="K228" i="10" s="1"/>
  <c r="M228" i="10" s="1"/>
  <c r="O228" i="10" s="1"/>
  <c r="J246" i="10"/>
  <c r="K246" i="10" s="1"/>
  <c r="M246" i="10" s="1"/>
  <c r="O246" i="10" s="1"/>
  <c r="J248" i="10"/>
  <c r="K248" i="10" s="1"/>
  <c r="M248" i="10" s="1"/>
  <c r="O248" i="10" s="1"/>
  <c r="J250" i="10"/>
  <c r="K250" i="10" s="1"/>
  <c r="M250" i="10" s="1"/>
  <c r="O250" i="10" s="1"/>
  <c r="J252" i="10"/>
  <c r="K252" i="10" s="1"/>
  <c r="M252" i="10" s="1"/>
  <c r="O252" i="10" s="1"/>
  <c r="J65" i="10"/>
  <c r="K65" i="10" s="1"/>
  <c r="M65" i="10" s="1"/>
  <c r="O65" i="10" s="1"/>
  <c r="J82" i="10"/>
  <c r="K82" i="10" s="1"/>
  <c r="M82" i="10" s="1"/>
  <c r="O82" i="10" s="1"/>
  <c r="J90" i="10"/>
  <c r="K90" i="10" s="1"/>
  <c r="M90" i="10" s="1"/>
  <c r="O90" i="10" s="1"/>
  <c r="J116" i="10"/>
  <c r="K116" i="10" s="1"/>
  <c r="M116" i="10" s="1"/>
  <c r="O116" i="10" s="1"/>
  <c r="J126" i="10"/>
  <c r="K126" i="10" s="1"/>
  <c r="M126" i="10" s="1"/>
  <c r="O126" i="10" s="1"/>
  <c r="J131" i="10"/>
  <c r="K131" i="10" s="1"/>
  <c r="M131" i="10" s="1"/>
  <c r="O131" i="10" s="1"/>
  <c r="J133" i="10"/>
  <c r="K133" i="10" s="1"/>
  <c r="M133" i="10" s="1"/>
  <c r="O133" i="10" s="1"/>
  <c r="J63" i="10"/>
  <c r="K63" i="10" s="1"/>
  <c r="M63" i="10" s="1"/>
  <c r="O63" i="10" s="1"/>
  <c r="J88" i="10"/>
  <c r="K88" i="10" s="1"/>
  <c r="M88" i="10" s="1"/>
  <c r="O88" i="10" s="1"/>
  <c r="J96" i="10"/>
  <c r="K96" i="10" s="1"/>
  <c r="M96" i="10" s="1"/>
  <c r="O96" i="10" s="1"/>
  <c r="J105" i="10"/>
  <c r="K105" i="10" s="1"/>
  <c r="M105" i="10" s="1"/>
  <c r="O105" i="10" s="1"/>
  <c r="J109" i="10"/>
  <c r="K109" i="10" s="1"/>
  <c r="M109" i="10" s="1"/>
  <c r="O109" i="10" s="1"/>
  <c r="J128" i="10"/>
  <c r="K128" i="10" s="1"/>
  <c r="M128" i="10" s="1"/>
  <c r="O128" i="10" s="1"/>
  <c r="J134" i="10"/>
  <c r="K134" i="10" s="1"/>
  <c r="M134" i="10" s="1"/>
  <c r="O134" i="10" s="1"/>
  <c r="J136" i="10"/>
  <c r="K136" i="10" s="1"/>
  <c r="M136" i="10" s="1"/>
  <c r="O136" i="10" s="1"/>
  <c r="J141" i="10"/>
  <c r="K141" i="10" s="1"/>
  <c r="M141" i="10" s="1"/>
  <c r="O141" i="10" s="1"/>
  <c r="J148" i="10"/>
  <c r="K148" i="10" s="1"/>
  <c r="M148" i="10" s="1"/>
  <c r="O148" i="10" s="1"/>
  <c r="J151" i="10"/>
  <c r="K151" i="10" s="1"/>
  <c r="M151" i="10" s="1"/>
  <c r="O151" i="10" s="1"/>
  <c r="J154" i="10"/>
  <c r="K154" i="10" s="1"/>
  <c r="M154" i="10" s="1"/>
  <c r="O154" i="10" s="1"/>
  <c r="J156" i="10"/>
  <c r="K156" i="10" s="1"/>
  <c r="M156" i="10" s="1"/>
  <c r="O156" i="10" s="1"/>
  <c r="J171" i="10"/>
  <c r="K171" i="10" s="1"/>
  <c r="M171" i="10" s="1"/>
  <c r="O171" i="10" s="1"/>
  <c r="J195" i="10"/>
  <c r="K195" i="10" s="1"/>
  <c r="M195" i="10" s="1"/>
  <c r="O195" i="10" s="1"/>
  <c r="J205" i="10"/>
  <c r="K205" i="10" s="1"/>
  <c r="M205" i="10" s="1"/>
  <c r="O205" i="10" s="1"/>
  <c r="J206" i="10"/>
  <c r="K206" i="10" s="1"/>
  <c r="M206" i="10" s="1"/>
  <c r="O206" i="10" s="1"/>
  <c r="J213" i="10"/>
  <c r="K213" i="10" s="1"/>
  <c r="M213" i="10" s="1"/>
  <c r="O213" i="10" s="1"/>
  <c r="J230" i="10"/>
  <c r="K230" i="10" s="1"/>
  <c r="M230" i="10" s="1"/>
  <c r="O230" i="10" s="1"/>
  <c r="J233" i="10"/>
  <c r="K233" i="10" s="1"/>
  <c r="M233" i="10" s="1"/>
  <c r="O233" i="10" s="1"/>
  <c r="J238" i="10"/>
  <c r="K238" i="10" s="1"/>
  <c r="M238" i="10" s="1"/>
  <c r="O238" i="10" s="1"/>
  <c r="J240" i="10"/>
  <c r="K240" i="10" s="1"/>
  <c r="M240" i="10" s="1"/>
  <c r="O240" i="10" s="1"/>
  <c r="J245" i="10"/>
  <c r="K245" i="10" s="1"/>
  <c r="M245" i="10" s="1"/>
  <c r="O245" i="10" s="1"/>
  <c r="J262" i="10"/>
  <c r="K262" i="10" s="1"/>
  <c r="M262" i="10" s="1"/>
  <c r="O262" i="10" s="1"/>
  <c r="J264" i="10"/>
  <c r="K264" i="10" s="1"/>
  <c r="M264" i="10" s="1"/>
  <c r="O264" i="10" s="1"/>
  <c r="J266" i="10"/>
  <c r="K266" i="10" s="1"/>
  <c r="M266" i="10" s="1"/>
  <c r="O266" i="10" s="1"/>
  <c r="J268" i="10"/>
  <c r="K268" i="10" s="1"/>
  <c r="M268" i="10" s="1"/>
  <c r="O268" i="10" s="1"/>
  <c r="J270" i="10"/>
  <c r="K270" i="10" s="1"/>
  <c r="M270" i="10" s="1"/>
  <c r="O270" i="10" s="1"/>
  <c r="J58" i="10"/>
  <c r="K58" i="10" s="1"/>
  <c r="M58" i="10" s="1"/>
  <c r="O58" i="10" s="1"/>
  <c r="J60" i="10"/>
  <c r="K60" i="10" s="1"/>
  <c r="M60" i="10" s="1"/>
  <c r="O60" i="10" s="1"/>
  <c r="J86" i="10"/>
  <c r="K86" i="10" s="1"/>
  <c r="M86" i="10" s="1"/>
  <c r="O86" i="10" s="1"/>
  <c r="J94" i="10"/>
  <c r="K94" i="10" s="1"/>
  <c r="M94" i="10" s="1"/>
  <c r="O94" i="10" s="1"/>
  <c r="J120" i="10"/>
  <c r="K120" i="10" s="1"/>
  <c r="M120" i="10" s="1"/>
  <c r="O120" i="10" s="1"/>
  <c r="J121" i="10"/>
  <c r="K121" i="10" s="1"/>
  <c r="M121" i="10" s="1"/>
  <c r="O121" i="10" s="1"/>
  <c r="J137" i="10"/>
  <c r="K137" i="10" s="1"/>
  <c r="M137" i="10" s="1"/>
  <c r="O137" i="10" s="1"/>
  <c r="J143" i="10"/>
  <c r="K143" i="10" s="1"/>
  <c r="M143" i="10" s="1"/>
  <c r="O143" i="10" s="1"/>
  <c r="J158" i="10"/>
  <c r="K158" i="10" s="1"/>
  <c r="M158" i="10" s="1"/>
  <c r="O158" i="10" s="1"/>
  <c r="J163" i="10"/>
  <c r="K163" i="10" s="1"/>
  <c r="M163" i="10" s="1"/>
  <c r="O163" i="10" s="1"/>
  <c r="J165" i="10"/>
  <c r="K165" i="10" s="1"/>
  <c r="M165" i="10" s="1"/>
  <c r="O165" i="10" s="1"/>
  <c r="J175" i="10"/>
  <c r="K175" i="10" s="1"/>
  <c r="M175" i="10" s="1"/>
  <c r="O175" i="10" s="1"/>
  <c r="J180" i="10"/>
  <c r="K180" i="10" s="1"/>
  <c r="M180" i="10" s="1"/>
  <c r="O180" i="10" s="1"/>
  <c r="J182" i="10"/>
  <c r="K182" i="10" s="1"/>
  <c r="M182" i="10" s="1"/>
  <c r="O182" i="10" s="1"/>
  <c r="J186" i="10"/>
  <c r="K186" i="10" s="1"/>
  <c r="M186" i="10" s="1"/>
  <c r="O186" i="10" s="1"/>
  <c r="J190" i="10"/>
  <c r="K190" i="10" s="1"/>
  <c r="M190" i="10" s="1"/>
  <c r="O190" i="10" s="1"/>
  <c r="J196" i="10"/>
  <c r="K196" i="10" s="1"/>
  <c r="M196" i="10" s="1"/>
  <c r="O196" i="10" s="1"/>
  <c r="J198" i="10"/>
  <c r="K198" i="10" s="1"/>
  <c r="M198" i="10" s="1"/>
  <c r="O198" i="10" s="1"/>
  <c r="J203" i="10"/>
  <c r="K203" i="10" s="1"/>
  <c r="M203" i="10" s="1"/>
  <c r="O203" i="10" s="1"/>
  <c r="J207" i="10"/>
  <c r="K207" i="10" s="1"/>
  <c r="M207" i="10" s="1"/>
  <c r="O207" i="10" s="1"/>
  <c r="J211" i="10"/>
  <c r="K211" i="10" s="1"/>
  <c r="M211" i="10" s="1"/>
  <c r="O211" i="10" s="1"/>
  <c r="J214" i="10"/>
  <c r="K214" i="10" s="1"/>
  <c r="M214" i="10" s="1"/>
  <c r="O214" i="10" s="1"/>
  <c r="J218" i="10"/>
  <c r="K218" i="10" s="1"/>
  <c r="M218" i="10" s="1"/>
  <c r="O218" i="10" s="1"/>
  <c r="J223" i="10"/>
  <c r="K223" i="10" s="1"/>
  <c r="M223" i="10" s="1"/>
  <c r="O223" i="10" s="1"/>
  <c r="J229" i="10"/>
  <c r="K229" i="10" s="1"/>
  <c r="M229" i="10" s="1"/>
  <c r="O229" i="10" s="1"/>
  <c r="J231" i="10"/>
  <c r="K231" i="10" s="1"/>
  <c r="M231" i="10" s="1"/>
  <c r="O231" i="10" s="1"/>
  <c r="J236" i="10"/>
  <c r="K236" i="10" s="1"/>
  <c r="M236" i="10" s="1"/>
  <c r="O236" i="10" s="1"/>
  <c r="J239" i="10"/>
  <c r="K239" i="10" s="1"/>
  <c r="M239" i="10" s="1"/>
  <c r="O239" i="10" s="1"/>
  <c r="J241" i="10"/>
  <c r="K241" i="10" s="1"/>
  <c r="M241" i="10" s="1"/>
  <c r="O241" i="10" s="1"/>
  <c r="J243" i="10"/>
  <c r="K243" i="10" s="1"/>
  <c r="M243" i="10" s="1"/>
  <c r="O243" i="10" s="1"/>
  <c r="J249" i="10"/>
  <c r="K249" i="10" s="1"/>
  <c r="M249" i="10" s="1"/>
  <c r="O249" i="10" s="1"/>
  <c r="J253" i="10"/>
  <c r="K253" i="10" s="1"/>
  <c r="M253" i="10" s="1"/>
  <c r="O253" i="10" s="1"/>
  <c r="J256" i="10"/>
  <c r="K256" i="10" s="1"/>
  <c r="M256" i="10" s="1"/>
  <c r="O256" i="10" s="1"/>
  <c r="J259" i="10"/>
  <c r="K259" i="10" s="1"/>
  <c r="M259" i="10" s="1"/>
  <c r="O259" i="10" s="1"/>
  <c r="J261" i="10"/>
  <c r="K261" i="10" s="1"/>
  <c r="M261" i="10" s="1"/>
  <c r="O261" i="10" s="1"/>
  <c r="J272" i="10"/>
  <c r="K272" i="10" s="1"/>
  <c r="M272" i="10" s="1"/>
  <c r="O272" i="10" s="1"/>
  <c r="J273" i="10"/>
  <c r="K273" i="10" s="1"/>
  <c r="M273" i="10" s="1"/>
  <c r="O273" i="10" s="1"/>
  <c r="J274" i="10"/>
  <c r="K274" i="10" s="1"/>
  <c r="M274" i="10" s="1"/>
  <c r="O274" i="10" s="1"/>
  <c r="J276" i="10"/>
  <c r="K276" i="10" s="1"/>
  <c r="M276" i="10" s="1"/>
  <c r="O276" i="10" s="1"/>
  <c r="J277" i="10"/>
  <c r="K277" i="10" s="1"/>
  <c r="M277" i="10" s="1"/>
  <c r="O277" i="10" s="1"/>
  <c r="J278" i="10"/>
  <c r="K278" i="10" s="1"/>
  <c r="M278" i="10" s="1"/>
  <c r="O278" i="10" s="1"/>
  <c r="J280" i="10"/>
  <c r="K280" i="10" s="1"/>
  <c r="M280" i="10" s="1"/>
  <c r="O280" i="10" s="1"/>
  <c r="J282" i="10"/>
  <c r="K282" i="10" s="1"/>
  <c r="M282" i="10" s="1"/>
  <c r="O282" i="10" s="1"/>
  <c r="J284" i="10"/>
  <c r="K284" i="10" s="1"/>
  <c r="M284" i="10" s="1"/>
  <c r="O284" i="10" s="1"/>
  <c r="J286" i="10"/>
  <c r="K286" i="10" s="1"/>
  <c r="M286" i="10" s="1"/>
  <c r="O286" i="10" s="1"/>
  <c r="J288" i="10"/>
  <c r="K288" i="10" s="1"/>
  <c r="M288" i="10" s="1"/>
  <c r="O288" i="10" s="1"/>
  <c r="J290" i="10"/>
  <c r="K290" i="10" s="1"/>
  <c r="M290" i="10" s="1"/>
  <c r="J292" i="10"/>
  <c r="K292" i="10" s="1"/>
  <c r="M292" i="10" s="1"/>
  <c r="O292" i="10" s="1"/>
  <c r="J294" i="10"/>
  <c r="K294" i="10" s="1"/>
  <c r="M294" i="10" s="1"/>
  <c r="O294" i="10" s="1"/>
  <c r="J296" i="10"/>
  <c r="K296" i="10" s="1"/>
  <c r="M296" i="10" s="1"/>
  <c r="O296" i="10" s="1"/>
  <c r="J298" i="10"/>
  <c r="K298" i="10" s="1"/>
  <c r="M298" i="10" s="1"/>
  <c r="O298" i="10" s="1"/>
  <c r="J307" i="10"/>
  <c r="K307" i="10" s="1"/>
  <c r="M307" i="10" s="1"/>
  <c r="O307" i="10" s="1"/>
  <c r="J311" i="10"/>
  <c r="K311" i="10" s="1"/>
  <c r="M311" i="10" s="1"/>
  <c r="O311" i="10" s="1"/>
  <c r="J313" i="10"/>
  <c r="K313" i="10" s="1"/>
  <c r="M313" i="10" s="1"/>
  <c r="O313" i="10" s="1"/>
  <c r="J315" i="10"/>
  <c r="K315" i="10" s="1"/>
  <c r="M315" i="10" s="1"/>
  <c r="O315" i="10" s="1"/>
  <c r="J317" i="10"/>
  <c r="K317" i="10" s="1"/>
  <c r="M317" i="10" s="1"/>
  <c r="O317" i="10" s="1"/>
  <c r="J92" i="10"/>
  <c r="K92" i="10" s="1"/>
  <c r="M92" i="10" s="1"/>
  <c r="O92" i="10" s="1"/>
  <c r="J145" i="10"/>
  <c r="K145" i="10" s="1"/>
  <c r="M145" i="10" s="1"/>
  <c r="O145" i="10" s="1"/>
  <c r="J146" i="10"/>
  <c r="K146" i="10" s="1"/>
  <c r="M146" i="10" s="1"/>
  <c r="O146" i="10" s="1"/>
  <c r="J183" i="10"/>
  <c r="K183" i="10" s="1"/>
  <c r="M183" i="10" s="1"/>
  <c r="O183" i="10" s="1"/>
  <c r="J194" i="10"/>
  <c r="K194" i="10" s="1"/>
  <c r="M194" i="10" s="1"/>
  <c r="O194" i="10" s="1"/>
  <c r="J197" i="10"/>
  <c r="K197" i="10" s="1"/>
  <c r="M197" i="10" s="1"/>
  <c r="O197" i="10" s="1"/>
  <c r="J204" i="10"/>
  <c r="K204" i="10" s="1"/>
  <c r="M204" i="10" s="1"/>
  <c r="O204" i="10" s="1"/>
  <c r="J232" i="10"/>
  <c r="K232" i="10" s="1"/>
  <c r="M232" i="10" s="1"/>
  <c r="O232" i="10" s="1"/>
  <c r="J254" i="10"/>
  <c r="K254" i="10" s="1"/>
  <c r="M254" i="10" s="1"/>
  <c r="O254" i="10" s="1"/>
  <c r="J260" i="10"/>
  <c r="K260" i="10" s="1"/>
  <c r="M260" i="10" s="1"/>
  <c r="O260" i="10" s="1"/>
  <c r="J265" i="10"/>
  <c r="K265" i="10" s="1"/>
  <c r="M265" i="10" s="1"/>
  <c r="O265" i="10" s="1"/>
  <c r="J275" i="10"/>
  <c r="K275" i="10" s="1"/>
  <c r="M275" i="10" s="1"/>
  <c r="O275" i="10" s="1"/>
  <c r="J279" i="10"/>
  <c r="K279" i="10" s="1"/>
  <c r="M279" i="10" s="1"/>
  <c r="O279" i="10" s="1"/>
  <c r="J283" i="10"/>
  <c r="K283" i="10" s="1"/>
  <c r="M283" i="10" s="1"/>
  <c r="O283" i="10" s="1"/>
  <c r="J287" i="10"/>
  <c r="K287" i="10" s="1"/>
  <c r="M287" i="10" s="1"/>
  <c r="O287" i="10" s="1"/>
  <c r="J291" i="10"/>
  <c r="K291" i="10" s="1"/>
  <c r="M291" i="10" s="1"/>
  <c r="O291" i="10" s="1"/>
  <c r="J295" i="10"/>
  <c r="K295" i="10" s="1"/>
  <c r="M295" i="10" s="1"/>
  <c r="O295" i="10" s="1"/>
  <c r="J299" i="10"/>
  <c r="K299" i="10" s="1"/>
  <c r="M299" i="10" s="1"/>
  <c r="O299" i="10" s="1"/>
  <c r="J301" i="10"/>
  <c r="K301" i="10" s="1"/>
  <c r="M301" i="10" s="1"/>
  <c r="O301" i="10" s="1"/>
  <c r="J304" i="10"/>
  <c r="K304" i="10" s="1"/>
  <c r="M304" i="10" s="1"/>
  <c r="O304" i="10" s="1"/>
  <c r="J306" i="10"/>
  <c r="K306" i="10" s="1"/>
  <c r="M306" i="10" s="1"/>
  <c r="O306" i="10" s="1"/>
  <c r="J309" i="10"/>
  <c r="K309" i="10" s="1"/>
  <c r="M309" i="10" s="1"/>
  <c r="O309" i="10" s="1"/>
  <c r="J123" i="10"/>
  <c r="K123" i="10" s="1"/>
  <c r="M123" i="10" s="1"/>
  <c r="O123" i="10" s="1"/>
  <c r="J124" i="10"/>
  <c r="K124" i="10" s="1"/>
  <c r="M124" i="10" s="1"/>
  <c r="O124" i="10" s="1"/>
  <c r="J166" i="10"/>
  <c r="K166" i="10" s="1"/>
  <c r="M166" i="10" s="1"/>
  <c r="O166" i="10" s="1"/>
  <c r="J178" i="10"/>
  <c r="K178" i="10" s="1"/>
  <c r="M178" i="10" s="1"/>
  <c r="O178" i="10" s="1"/>
  <c r="J179" i="10"/>
  <c r="K179" i="10" s="1"/>
  <c r="M179" i="10" s="1"/>
  <c r="O179" i="10" s="1"/>
  <c r="J185" i="10"/>
  <c r="K185" i="10" s="1"/>
  <c r="M185" i="10" s="1"/>
  <c r="O185" i="10" s="1"/>
  <c r="J199" i="10"/>
  <c r="K199" i="10" s="1"/>
  <c r="M199" i="10" s="1"/>
  <c r="O199" i="10" s="1"/>
  <c r="J200" i="10"/>
  <c r="K200" i="10" s="1"/>
  <c r="M200" i="10" s="1"/>
  <c r="O200" i="10" s="1"/>
  <c r="J208" i="10"/>
  <c r="K208" i="10" s="1"/>
  <c r="M208" i="10" s="1"/>
  <c r="O208" i="10" s="1"/>
  <c r="J227" i="10"/>
  <c r="K227" i="10" s="1"/>
  <c r="M227" i="10" s="1"/>
  <c r="O227" i="10" s="1"/>
  <c r="J237" i="10"/>
  <c r="K237" i="10" s="1"/>
  <c r="M237" i="10" s="1"/>
  <c r="O237" i="10" s="1"/>
  <c r="J244" i="10"/>
  <c r="K244" i="10" s="1"/>
  <c r="M244" i="10" s="1"/>
  <c r="O244" i="10" s="1"/>
  <c r="J247" i="10"/>
  <c r="K247" i="10" s="1"/>
  <c r="M247" i="10" s="1"/>
  <c r="O247" i="10" s="1"/>
  <c r="J251" i="10"/>
  <c r="K251" i="10" s="1"/>
  <c r="M251" i="10" s="1"/>
  <c r="O251" i="10" s="1"/>
  <c r="J269" i="10"/>
  <c r="K269" i="10" s="1"/>
  <c r="M269" i="10" s="1"/>
  <c r="O269" i="10" s="1"/>
  <c r="J281" i="10"/>
  <c r="K281" i="10" s="1"/>
  <c r="M281" i="10" s="1"/>
  <c r="O281" i="10" s="1"/>
  <c r="J285" i="10"/>
  <c r="K285" i="10" s="1"/>
  <c r="M285" i="10" s="1"/>
  <c r="O285" i="10" s="1"/>
  <c r="J289" i="10"/>
  <c r="K289" i="10" s="1"/>
  <c r="M289" i="10" s="1"/>
  <c r="O289" i="10" s="1"/>
  <c r="J293" i="10"/>
  <c r="K293" i="10" s="1"/>
  <c r="M293" i="10" s="1"/>
  <c r="O293" i="10" s="1"/>
  <c r="J297" i="10"/>
  <c r="K297" i="10" s="1"/>
  <c r="M297" i="10" s="1"/>
  <c r="O297" i="10" s="1"/>
  <c r="J302" i="10"/>
  <c r="K302" i="10" s="1"/>
  <c r="M302" i="10" s="1"/>
  <c r="O302" i="10" s="1"/>
  <c r="J173" i="10"/>
  <c r="K173" i="10" s="1"/>
  <c r="M173" i="10" s="1"/>
  <c r="O173" i="10" s="1"/>
  <c r="J192" i="10"/>
  <c r="K192" i="10" s="1"/>
  <c r="M192" i="10" s="1"/>
  <c r="O192" i="10" s="1"/>
  <c r="J224" i="10"/>
  <c r="K224" i="10" s="1"/>
  <c r="M224" i="10" s="1"/>
  <c r="O224" i="10" s="1"/>
  <c r="J255" i="10"/>
  <c r="K255" i="10" s="1"/>
  <c r="M255" i="10" s="1"/>
  <c r="O255" i="10" s="1"/>
  <c r="J271" i="10"/>
  <c r="K271" i="10" s="1"/>
  <c r="M271" i="10" s="1"/>
  <c r="O271" i="10" s="1"/>
  <c r="J333" i="10"/>
  <c r="K333" i="10" s="1"/>
  <c r="M333" i="10" s="1"/>
  <c r="O333" i="10" s="1"/>
  <c r="J335" i="10"/>
  <c r="K335" i="10" s="1"/>
  <c r="M335" i="10" s="1"/>
  <c r="O335" i="10" s="1"/>
  <c r="J113" i="10"/>
  <c r="K113" i="10" s="1"/>
  <c r="M113" i="10" s="1"/>
  <c r="O113" i="10" s="1"/>
  <c r="J114" i="10"/>
  <c r="K114" i="10" s="1"/>
  <c r="M114" i="10" s="1"/>
  <c r="O114" i="10" s="1"/>
  <c r="J187" i="10"/>
  <c r="K187" i="10" s="1"/>
  <c r="M187" i="10" s="1"/>
  <c r="O187" i="10" s="1"/>
  <c r="J188" i="10"/>
  <c r="K188" i="10" s="1"/>
  <c r="M188" i="10" s="1"/>
  <c r="O188" i="10" s="1"/>
  <c r="J220" i="10"/>
  <c r="K220" i="10" s="1"/>
  <c r="M220" i="10" s="1"/>
  <c r="O220" i="10" s="1"/>
  <c r="J234" i="10"/>
  <c r="K234" i="10" s="1"/>
  <c r="M234" i="10" s="1"/>
  <c r="O234" i="10" s="1"/>
  <c r="J235" i="10"/>
  <c r="K235" i="10" s="1"/>
  <c r="M235" i="10" s="1"/>
  <c r="O235" i="10" s="1"/>
  <c r="J242" i="10"/>
  <c r="K242" i="10" s="1"/>
  <c r="M242" i="10" s="1"/>
  <c r="O242" i="10" s="1"/>
  <c r="J257" i="10"/>
  <c r="K257" i="10" s="1"/>
  <c r="M257" i="10" s="1"/>
  <c r="O257" i="10" s="1"/>
  <c r="J258" i="10"/>
  <c r="K258" i="10" s="1"/>
  <c r="M258" i="10" s="1"/>
  <c r="O258" i="10" s="1"/>
  <c r="J267" i="10"/>
  <c r="K267" i="10" s="1"/>
  <c r="M267" i="10" s="1"/>
  <c r="O267" i="10" s="1"/>
  <c r="J310" i="10"/>
  <c r="K310" i="10" s="1"/>
  <c r="M310" i="10" s="1"/>
  <c r="O310" i="10" s="1"/>
  <c r="J314" i="10"/>
  <c r="K314" i="10" s="1"/>
  <c r="M314" i="10" s="1"/>
  <c r="O314" i="10" s="1"/>
  <c r="J318" i="10"/>
  <c r="K318" i="10" s="1"/>
  <c r="M318" i="10" s="1"/>
  <c r="O318" i="10" s="1"/>
  <c r="J320" i="10"/>
  <c r="K320" i="10" s="1"/>
  <c r="M320" i="10" s="1"/>
  <c r="O320" i="10" s="1"/>
  <c r="J322" i="10"/>
  <c r="K322" i="10" s="1"/>
  <c r="M322" i="10" s="1"/>
  <c r="O322" i="10" s="1"/>
  <c r="J324" i="10"/>
  <c r="K324" i="10" s="1"/>
  <c r="M324" i="10" s="1"/>
  <c r="O324" i="10" s="1"/>
  <c r="J326" i="10"/>
  <c r="K326" i="10" s="1"/>
  <c r="M326" i="10" s="1"/>
  <c r="O326" i="10" s="1"/>
  <c r="J328" i="10"/>
  <c r="K328" i="10" s="1"/>
  <c r="M328" i="10" s="1"/>
  <c r="O328" i="10" s="1"/>
  <c r="J330" i="10"/>
  <c r="K330" i="10" s="1"/>
  <c r="M330" i="10" s="1"/>
  <c r="O330" i="10" s="1"/>
  <c r="J339" i="10"/>
  <c r="K339" i="10" s="1"/>
  <c r="M339" i="10" s="1"/>
  <c r="O339" i="10" s="1"/>
  <c r="J343" i="10"/>
  <c r="K343" i="10" s="1"/>
  <c r="M343" i="10" s="1"/>
  <c r="O343" i="10" s="1"/>
  <c r="J345" i="10"/>
  <c r="K345" i="10" s="1"/>
  <c r="M345" i="10" s="1"/>
  <c r="O345" i="10" s="1"/>
  <c r="J347" i="10"/>
  <c r="K347" i="10" s="1"/>
  <c r="M347" i="10" s="1"/>
  <c r="O347" i="10" s="1"/>
  <c r="J349" i="10"/>
  <c r="K349" i="10" s="1"/>
  <c r="M349" i="10" s="1"/>
  <c r="O349" i="10" s="1"/>
  <c r="J351" i="10"/>
  <c r="K351" i="10" s="1"/>
  <c r="M351" i="10" s="1"/>
  <c r="O351" i="10" s="1"/>
  <c r="J353" i="10"/>
  <c r="K353" i="10" s="1"/>
  <c r="M353" i="10" s="1"/>
  <c r="O353" i="10" s="1"/>
  <c r="J355" i="10"/>
  <c r="K355" i="10" s="1"/>
  <c r="M355" i="10" s="1"/>
  <c r="O355" i="10" s="1"/>
  <c r="J357" i="10"/>
  <c r="K357" i="10" s="1"/>
  <c r="M357" i="10" s="1"/>
  <c r="O357" i="10" s="1"/>
  <c r="J359" i="10"/>
  <c r="K359" i="10" s="1"/>
  <c r="M359" i="10" s="1"/>
  <c r="O359" i="10" s="1"/>
  <c r="J361" i="10"/>
  <c r="K361" i="10" s="1"/>
  <c r="M361" i="10" s="1"/>
  <c r="O361" i="10" s="1"/>
  <c r="J363" i="10"/>
  <c r="K363" i="10" s="1"/>
  <c r="M363" i="10" s="1"/>
  <c r="O363" i="10" s="1"/>
  <c r="J84" i="10"/>
  <c r="K84" i="10" s="1"/>
  <c r="M84" i="10" s="1"/>
  <c r="O84" i="10" s="1"/>
  <c r="J139" i="10"/>
  <c r="K139" i="10" s="1"/>
  <c r="M139" i="10" s="1"/>
  <c r="O139" i="10" s="1"/>
  <c r="J160" i="10"/>
  <c r="K160" i="10" s="1"/>
  <c r="M160" i="10" s="1"/>
  <c r="O160" i="10" s="1"/>
  <c r="J168" i="10"/>
  <c r="K168" i="10" s="1"/>
  <c r="M168" i="10" s="1"/>
  <c r="O168" i="10" s="1"/>
  <c r="J169" i="10"/>
  <c r="K169" i="10" s="1"/>
  <c r="M169" i="10" s="1"/>
  <c r="O169" i="10" s="1"/>
  <c r="J201" i="10"/>
  <c r="K201" i="10" s="1"/>
  <c r="M201" i="10" s="1"/>
  <c r="O201" i="10" s="1"/>
  <c r="J202" i="10"/>
  <c r="K202" i="10" s="1"/>
  <c r="M202" i="10" s="1"/>
  <c r="O202" i="10" s="1"/>
  <c r="J216" i="10"/>
  <c r="K216" i="10" s="1"/>
  <c r="M216" i="10" s="1"/>
  <c r="O216" i="10" s="1"/>
  <c r="J263" i="10"/>
  <c r="K263" i="10" s="1"/>
  <c r="M263" i="10" s="1"/>
  <c r="O263" i="10" s="1"/>
  <c r="J300" i="10"/>
  <c r="K300" i="10" s="1"/>
  <c r="M300" i="10" s="1"/>
  <c r="O300" i="10" s="1"/>
  <c r="J303" i="10"/>
  <c r="K303" i="10" s="1"/>
  <c r="M303" i="10" s="1"/>
  <c r="O303" i="10" s="1"/>
  <c r="J305" i="10"/>
  <c r="K305" i="10" s="1"/>
  <c r="M305" i="10" s="1"/>
  <c r="O305" i="10" s="1"/>
  <c r="J332" i="10"/>
  <c r="K332" i="10" s="1"/>
  <c r="M332" i="10" s="1"/>
  <c r="O332" i="10" s="1"/>
  <c r="J334" i="10"/>
  <c r="K334" i="10" s="1"/>
  <c r="M334" i="10" s="1"/>
  <c r="O334" i="10" s="1"/>
  <c r="J177" i="10"/>
  <c r="K177" i="10" s="1"/>
  <c r="M177" i="10" s="1"/>
  <c r="O177" i="10" s="1"/>
  <c r="J308" i="10"/>
  <c r="K308" i="10" s="1"/>
  <c r="M308" i="10" s="1"/>
  <c r="O308" i="10" s="1"/>
  <c r="J312" i="10"/>
  <c r="K312" i="10" s="1"/>
  <c r="M312" i="10" s="1"/>
  <c r="O312" i="10" s="1"/>
  <c r="J316" i="10"/>
  <c r="K316" i="10" s="1"/>
  <c r="M316" i="10" s="1"/>
  <c r="O316" i="10" s="1"/>
  <c r="J319" i="10"/>
  <c r="K319" i="10" s="1"/>
  <c r="M319" i="10" s="1"/>
  <c r="O319" i="10" s="1"/>
  <c r="J321" i="10"/>
  <c r="K321" i="10" s="1"/>
  <c r="M321" i="10" s="1"/>
  <c r="O321" i="10" s="1"/>
  <c r="J323" i="10"/>
  <c r="K323" i="10" s="1"/>
  <c r="M323" i="10" s="1"/>
  <c r="O323" i="10" s="1"/>
  <c r="J325" i="10"/>
  <c r="K325" i="10" s="1"/>
  <c r="M325" i="10" s="1"/>
  <c r="O325" i="10" s="1"/>
  <c r="J327" i="10"/>
  <c r="K327" i="10" s="1"/>
  <c r="M327" i="10" s="1"/>
  <c r="O327" i="10" s="1"/>
  <c r="J329" i="10"/>
  <c r="K329" i="10" s="1"/>
  <c r="M329" i="10" s="1"/>
  <c r="O329" i="10" s="1"/>
  <c r="J331" i="10"/>
  <c r="K331" i="10" s="1"/>
  <c r="M331" i="10" s="1"/>
  <c r="O331" i="10" s="1"/>
  <c r="J336" i="10"/>
  <c r="K336" i="10" s="1"/>
  <c r="M336" i="10" s="1"/>
  <c r="O336" i="10" s="1"/>
  <c r="J337" i="10"/>
  <c r="K337" i="10" s="1"/>
  <c r="M337" i="10" s="1"/>
  <c r="O337" i="10" s="1"/>
  <c r="J338" i="10"/>
  <c r="K338" i="10" s="1"/>
  <c r="M338" i="10" s="1"/>
  <c r="O338" i="10" s="1"/>
  <c r="J340" i="10"/>
  <c r="K340" i="10" s="1"/>
  <c r="M340" i="10" s="1"/>
  <c r="O340" i="10" s="1"/>
  <c r="J341" i="10"/>
  <c r="K341" i="10" s="1"/>
  <c r="M341" i="10" s="1"/>
  <c r="O341" i="10" s="1"/>
  <c r="J342" i="10"/>
  <c r="K342" i="10" s="1"/>
  <c r="M342" i="10" s="1"/>
  <c r="O342" i="10" s="1"/>
  <c r="J344" i="10"/>
  <c r="K344" i="10" s="1"/>
  <c r="M344" i="10" s="1"/>
  <c r="O344" i="10" s="1"/>
  <c r="J346" i="10"/>
  <c r="K346" i="10" s="1"/>
  <c r="M346" i="10" s="1"/>
  <c r="O346" i="10" s="1"/>
  <c r="J348" i="10"/>
  <c r="K348" i="10" s="1"/>
  <c r="M348" i="10" s="1"/>
  <c r="O348" i="10" s="1"/>
  <c r="J350" i="10"/>
  <c r="K350" i="10" s="1"/>
  <c r="M350" i="10" s="1"/>
  <c r="O350" i="10" s="1"/>
  <c r="J352" i="10"/>
  <c r="K352" i="10" s="1"/>
  <c r="M352" i="10" s="1"/>
  <c r="O352" i="10" s="1"/>
  <c r="J354" i="10"/>
  <c r="K354" i="10" s="1"/>
  <c r="M354" i="10" s="1"/>
  <c r="O354" i="10" s="1"/>
  <c r="J356" i="10"/>
  <c r="K356" i="10" s="1"/>
  <c r="M356" i="10" s="1"/>
  <c r="O356" i="10" s="1"/>
  <c r="J358" i="10"/>
  <c r="K358" i="10" s="1"/>
  <c r="M358" i="10" s="1"/>
  <c r="O358" i="10" s="1"/>
  <c r="J360" i="10"/>
  <c r="K360" i="10" s="1"/>
  <c r="M360" i="10" s="1"/>
  <c r="O360" i="10" s="1"/>
  <c r="J362" i="10"/>
  <c r="K362" i="10" s="1"/>
  <c r="M362" i="10" s="1"/>
  <c r="O362" i="10" s="1"/>
  <c r="N343" i="10"/>
  <c r="N294" i="10"/>
  <c r="N328" i="10"/>
  <c r="N308" i="10"/>
  <c r="N276" i="10"/>
  <c r="N207" i="10"/>
  <c r="N307" i="10"/>
  <c r="N291" i="10"/>
  <c r="N275" i="10"/>
  <c r="N227" i="10"/>
  <c r="N211" i="10"/>
  <c r="N76" i="10"/>
  <c r="N318" i="10"/>
  <c r="N354" i="10"/>
  <c r="N340" i="10"/>
  <c r="N329" i="10"/>
  <c r="N272" i="10"/>
  <c r="N249" i="10"/>
  <c r="N174" i="10"/>
  <c r="N319" i="10"/>
  <c r="N144" i="10"/>
  <c r="N204" i="10"/>
  <c r="N156" i="10"/>
  <c r="N57" i="10"/>
  <c r="N120" i="10"/>
  <c r="N60" i="10"/>
  <c r="N135" i="10"/>
  <c r="N103" i="10"/>
  <c r="N86" i="10"/>
  <c r="N23" i="10"/>
  <c r="N48" i="10"/>
  <c r="N74" i="10"/>
  <c r="N49" i="10"/>
  <c r="O351" i="9"/>
  <c r="O159" i="9"/>
  <c r="O345" i="9"/>
  <c r="O320" i="9"/>
  <c r="O297" i="9"/>
  <c r="O352" i="9"/>
  <c r="O342" i="9"/>
  <c r="O257" i="9"/>
  <c r="O108" i="9"/>
  <c r="O100" i="9"/>
  <c r="O231" i="9"/>
  <c r="O164" i="9"/>
  <c r="O333" i="9"/>
  <c r="O152" i="9"/>
  <c r="O324" i="9"/>
  <c r="O296" i="9"/>
  <c r="O265" i="9"/>
  <c r="O212" i="9"/>
  <c r="O158" i="9"/>
  <c r="O106" i="9"/>
  <c r="O22" i="9"/>
  <c r="O315" i="9"/>
  <c r="O311" i="9"/>
  <c r="O278" i="9"/>
  <c r="O242" i="9"/>
  <c r="O238" i="9"/>
  <c r="O234" i="9"/>
  <c r="O195" i="9"/>
  <c r="O187" i="9"/>
  <c r="O183" i="9"/>
  <c r="O179" i="9"/>
  <c r="O222" i="9"/>
  <c r="O218" i="9"/>
  <c r="O175" i="9"/>
  <c r="O167" i="9"/>
  <c r="O149" i="9"/>
  <c r="O141" i="9"/>
  <c r="O93" i="9"/>
  <c r="O136" i="9"/>
  <c r="O132" i="9"/>
  <c r="O124" i="9"/>
  <c r="O79" i="9"/>
  <c r="O31" i="9"/>
  <c r="O15" i="9"/>
  <c r="O88" i="9"/>
  <c r="O69" i="9"/>
  <c r="O61" i="9"/>
  <c r="O53" i="9"/>
  <c r="O41" i="9"/>
  <c r="O293" i="9"/>
  <c r="O348" i="9"/>
  <c r="O306" i="9"/>
  <c r="O292" i="9"/>
  <c r="O217" i="9"/>
  <c r="O266" i="9"/>
  <c r="O202" i="9"/>
  <c r="O160" i="9"/>
  <c r="O110" i="9"/>
  <c r="O78" i="9"/>
  <c r="O336" i="9"/>
  <c r="O332" i="9"/>
  <c r="O259" i="9"/>
  <c r="O362" i="9"/>
  <c r="O323" i="9"/>
  <c r="O271" i="9"/>
  <c r="O260" i="9"/>
  <c r="O208" i="9"/>
  <c r="O199" i="9"/>
  <c r="O98" i="9"/>
  <c r="O253" i="9"/>
  <c r="O245" i="9"/>
  <c r="O237" i="9"/>
  <c r="O233" i="9"/>
  <c r="O194" i="9"/>
  <c r="O186" i="9"/>
  <c r="O225" i="9"/>
  <c r="O178" i="9"/>
  <c r="O155" i="9"/>
  <c r="O147" i="9"/>
  <c r="O109" i="9"/>
  <c r="O34" i="9"/>
  <c r="O127" i="9"/>
  <c r="O119" i="9"/>
  <c r="O91" i="9"/>
  <c r="O84" i="9"/>
  <c r="O72" i="9"/>
  <c r="O68" i="9"/>
  <c r="O64" i="9"/>
  <c r="O56" i="9"/>
  <c r="O52" i="9"/>
  <c r="O44" i="9"/>
  <c r="O40" i="9"/>
  <c r="O36" i="9"/>
  <c r="O267" i="9"/>
  <c r="N358" i="10"/>
  <c r="N230" i="10"/>
  <c r="O355" i="9"/>
  <c r="O263" i="9"/>
  <c r="O347" i="9"/>
  <c r="O339" i="9"/>
  <c r="O289" i="9"/>
  <c r="O346" i="9"/>
  <c r="O338" i="9"/>
  <c r="O304" i="9"/>
  <c r="O288" i="9"/>
  <c r="O209" i="9"/>
  <c r="O353" i="9"/>
  <c r="O254" i="9"/>
  <c r="O229" i="9"/>
  <c r="O210" i="9"/>
  <c r="O102" i="9"/>
  <c r="O335" i="9"/>
  <c r="O331" i="9"/>
  <c r="O255" i="9"/>
  <c r="O165" i="9"/>
  <c r="O104" i="9"/>
  <c r="O361" i="9"/>
  <c r="O326" i="9"/>
  <c r="O287" i="9"/>
  <c r="O274" i="9"/>
  <c r="O270" i="9"/>
  <c r="O166" i="9"/>
  <c r="O154" i="9"/>
  <c r="O90" i="9"/>
  <c r="O317" i="9"/>
  <c r="O313" i="9"/>
  <c r="O284" i="9"/>
  <c r="O280" i="9"/>
  <c r="O244" i="9"/>
  <c r="O240" i="9"/>
  <c r="O197" i="9"/>
  <c r="O193" i="9"/>
  <c r="O189" i="9"/>
  <c r="O181" i="9"/>
  <c r="O224" i="9"/>
  <c r="O220" i="9"/>
  <c r="O173" i="9"/>
  <c r="O169" i="9"/>
  <c r="O153" i="9"/>
  <c r="O145" i="9"/>
  <c r="O107" i="9"/>
  <c r="O99" i="9"/>
  <c r="O26" i="9"/>
  <c r="O138" i="9"/>
  <c r="O126" i="9"/>
  <c r="O122" i="9"/>
  <c r="O118" i="9"/>
  <c r="O87" i="9"/>
  <c r="O75" i="9"/>
  <c r="O27" i="9"/>
  <c r="O19" i="9"/>
  <c r="O96" i="9"/>
  <c r="O80" i="9"/>
  <c r="O9" i="9"/>
  <c r="O71" i="9"/>
  <c r="O67" i="9"/>
  <c r="O63" i="9"/>
  <c r="O59" i="9"/>
  <c r="O55" i="9"/>
  <c r="O51" i="9"/>
  <c r="O47" i="9"/>
  <c r="O43" i="9"/>
  <c r="O39" i="9"/>
  <c r="O35" i="9"/>
  <c r="O309" i="9"/>
  <c r="O301" i="9"/>
  <c r="O258" i="9"/>
  <c r="O356" i="9"/>
  <c r="O344" i="9"/>
  <c r="O310" i="9"/>
  <c r="O302" i="9"/>
  <c r="O261" i="9"/>
  <c r="O148" i="9"/>
  <c r="O349" i="9"/>
  <c r="O163" i="9"/>
  <c r="O232" i="9"/>
  <c r="O228" i="9"/>
  <c r="O206" i="9"/>
  <c r="O198" i="9"/>
  <c r="O150" i="9"/>
  <c r="O94" i="9"/>
  <c r="O14" i="9"/>
  <c r="O334" i="9"/>
  <c r="O330" i="9"/>
  <c r="O295" i="9"/>
  <c r="O268" i="9"/>
  <c r="O215" i="9"/>
  <c r="O161" i="9"/>
  <c r="O20" i="9"/>
  <c r="O360" i="9"/>
  <c r="O325" i="9"/>
  <c r="O300" i="9"/>
  <c r="O277" i="9"/>
  <c r="O273" i="9"/>
  <c r="O269" i="9"/>
  <c r="O216" i="9"/>
  <c r="O203" i="9"/>
  <c r="O162" i="9"/>
  <c r="O146" i="9"/>
  <c r="O82" i="9"/>
  <c r="O316" i="9"/>
  <c r="O312" i="9"/>
  <c r="O283" i="9"/>
  <c r="O279" i="9"/>
  <c r="O251" i="9"/>
  <c r="O247" i="9"/>
  <c r="O243" i="9"/>
  <c r="O239" i="9"/>
  <c r="O235" i="9"/>
  <c r="O196" i="9"/>
  <c r="O192" i="9"/>
  <c r="O188" i="9"/>
  <c r="O184" i="9"/>
  <c r="O180" i="9"/>
  <c r="O16" i="9"/>
  <c r="O223" i="9"/>
  <c r="O219" i="9"/>
  <c r="O176" i="9"/>
  <c r="O172" i="9"/>
  <c r="O168" i="9"/>
  <c r="O151" i="9"/>
  <c r="O143" i="9"/>
  <c r="O105" i="9"/>
  <c r="O97" i="9"/>
  <c r="O81" i="9"/>
  <c r="O18" i="9"/>
  <c r="O137" i="9"/>
  <c r="O133" i="9"/>
  <c r="O129" i="9"/>
  <c r="O125" i="9"/>
  <c r="O121" i="9"/>
  <c r="O117" i="9"/>
  <c r="O113" i="9"/>
  <c r="O83" i="9"/>
  <c r="O33" i="9"/>
  <c r="O25" i="9"/>
  <c r="O17" i="9"/>
  <c r="O92" i="9"/>
  <c r="O73" i="9"/>
  <c r="O112" i="9"/>
  <c r="O70" i="9"/>
  <c r="O66" i="9"/>
  <c r="O62" i="9"/>
  <c r="O58" i="9"/>
  <c r="O54" i="9"/>
  <c r="O50" i="9"/>
  <c r="O46" i="9"/>
  <c r="O42" i="9"/>
  <c r="O38" i="9"/>
  <c r="M365" i="7"/>
  <c r="M365" i="5"/>
  <c r="O8" i="5"/>
  <c r="N24" i="6"/>
  <c r="N225" i="6"/>
  <c r="N32" i="6"/>
  <c r="N168" i="6"/>
  <c r="N67" i="6"/>
  <c r="N193" i="6"/>
  <c r="N278" i="6"/>
  <c r="N254" i="6"/>
  <c r="N197" i="6"/>
  <c r="N244" i="6"/>
  <c r="N19" i="6"/>
  <c r="N124" i="6"/>
  <c r="N236" i="6"/>
  <c r="N177" i="6"/>
  <c r="N361" i="6"/>
  <c r="N216" i="6"/>
  <c r="N247" i="6"/>
  <c r="N340" i="6"/>
  <c r="N307" i="6"/>
  <c r="N71" i="6"/>
  <c r="N300" i="6"/>
  <c r="N273" i="6"/>
  <c r="N259" i="6"/>
  <c r="N102" i="6"/>
  <c r="N55" i="6"/>
  <c r="N90" i="6"/>
  <c r="N156" i="6"/>
  <c r="N328" i="6"/>
  <c r="N27" i="6"/>
  <c r="N149" i="6"/>
  <c r="N143" i="6"/>
  <c r="N221" i="6"/>
  <c r="N301" i="6"/>
  <c r="N357" i="6"/>
  <c r="N353" i="6"/>
  <c r="N80" i="6"/>
  <c r="N63" i="6"/>
  <c r="N173" i="6"/>
  <c r="N166" i="6"/>
  <c r="N237" i="6"/>
  <c r="N358" i="6"/>
  <c r="N354" i="6"/>
  <c r="N350" i="6"/>
  <c r="N348" i="6"/>
  <c r="N305" i="6"/>
  <c r="N188" i="6"/>
  <c r="N218" i="6"/>
  <c r="N204" i="6"/>
  <c r="N201" i="6"/>
  <c r="N98" i="6"/>
  <c r="N243" i="6"/>
  <c r="N74" i="6"/>
  <c r="N106" i="6"/>
  <c r="N104" i="6"/>
  <c r="N238" i="6"/>
  <c r="N191" i="6"/>
  <c r="N10" i="6"/>
  <c r="N299" i="6"/>
  <c r="N162" i="6"/>
  <c r="N269" i="6"/>
  <c r="N126" i="6"/>
  <c r="N62" i="6"/>
  <c r="N194" i="6"/>
  <c r="N50" i="6"/>
  <c r="N302" i="6"/>
  <c r="N245" i="6"/>
  <c r="N262" i="6"/>
  <c r="N296" i="6"/>
  <c r="N44" i="6"/>
  <c r="N94" i="6"/>
  <c r="N292" i="6"/>
  <c r="N14" i="6"/>
  <c r="N207" i="6"/>
  <c r="N130" i="6"/>
  <c r="N115" i="6"/>
  <c r="N324" i="6"/>
  <c r="N119" i="6"/>
  <c r="N281" i="6"/>
  <c r="N332" i="6"/>
  <c r="N282" i="6"/>
  <c r="N303" i="6"/>
  <c r="N117" i="6"/>
  <c r="N134" i="6"/>
  <c r="N320" i="6"/>
  <c r="N186" i="6"/>
  <c r="N323" i="6"/>
  <c r="N312" i="6"/>
  <c r="N359" i="6"/>
  <c r="N274" i="6"/>
  <c r="N290" i="6"/>
  <c r="N265" i="6"/>
  <c r="N291" i="6"/>
  <c r="N159" i="6"/>
  <c r="N40" i="6"/>
  <c r="N88" i="6"/>
  <c r="N21" i="6"/>
  <c r="N217" i="6"/>
  <c r="N239" i="6"/>
  <c r="N51" i="6"/>
  <c r="N232" i="6"/>
  <c r="N336" i="6"/>
  <c r="N231" i="6"/>
  <c r="N22" i="6"/>
  <c r="N142" i="6"/>
  <c r="N363" i="6"/>
  <c r="N47" i="6"/>
  <c r="N60" i="6"/>
  <c r="N185" i="6"/>
  <c r="N240" i="6"/>
  <c r="N93" i="6"/>
  <c r="N133" i="6"/>
  <c r="N113" i="6"/>
  <c r="N277" i="6"/>
  <c r="N114" i="6"/>
  <c r="N295" i="6"/>
  <c r="N230" i="6"/>
  <c r="N335" i="6"/>
  <c r="N271" i="6"/>
  <c r="N192" i="6"/>
  <c r="N339" i="6"/>
  <c r="N347" i="6"/>
  <c r="N331" i="6"/>
  <c r="N289" i="6"/>
  <c r="N189" i="6"/>
  <c r="N209" i="6"/>
  <c r="N257" i="6"/>
  <c r="N233" i="6"/>
  <c r="N210" i="6"/>
  <c r="N263" i="6"/>
  <c r="N256" i="6"/>
  <c r="N284" i="6"/>
  <c r="N8" i="6"/>
  <c r="O316" i="5"/>
  <c r="N316" i="6"/>
  <c r="O345" i="5"/>
  <c r="N345" i="6"/>
  <c r="O87" i="5"/>
  <c r="N87" i="6"/>
  <c r="O64" i="5"/>
  <c r="N64" i="6"/>
  <c r="O228" i="5"/>
  <c r="N228" i="6"/>
  <c r="O200" i="5"/>
  <c r="N200" i="6"/>
  <c r="O165" i="5"/>
  <c r="N165" i="6"/>
  <c r="O268" i="5"/>
  <c r="N268" i="6"/>
  <c r="O205" i="5"/>
  <c r="N205" i="6"/>
  <c r="O164" i="5"/>
  <c r="N164" i="6"/>
  <c r="O288" i="5"/>
  <c r="N288" i="6"/>
  <c r="O267" i="5"/>
  <c r="N267" i="6"/>
  <c r="O317" i="5"/>
  <c r="N317" i="6"/>
  <c r="O318" i="5"/>
  <c r="N318" i="6"/>
  <c r="O146" i="5"/>
  <c r="N146" i="6"/>
  <c r="M365" i="4"/>
  <c r="N8" i="5"/>
  <c r="N9" i="5"/>
  <c r="O63" i="3"/>
  <c r="N63" i="4"/>
  <c r="O63" i="4" s="1"/>
  <c r="N27" i="4"/>
  <c r="O27" i="4" s="1"/>
  <c r="J55" i="3"/>
  <c r="K55" i="3" s="1"/>
  <c r="M55" i="3" s="1"/>
  <c r="J79" i="3"/>
  <c r="K79" i="3" s="1"/>
  <c r="M79" i="3" s="1"/>
  <c r="J95" i="3"/>
  <c r="K95" i="3" s="1"/>
  <c r="M95" i="3" s="1"/>
  <c r="J111" i="3"/>
  <c r="K111" i="3" s="1"/>
  <c r="M111" i="3" s="1"/>
  <c r="J127" i="3"/>
  <c r="K127" i="3" s="1"/>
  <c r="M127" i="3" s="1"/>
  <c r="J143" i="3"/>
  <c r="K143" i="3" s="1"/>
  <c r="M143" i="3" s="1"/>
  <c r="J159" i="3"/>
  <c r="K159" i="3" s="1"/>
  <c r="M159" i="3" s="1"/>
  <c r="J175" i="3"/>
  <c r="K175" i="3" s="1"/>
  <c r="M175" i="3" s="1"/>
  <c r="J191" i="3"/>
  <c r="K191" i="3" s="1"/>
  <c r="M191" i="3" s="1"/>
  <c r="J207" i="3"/>
  <c r="K207" i="3" s="1"/>
  <c r="M207" i="3" s="1"/>
  <c r="J223" i="3"/>
  <c r="K223" i="3" s="1"/>
  <c r="M223" i="3" s="1"/>
  <c r="J239" i="3"/>
  <c r="K239" i="3" s="1"/>
  <c r="M239" i="3" s="1"/>
  <c r="J255" i="3"/>
  <c r="K255" i="3" s="1"/>
  <c r="M255" i="3" s="1"/>
  <c r="J271" i="3"/>
  <c r="K271" i="3" s="1"/>
  <c r="M271" i="3" s="1"/>
  <c r="J287" i="3"/>
  <c r="K287" i="3" s="1"/>
  <c r="M287" i="3" s="1"/>
  <c r="J303" i="3"/>
  <c r="K303" i="3" s="1"/>
  <c r="M303" i="3" s="1"/>
  <c r="J24" i="3"/>
  <c r="K24" i="3" s="1"/>
  <c r="M24" i="3" s="1"/>
  <c r="J45" i="3"/>
  <c r="K45" i="3" s="1"/>
  <c r="M45" i="3" s="1"/>
  <c r="J66" i="3"/>
  <c r="K66" i="3" s="1"/>
  <c r="M66" i="3" s="1"/>
  <c r="J88" i="3"/>
  <c r="K88" i="3" s="1"/>
  <c r="M88" i="3" s="1"/>
  <c r="J109" i="3"/>
  <c r="K109" i="3" s="1"/>
  <c r="M109" i="3" s="1"/>
  <c r="J130" i="3"/>
  <c r="K130" i="3" s="1"/>
  <c r="M130" i="3" s="1"/>
  <c r="J152" i="3"/>
  <c r="K152" i="3" s="1"/>
  <c r="M152" i="3" s="1"/>
  <c r="J173" i="3"/>
  <c r="K173" i="3" s="1"/>
  <c r="M173" i="3" s="1"/>
  <c r="J194" i="3"/>
  <c r="K194" i="3" s="1"/>
  <c r="M194" i="3" s="1"/>
  <c r="J25" i="3"/>
  <c r="K25" i="3" s="1"/>
  <c r="M25" i="3" s="1"/>
  <c r="J46" i="3"/>
  <c r="K46" i="3" s="1"/>
  <c r="M46" i="3" s="1"/>
  <c r="J68" i="3"/>
  <c r="K68" i="3" s="1"/>
  <c r="M68" i="3" s="1"/>
  <c r="J89" i="3"/>
  <c r="K89" i="3" s="1"/>
  <c r="M89" i="3" s="1"/>
  <c r="J110" i="3"/>
  <c r="K110" i="3" s="1"/>
  <c r="M110" i="3" s="1"/>
  <c r="J132" i="3"/>
  <c r="K132" i="3" s="1"/>
  <c r="M132" i="3" s="1"/>
  <c r="J153" i="3"/>
  <c r="K153" i="3" s="1"/>
  <c r="M153" i="3" s="1"/>
  <c r="J174" i="3"/>
  <c r="K174" i="3" s="1"/>
  <c r="M174" i="3" s="1"/>
  <c r="J196" i="3"/>
  <c r="K196" i="3" s="1"/>
  <c r="M196" i="3" s="1"/>
  <c r="J21" i="3"/>
  <c r="K21" i="3" s="1"/>
  <c r="M21" i="3" s="1"/>
  <c r="J42" i="3"/>
  <c r="K42" i="3" s="1"/>
  <c r="M42" i="3" s="1"/>
  <c r="J64" i="3"/>
  <c r="K64" i="3" s="1"/>
  <c r="M64" i="3" s="1"/>
  <c r="J85" i="3"/>
  <c r="K85" i="3" s="1"/>
  <c r="M85" i="3" s="1"/>
  <c r="J106" i="3"/>
  <c r="K106" i="3" s="1"/>
  <c r="M106" i="3" s="1"/>
  <c r="J128" i="3"/>
  <c r="K128" i="3" s="1"/>
  <c r="M128" i="3" s="1"/>
  <c r="J149" i="3"/>
  <c r="K149" i="3" s="1"/>
  <c r="M149" i="3" s="1"/>
  <c r="J170" i="3"/>
  <c r="K170" i="3" s="1"/>
  <c r="M170" i="3" s="1"/>
  <c r="J17" i="3"/>
  <c r="K17" i="3" s="1"/>
  <c r="M17" i="3" s="1"/>
  <c r="J38" i="3"/>
  <c r="K38" i="3" s="1"/>
  <c r="M38" i="3" s="1"/>
  <c r="J60" i="3"/>
  <c r="K60" i="3" s="1"/>
  <c r="M60" i="3" s="1"/>
  <c r="J81" i="3"/>
  <c r="K81" i="3" s="1"/>
  <c r="M81" i="3" s="1"/>
  <c r="J102" i="3"/>
  <c r="K102" i="3" s="1"/>
  <c r="M102" i="3" s="1"/>
  <c r="J124" i="3"/>
  <c r="K124" i="3" s="1"/>
  <c r="M124" i="3" s="1"/>
  <c r="J145" i="3"/>
  <c r="K145" i="3" s="1"/>
  <c r="M145" i="3" s="1"/>
  <c r="J166" i="3"/>
  <c r="K166" i="3" s="1"/>
  <c r="M166" i="3" s="1"/>
  <c r="J188" i="3"/>
  <c r="K188" i="3" s="1"/>
  <c r="M188" i="3" s="1"/>
  <c r="J209" i="3"/>
  <c r="K209" i="3" s="1"/>
  <c r="M209" i="3" s="1"/>
  <c r="J230" i="3"/>
  <c r="K230" i="3" s="1"/>
  <c r="M230" i="3" s="1"/>
  <c r="J252" i="3"/>
  <c r="K252" i="3" s="1"/>
  <c r="M252" i="3" s="1"/>
  <c r="J273" i="3"/>
  <c r="K273" i="3" s="1"/>
  <c r="M273" i="3" s="1"/>
  <c r="J217" i="3"/>
  <c r="K217" i="3" s="1"/>
  <c r="M217" i="3" s="1"/>
  <c r="J245" i="3"/>
  <c r="K245" i="3" s="1"/>
  <c r="M245" i="3" s="1"/>
  <c r="J274" i="3"/>
  <c r="K274" i="3" s="1"/>
  <c r="M274" i="3" s="1"/>
  <c r="J296" i="3"/>
  <c r="K296" i="3" s="1"/>
  <c r="M296" i="3" s="1"/>
  <c r="J315" i="3"/>
  <c r="K315" i="3" s="1"/>
  <c r="M315" i="3" s="1"/>
  <c r="J331" i="3"/>
  <c r="K331" i="3" s="1"/>
  <c r="M331" i="3" s="1"/>
  <c r="J347" i="3"/>
  <c r="K347" i="3" s="1"/>
  <c r="M347" i="3" s="1"/>
  <c r="J192" i="3"/>
  <c r="K192" i="3" s="1"/>
  <c r="M192" i="3" s="1"/>
  <c r="J226" i="3"/>
  <c r="K226" i="3" s="1"/>
  <c r="M226" i="3" s="1"/>
  <c r="J254" i="3"/>
  <c r="K254" i="3" s="1"/>
  <c r="M254" i="3" s="1"/>
  <c r="J281" i="3"/>
  <c r="K281" i="3" s="1"/>
  <c r="M281" i="3" s="1"/>
  <c r="J302" i="3"/>
  <c r="K302" i="3" s="1"/>
  <c r="M302" i="3" s="1"/>
  <c r="J320" i="3"/>
  <c r="K320" i="3" s="1"/>
  <c r="M320" i="3" s="1"/>
  <c r="J336" i="3"/>
  <c r="K336" i="3" s="1"/>
  <c r="M336" i="3" s="1"/>
  <c r="J352" i="3"/>
  <c r="K352" i="3" s="1"/>
  <c r="M352" i="3" s="1"/>
  <c r="J197" i="3"/>
  <c r="K197" i="3" s="1"/>
  <c r="M197" i="3" s="1"/>
  <c r="J228" i="3"/>
  <c r="K228" i="3" s="1"/>
  <c r="M228" i="3" s="1"/>
  <c r="J256" i="3"/>
  <c r="K256" i="3" s="1"/>
  <c r="M256" i="3" s="1"/>
  <c r="J282" i="3"/>
  <c r="K282" i="3" s="1"/>
  <c r="M282" i="3" s="1"/>
  <c r="J304" i="3"/>
  <c r="K304" i="3" s="1"/>
  <c r="M304" i="3" s="1"/>
  <c r="J321" i="3"/>
  <c r="K321" i="3" s="1"/>
  <c r="M321" i="3" s="1"/>
  <c r="J337" i="3"/>
  <c r="K337" i="3" s="1"/>
  <c r="M337" i="3" s="1"/>
  <c r="J357" i="3"/>
  <c r="K357" i="3" s="1"/>
  <c r="M357" i="3" s="1"/>
  <c r="J222" i="3"/>
  <c r="K222" i="3" s="1"/>
  <c r="M222" i="3" s="1"/>
  <c r="J250" i="3"/>
  <c r="K250" i="3" s="1"/>
  <c r="M250" i="3" s="1"/>
  <c r="J278" i="3"/>
  <c r="K278" i="3" s="1"/>
  <c r="M278" i="3" s="1"/>
  <c r="J300" i="3"/>
  <c r="K300" i="3" s="1"/>
  <c r="M300" i="3" s="1"/>
  <c r="J35" i="3"/>
  <c r="K35" i="3" s="1"/>
  <c r="M35" i="3" s="1"/>
  <c r="J67" i="3"/>
  <c r="K67" i="3" s="1"/>
  <c r="M67" i="3" s="1"/>
  <c r="J83" i="3"/>
  <c r="K83" i="3" s="1"/>
  <c r="M83" i="3" s="1"/>
  <c r="J99" i="3"/>
  <c r="K99" i="3" s="1"/>
  <c r="M99" i="3" s="1"/>
  <c r="J115" i="3"/>
  <c r="K115" i="3" s="1"/>
  <c r="M115" i="3" s="1"/>
  <c r="J131" i="3"/>
  <c r="K131" i="3" s="1"/>
  <c r="M131" i="3" s="1"/>
  <c r="J147" i="3"/>
  <c r="K147" i="3" s="1"/>
  <c r="M147" i="3" s="1"/>
  <c r="J163" i="3"/>
  <c r="K163" i="3" s="1"/>
  <c r="M163" i="3" s="1"/>
  <c r="J179" i="3"/>
  <c r="K179" i="3" s="1"/>
  <c r="M179" i="3" s="1"/>
  <c r="J195" i="3"/>
  <c r="K195" i="3" s="1"/>
  <c r="M195" i="3" s="1"/>
  <c r="J211" i="3"/>
  <c r="K211" i="3" s="1"/>
  <c r="M211" i="3" s="1"/>
  <c r="J227" i="3"/>
  <c r="K227" i="3" s="1"/>
  <c r="M227" i="3" s="1"/>
  <c r="J243" i="3"/>
  <c r="K243" i="3" s="1"/>
  <c r="M243" i="3" s="1"/>
  <c r="J259" i="3"/>
  <c r="K259" i="3" s="1"/>
  <c r="M259" i="3" s="1"/>
  <c r="J275" i="3"/>
  <c r="K275" i="3" s="1"/>
  <c r="M275" i="3" s="1"/>
  <c r="J291" i="3"/>
  <c r="K291" i="3" s="1"/>
  <c r="M291" i="3" s="1"/>
  <c r="J307" i="3"/>
  <c r="K307" i="3" s="1"/>
  <c r="M307" i="3" s="1"/>
  <c r="J29" i="3"/>
  <c r="K29" i="3" s="1"/>
  <c r="M29" i="3" s="1"/>
  <c r="J50" i="3"/>
  <c r="K50" i="3" s="1"/>
  <c r="M50" i="3" s="1"/>
  <c r="J72" i="3"/>
  <c r="K72" i="3" s="1"/>
  <c r="M72" i="3" s="1"/>
  <c r="J93" i="3"/>
  <c r="K93" i="3" s="1"/>
  <c r="M93" i="3" s="1"/>
  <c r="J114" i="3"/>
  <c r="K114" i="3" s="1"/>
  <c r="M114" i="3" s="1"/>
  <c r="J136" i="3"/>
  <c r="K136" i="3" s="1"/>
  <c r="M136" i="3" s="1"/>
  <c r="J157" i="3"/>
  <c r="K157" i="3" s="1"/>
  <c r="M157" i="3" s="1"/>
  <c r="J178" i="3"/>
  <c r="K178" i="3" s="1"/>
  <c r="M178" i="3" s="1"/>
  <c r="J9" i="3"/>
  <c r="K9" i="3" s="1"/>
  <c r="M9" i="3" s="1"/>
  <c r="J30" i="3"/>
  <c r="K30" i="3" s="1"/>
  <c r="M30" i="3" s="1"/>
  <c r="J52" i="3"/>
  <c r="K52" i="3" s="1"/>
  <c r="M52" i="3" s="1"/>
  <c r="J73" i="3"/>
  <c r="K73" i="3" s="1"/>
  <c r="M73" i="3" s="1"/>
  <c r="J94" i="3"/>
  <c r="K94" i="3" s="1"/>
  <c r="M94" i="3" s="1"/>
  <c r="J116" i="3"/>
  <c r="K116" i="3" s="1"/>
  <c r="M116" i="3" s="1"/>
  <c r="J137" i="3"/>
  <c r="K137" i="3" s="1"/>
  <c r="M137" i="3" s="1"/>
  <c r="J158" i="3"/>
  <c r="K158" i="3" s="1"/>
  <c r="M158" i="3" s="1"/>
  <c r="J180" i="3"/>
  <c r="K180" i="3" s="1"/>
  <c r="M180" i="3" s="1"/>
  <c r="J201" i="3"/>
  <c r="K201" i="3" s="1"/>
  <c r="M201" i="3" s="1"/>
  <c r="J26" i="3"/>
  <c r="K26" i="3" s="1"/>
  <c r="M26" i="3" s="1"/>
  <c r="J48" i="3"/>
  <c r="K48" i="3" s="1"/>
  <c r="M48" i="3" s="1"/>
  <c r="J69" i="3"/>
  <c r="K69" i="3" s="1"/>
  <c r="M69" i="3" s="1"/>
  <c r="J90" i="3"/>
  <c r="K90" i="3" s="1"/>
  <c r="M90" i="3" s="1"/>
  <c r="J112" i="3"/>
  <c r="K112" i="3" s="1"/>
  <c r="M112" i="3" s="1"/>
  <c r="J133" i="3"/>
  <c r="K133" i="3" s="1"/>
  <c r="M133" i="3" s="1"/>
  <c r="J154" i="3"/>
  <c r="K154" i="3" s="1"/>
  <c r="M154" i="3" s="1"/>
  <c r="J176" i="3"/>
  <c r="K176" i="3" s="1"/>
  <c r="M176" i="3" s="1"/>
  <c r="J22" i="3"/>
  <c r="K22" i="3" s="1"/>
  <c r="M22" i="3" s="1"/>
  <c r="J44" i="3"/>
  <c r="K44" i="3" s="1"/>
  <c r="M44" i="3" s="1"/>
  <c r="J65" i="3"/>
  <c r="K65" i="3" s="1"/>
  <c r="M65" i="3" s="1"/>
  <c r="J86" i="3"/>
  <c r="K86" i="3" s="1"/>
  <c r="M86" i="3" s="1"/>
  <c r="J108" i="3"/>
  <c r="K108" i="3" s="1"/>
  <c r="M108" i="3" s="1"/>
  <c r="J129" i="3"/>
  <c r="K129" i="3" s="1"/>
  <c r="M129" i="3" s="1"/>
  <c r="J150" i="3"/>
  <c r="K150" i="3" s="1"/>
  <c r="M150" i="3" s="1"/>
  <c r="J172" i="3"/>
  <c r="K172" i="3" s="1"/>
  <c r="M172" i="3" s="1"/>
  <c r="J193" i="3"/>
  <c r="K193" i="3" s="1"/>
  <c r="M193" i="3" s="1"/>
  <c r="J214" i="3"/>
  <c r="K214" i="3" s="1"/>
  <c r="M214" i="3" s="1"/>
  <c r="J236" i="3"/>
  <c r="K236" i="3" s="1"/>
  <c r="M236" i="3" s="1"/>
  <c r="J257" i="3"/>
  <c r="K257" i="3" s="1"/>
  <c r="M257" i="3" s="1"/>
  <c r="J186" i="3"/>
  <c r="K186" i="3" s="1"/>
  <c r="M186" i="3" s="1"/>
  <c r="J224" i="3"/>
  <c r="K224" i="3" s="1"/>
  <c r="M224" i="3" s="1"/>
  <c r="J253" i="3"/>
  <c r="K253" i="3" s="1"/>
  <c r="M253" i="3" s="1"/>
  <c r="J280" i="3"/>
  <c r="K280" i="3" s="1"/>
  <c r="M280" i="3" s="1"/>
  <c r="J301" i="3"/>
  <c r="K301" i="3" s="1"/>
  <c r="M301" i="3" s="1"/>
  <c r="J319" i="3"/>
  <c r="K319" i="3" s="1"/>
  <c r="M319" i="3" s="1"/>
  <c r="J335" i="3"/>
  <c r="K335" i="3" s="1"/>
  <c r="M335" i="3" s="1"/>
  <c r="J355" i="3"/>
  <c r="K355" i="3" s="1"/>
  <c r="M355" i="3" s="1"/>
  <c r="J205" i="3"/>
  <c r="K205" i="3" s="1"/>
  <c r="M205" i="3" s="1"/>
  <c r="J233" i="3"/>
  <c r="K233" i="3" s="1"/>
  <c r="M233" i="3" s="1"/>
  <c r="J261" i="3"/>
  <c r="K261" i="3" s="1"/>
  <c r="M261" i="3" s="1"/>
  <c r="J286" i="3"/>
  <c r="K286" i="3" s="1"/>
  <c r="M286" i="3" s="1"/>
  <c r="J308" i="3"/>
  <c r="K308" i="3" s="1"/>
  <c r="M308" i="3" s="1"/>
  <c r="J324" i="3"/>
  <c r="K324" i="3" s="1"/>
  <c r="M324" i="3" s="1"/>
  <c r="J340" i="3"/>
  <c r="K340" i="3" s="1"/>
  <c r="M340" i="3" s="1"/>
  <c r="J356" i="3"/>
  <c r="K356" i="3" s="1"/>
  <c r="M356" i="3" s="1"/>
  <c r="J206" i="3"/>
  <c r="K206" i="3" s="1"/>
  <c r="M206" i="3" s="1"/>
  <c r="J234" i="3"/>
  <c r="K234" i="3" s="1"/>
  <c r="M234" i="3" s="1"/>
  <c r="J264" i="3"/>
  <c r="K264" i="3" s="1"/>
  <c r="M264" i="3" s="1"/>
  <c r="J288" i="3"/>
  <c r="K288" i="3" s="1"/>
  <c r="M288" i="3" s="1"/>
  <c r="J309" i="3"/>
  <c r="K309" i="3" s="1"/>
  <c r="M309" i="3" s="1"/>
  <c r="J325" i="3"/>
  <c r="K325" i="3" s="1"/>
  <c r="M325" i="3" s="1"/>
  <c r="J341" i="3"/>
  <c r="K341" i="3" s="1"/>
  <c r="M341" i="3" s="1"/>
  <c r="J200" i="3"/>
  <c r="K200" i="3" s="1"/>
  <c r="M200" i="3" s="1"/>
  <c r="J229" i="3"/>
  <c r="K229" i="3" s="1"/>
  <c r="M229" i="3" s="1"/>
  <c r="J258" i="3"/>
  <c r="K258" i="3" s="1"/>
  <c r="M258" i="3" s="1"/>
  <c r="J284" i="3"/>
  <c r="K284" i="3" s="1"/>
  <c r="M284" i="3" s="1"/>
  <c r="J305" i="3"/>
  <c r="K305" i="3" s="1"/>
  <c r="M305" i="3" s="1"/>
  <c r="J322" i="3"/>
  <c r="K322" i="3" s="1"/>
  <c r="M322" i="3" s="1"/>
  <c r="J338" i="3"/>
  <c r="K338" i="3" s="1"/>
  <c r="M338" i="3" s="1"/>
  <c r="J75" i="3"/>
  <c r="K75" i="3" s="1"/>
  <c r="M75" i="3" s="1"/>
  <c r="J107" i="3"/>
  <c r="K107" i="3" s="1"/>
  <c r="M107" i="3" s="1"/>
  <c r="J139" i="3"/>
  <c r="K139" i="3" s="1"/>
  <c r="M139" i="3" s="1"/>
  <c r="J171" i="3"/>
  <c r="K171" i="3" s="1"/>
  <c r="M171" i="3" s="1"/>
  <c r="J203" i="3"/>
  <c r="K203" i="3" s="1"/>
  <c r="M203" i="3" s="1"/>
  <c r="J235" i="3"/>
  <c r="K235" i="3" s="1"/>
  <c r="M235" i="3" s="1"/>
  <c r="J267" i="3"/>
  <c r="K267" i="3" s="1"/>
  <c r="M267" i="3" s="1"/>
  <c r="J299" i="3"/>
  <c r="K299" i="3" s="1"/>
  <c r="M299" i="3" s="1"/>
  <c r="J40" i="3"/>
  <c r="K40" i="3" s="1"/>
  <c r="M40" i="3" s="1"/>
  <c r="J82" i="3"/>
  <c r="K82" i="3" s="1"/>
  <c r="M82" i="3" s="1"/>
  <c r="J125" i="3"/>
  <c r="K125" i="3" s="1"/>
  <c r="M125" i="3" s="1"/>
  <c r="J168" i="3"/>
  <c r="K168" i="3" s="1"/>
  <c r="M168" i="3" s="1"/>
  <c r="J20" i="3"/>
  <c r="K20" i="3" s="1"/>
  <c r="M20" i="3" s="1"/>
  <c r="J62" i="3"/>
  <c r="K62" i="3" s="1"/>
  <c r="M62" i="3" s="1"/>
  <c r="J105" i="3"/>
  <c r="K105" i="3" s="1"/>
  <c r="M105" i="3" s="1"/>
  <c r="J148" i="3"/>
  <c r="K148" i="3" s="1"/>
  <c r="M148" i="3" s="1"/>
  <c r="J190" i="3"/>
  <c r="K190" i="3" s="1"/>
  <c r="M190" i="3" s="1"/>
  <c r="J37" i="3"/>
  <c r="K37" i="3" s="1"/>
  <c r="M37" i="3" s="1"/>
  <c r="J80" i="3"/>
  <c r="K80" i="3" s="1"/>
  <c r="M80" i="3" s="1"/>
  <c r="J122" i="3"/>
  <c r="K122" i="3" s="1"/>
  <c r="M122" i="3" s="1"/>
  <c r="J165" i="3"/>
  <c r="K165" i="3" s="1"/>
  <c r="M165" i="3" s="1"/>
  <c r="J33" i="3"/>
  <c r="K33" i="3" s="1"/>
  <c r="M33" i="3" s="1"/>
  <c r="J76" i="3"/>
  <c r="K76" i="3" s="1"/>
  <c r="M76" i="3" s="1"/>
  <c r="J118" i="3"/>
  <c r="K118" i="3" s="1"/>
  <c r="M118" i="3" s="1"/>
  <c r="J161" i="3"/>
  <c r="K161" i="3" s="1"/>
  <c r="M161" i="3" s="1"/>
  <c r="J204" i="3"/>
  <c r="K204" i="3" s="1"/>
  <c r="M204" i="3" s="1"/>
  <c r="J246" i="3"/>
  <c r="K246" i="3" s="1"/>
  <c r="M246" i="3" s="1"/>
  <c r="J210" i="3"/>
  <c r="K210" i="3" s="1"/>
  <c r="M210" i="3" s="1"/>
  <c r="J266" i="3"/>
  <c r="K266" i="3" s="1"/>
  <c r="M266" i="3" s="1"/>
  <c r="J311" i="3"/>
  <c r="K311" i="3" s="1"/>
  <c r="M311" i="3" s="1"/>
  <c r="J343" i="3"/>
  <c r="K343" i="3" s="1"/>
  <c r="M343" i="3" s="1"/>
  <c r="J218" i="3"/>
  <c r="K218" i="3" s="1"/>
  <c r="M218" i="3" s="1"/>
  <c r="J276" i="3"/>
  <c r="K276" i="3" s="1"/>
  <c r="M276" i="3" s="1"/>
  <c r="J316" i="3"/>
  <c r="K316" i="3" s="1"/>
  <c r="M316" i="3" s="1"/>
  <c r="J348" i="3"/>
  <c r="K348" i="3" s="1"/>
  <c r="M348" i="3" s="1"/>
  <c r="J221" i="3"/>
  <c r="K221" i="3" s="1"/>
  <c r="M221" i="3" s="1"/>
  <c r="J277" i="3"/>
  <c r="K277" i="3" s="1"/>
  <c r="M277" i="3" s="1"/>
  <c r="J317" i="3"/>
  <c r="K317" i="3" s="1"/>
  <c r="M317" i="3" s="1"/>
  <c r="J349" i="3"/>
  <c r="K349" i="3" s="1"/>
  <c r="M349" i="3" s="1"/>
  <c r="J244" i="3"/>
  <c r="K244" i="3" s="1"/>
  <c r="M244" i="3" s="1"/>
  <c r="J294" i="3"/>
  <c r="K294" i="3" s="1"/>
  <c r="M294" i="3" s="1"/>
  <c r="J326" i="3"/>
  <c r="K326" i="3" s="1"/>
  <c r="M326" i="3" s="1"/>
  <c r="J346" i="3"/>
  <c r="K346" i="3" s="1"/>
  <c r="M346" i="3" s="1"/>
  <c r="J362" i="3"/>
  <c r="K362" i="3" s="1"/>
  <c r="M362" i="3" s="1"/>
  <c r="J39" i="3"/>
  <c r="K39" i="3" s="1"/>
  <c r="M39" i="3" s="1"/>
  <c r="J87" i="3"/>
  <c r="K87" i="3" s="1"/>
  <c r="M87" i="3" s="1"/>
  <c r="J119" i="3"/>
  <c r="K119" i="3" s="1"/>
  <c r="M119" i="3" s="1"/>
  <c r="J151" i="3"/>
  <c r="K151" i="3" s="1"/>
  <c r="M151" i="3" s="1"/>
  <c r="J183" i="3"/>
  <c r="K183" i="3" s="1"/>
  <c r="M183" i="3" s="1"/>
  <c r="J215" i="3"/>
  <c r="K215" i="3" s="1"/>
  <c r="M215" i="3" s="1"/>
  <c r="J247" i="3"/>
  <c r="K247" i="3" s="1"/>
  <c r="M247" i="3" s="1"/>
  <c r="J279" i="3"/>
  <c r="K279" i="3" s="1"/>
  <c r="M279" i="3" s="1"/>
  <c r="J13" i="3"/>
  <c r="K13" i="3" s="1"/>
  <c r="M13" i="3" s="1"/>
  <c r="J56" i="3"/>
  <c r="K56" i="3" s="1"/>
  <c r="M56" i="3" s="1"/>
  <c r="J98" i="3"/>
  <c r="K98" i="3" s="1"/>
  <c r="M98" i="3" s="1"/>
  <c r="J141" i="3"/>
  <c r="K141" i="3" s="1"/>
  <c r="M141" i="3" s="1"/>
  <c r="J184" i="3"/>
  <c r="K184" i="3" s="1"/>
  <c r="M184" i="3" s="1"/>
  <c r="J36" i="3"/>
  <c r="K36" i="3" s="1"/>
  <c r="M36" i="3" s="1"/>
  <c r="J78" i="3"/>
  <c r="K78" i="3" s="1"/>
  <c r="M78" i="3" s="1"/>
  <c r="J121" i="3"/>
  <c r="K121" i="3" s="1"/>
  <c r="M121" i="3" s="1"/>
  <c r="J164" i="3"/>
  <c r="K164" i="3" s="1"/>
  <c r="M164" i="3" s="1"/>
  <c r="J10" i="3"/>
  <c r="K10" i="3" s="1"/>
  <c r="M10" i="3" s="1"/>
  <c r="J53" i="3"/>
  <c r="K53" i="3" s="1"/>
  <c r="M53" i="3" s="1"/>
  <c r="J96" i="3"/>
  <c r="K96" i="3" s="1"/>
  <c r="M96" i="3" s="1"/>
  <c r="J138" i="3"/>
  <c r="K138" i="3" s="1"/>
  <c r="M138" i="3" s="1"/>
  <c r="J181" i="3"/>
  <c r="K181" i="3" s="1"/>
  <c r="M181" i="3" s="1"/>
  <c r="J49" i="3"/>
  <c r="K49" i="3" s="1"/>
  <c r="M49" i="3" s="1"/>
  <c r="J92" i="3"/>
  <c r="K92" i="3" s="1"/>
  <c r="M92" i="3" s="1"/>
  <c r="J134" i="3"/>
  <c r="K134" i="3" s="1"/>
  <c r="M134" i="3" s="1"/>
  <c r="J177" i="3"/>
  <c r="K177" i="3" s="1"/>
  <c r="M177" i="3" s="1"/>
  <c r="J220" i="3"/>
  <c r="K220" i="3" s="1"/>
  <c r="M220" i="3" s="1"/>
  <c r="J262" i="3"/>
  <c r="K262" i="3" s="1"/>
  <c r="M262" i="3" s="1"/>
  <c r="J232" i="3"/>
  <c r="K232" i="3" s="1"/>
  <c r="M232" i="3" s="1"/>
  <c r="J285" i="3"/>
  <c r="K285" i="3" s="1"/>
  <c r="M285" i="3" s="1"/>
  <c r="J323" i="3"/>
  <c r="K323" i="3" s="1"/>
  <c r="M323" i="3" s="1"/>
  <c r="J363" i="3"/>
  <c r="K363" i="3" s="1"/>
  <c r="M363" i="3" s="1"/>
  <c r="J240" i="3"/>
  <c r="K240" i="3" s="1"/>
  <c r="M240" i="3" s="1"/>
  <c r="J292" i="3"/>
  <c r="K292" i="3" s="1"/>
  <c r="M292" i="3" s="1"/>
  <c r="J328" i="3"/>
  <c r="K328" i="3" s="1"/>
  <c r="M328" i="3" s="1"/>
  <c r="J360" i="3"/>
  <c r="K360" i="3" s="1"/>
  <c r="M360" i="3" s="1"/>
  <c r="J242" i="3"/>
  <c r="K242" i="3" s="1"/>
  <c r="M242" i="3" s="1"/>
  <c r="J293" i="3"/>
  <c r="K293" i="3" s="1"/>
  <c r="M293" i="3" s="1"/>
  <c r="J329" i="3"/>
  <c r="K329" i="3" s="1"/>
  <c r="M329" i="3" s="1"/>
  <c r="J208" i="3"/>
  <c r="K208" i="3" s="1"/>
  <c r="M208" i="3" s="1"/>
  <c r="J265" i="3"/>
  <c r="K265" i="3" s="1"/>
  <c r="M265" i="3" s="1"/>
  <c r="J103" i="3"/>
  <c r="K103" i="3" s="1"/>
  <c r="M103" i="3" s="1"/>
  <c r="J167" i="3"/>
  <c r="K167" i="3" s="1"/>
  <c r="M167" i="3" s="1"/>
  <c r="J231" i="3"/>
  <c r="K231" i="3" s="1"/>
  <c r="M231" i="3" s="1"/>
  <c r="J295" i="3"/>
  <c r="K295" i="3" s="1"/>
  <c r="M295" i="3" s="1"/>
  <c r="J77" i="3"/>
  <c r="K77" i="3" s="1"/>
  <c r="M77" i="3" s="1"/>
  <c r="J162" i="3"/>
  <c r="K162" i="3" s="1"/>
  <c r="M162" i="3" s="1"/>
  <c r="J57" i="3"/>
  <c r="K57" i="3" s="1"/>
  <c r="M57" i="3" s="1"/>
  <c r="J142" i="3"/>
  <c r="K142" i="3" s="1"/>
  <c r="M142" i="3" s="1"/>
  <c r="J32" i="3"/>
  <c r="K32" i="3" s="1"/>
  <c r="M32" i="3" s="1"/>
  <c r="J117" i="3"/>
  <c r="K117" i="3" s="1"/>
  <c r="M117" i="3" s="1"/>
  <c r="J28" i="3"/>
  <c r="K28" i="3" s="1"/>
  <c r="M28" i="3" s="1"/>
  <c r="J113" i="3"/>
  <c r="K113" i="3" s="1"/>
  <c r="M113" i="3" s="1"/>
  <c r="J198" i="3"/>
  <c r="K198" i="3" s="1"/>
  <c r="M198" i="3" s="1"/>
  <c r="J202" i="3"/>
  <c r="K202" i="3" s="1"/>
  <c r="M202" i="3" s="1"/>
  <c r="J306" i="3"/>
  <c r="K306" i="3" s="1"/>
  <c r="M306" i="3" s="1"/>
  <c r="J212" i="3"/>
  <c r="K212" i="3" s="1"/>
  <c r="M212" i="3" s="1"/>
  <c r="J312" i="3"/>
  <c r="K312" i="3" s="1"/>
  <c r="M312" i="3" s="1"/>
  <c r="J213" i="3"/>
  <c r="K213" i="3" s="1"/>
  <c r="M213" i="3" s="1"/>
  <c r="J313" i="3"/>
  <c r="K313" i="3" s="1"/>
  <c r="M313" i="3" s="1"/>
  <c r="J237" i="3"/>
  <c r="K237" i="3" s="1"/>
  <c r="M237" i="3" s="1"/>
  <c r="J314" i="3"/>
  <c r="K314" i="3" s="1"/>
  <c r="M314" i="3" s="1"/>
  <c r="J342" i="3"/>
  <c r="K342" i="3" s="1"/>
  <c r="M342" i="3" s="1"/>
  <c r="J351" i="3"/>
  <c r="K351" i="3" s="1"/>
  <c r="M351" i="3" s="1"/>
  <c r="J248" i="3"/>
  <c r="K248" i="3" s="1"/>
  <c r="M248" i="3" s="1"/>
  <c r="J249" i="3"/>
  <c r="K249" i="3" s="1"/>
  <c r="M249" i="3" s="1"/>
  <c r="J333" i="3"/>
  <c r="K333" i="3" s="1"/>
  <c r="M333" i="3" s="1"/>
  <c r="J272" i="3"/>
  <c r="K272" i="3" s="1"/>
  <c r="M272" i="3" s="1"/>
  <c r="J350" i="3"/>
  <c r="K350" i="3" s="1"/>
  <c r="M350" i="3" s="1"/>
  <c r="J359" i="3"/>
  <c r="K359" i="3" s="1"/>
  <c r="M359" i="3" s="1"/>
  <c r="J71" i="3"/>
  <c r="K71" i="3" s="1"/>
  <c r="M71" i="3" s="1"/>
  <c r="J135" i="3"/>
  <c r="K135" i="3" s="1"/>
  <c r="M135" i="3" s="1"/>
  <c r="J263" i="3"/>
  <c r="K263" i="3" s="1"/>
  <c r="M263" i="3" s="1"/>
  <c r="J34" i="3"/>
  <c r="K34" i="3" s="1"/>
  <c r="M34" i="3" s="1"/>
  <c r="J14" i="3"/>
  <c r="K14" i="3" s="1"/>
  <c r="M14" i="3" s="1"/>
  <c r="J185" i="3"/>
  <c r="K185" i="3" s="1"/>
  <c r="M185" i="3" s="1"/>
  <c r="J160" i="3"/>
  <c r="K160" i="3" s="1"/>
  <c r="M160" i="3" s="1"/>
  <c r="J156" i="3"/>
  <c r="K156" i="3" s="1"/>
  <c r="M156" i="3" s="1"/>
  <c r="J260" i="3"/>
  <c r="K260" i="3" s="1"/>
  <c r="M260" i="3" s="1"/>
  <c r="J269" i="3"/>
  <c r="K269" i="3" s="1"/>
  <c r="M269" i="3" s="1"/>
  <c r="J270" i="3"/>
  <c r="K270" i="3" s="1"/>
  <c r="M270" i="3" s="1"/>
  <c r="J289" i="3"/>
  <c r="K289" i="3" s="1"/>
  <c r="M289" i="3" s="1"/>
  <c r="J354" i="3"/>
  <c r="K354" i="3" s="1"/>
  <c r="M354" i="3" s="1"/>
  <c r="J91" i="3"/>
  <c r="K91" i="3" s="1"/>
  <c r="M91" i="3" s="1"/>
  <c r="J155" i="3"/>
  <c r="K155" i="3" s="1"/>
  <c r="M155" i="3" s="1"/>
  <c r="J219" i="3"/>
  <c r="K219" i="3" s="1"/>
  <c r="M219" i="3" s="1"/>
  <c r="J61" i="3"/>
  <c r="K61" i="3" s="1"/>
  <c r="M61" i="3" s="1"/>
  <c r="J146" i="3"/>
  <c r="K146" i="3" s="1"/>
  <c r="M146" i="3" s="1"/>
  <c r="J126" i="3"/>
  <c r="K126" i="3" s="1"/>
  <c r="M126" i="3" s="1"/>
  <c r="J101" i="3"/>
  <c r="K101" i="3" s="1"/>
  <c r="M101" i="3" s="1"/>
  <c r="J97" i="3"/>
  <c r="K97" i="3" s="1"/>
  <c r="M97" i="3" s="1"/>
  <c r="J268" i="3"/>
  <c r="K268" i="3" s="1"/>
  <c r="M268" i="3" s="1"/>
  <c r="J361" i="3"/>
  <c r="K361" i="3" s="1"/>
  <c r="M361" i="3" s="1"/>
  <c r="J297" i="3"/>
  <c r="K297" i="3" s="1"/>
  <c r="M297" i="3" s="1"/>
  <c r="J298" i="3"/>
  <c r="K298" i="3" s="1"/>
  <c r="M298" i="3" s="1"/>
  <c r="J216" i="3"/>
  <c r="K216" i="3" s="1"/>
  <c r="M216" i="3" s="1"/>
  <c r="J334" i="3"/>
  <c r="K334" i="3" s="1"/>
  <c r="M334" i="3" s="1"/>
  <c r="J51" i="3"/>
  <c r="K51" i="3" s="1"/>
  <c r="M51" i="3" s="1"/>
  <c r="J123" i="3"/>
  <c r="K123" i="3" s="1"/>
  <c r="M123" i="3" s="1"/>
  <c r="J187" i="3"/>
  <c r="K187" i="3" s="1"/>
  <c r="M187" i="3" s="1"/>
  <c r="J251" i="3"/>
  <c r="K251" i="3" s="1"/>
  <c r="M251" i="3" s="1"/>
  <c r="J18" i="3"/>
  <c r="K18" i="3" s="1"/>
  <c r="M18" i="3" s="1"/>
  <c r="J104" i="3"/>
  <c r="K104" i="3" s="1"/>
  <c r="M104" i="3" s="1"/>
  <c r="J189" i="3"/>
  <c r="K189" i="3" s="1"/>
  <c r="M189" i="3" s="1"/>
  <c r="J84" i="3"/>
  <c r="K84" i="3" s="1"/>
  <c r="M84" i="3" s="1"/>
  <c r="J169" i="3"/>
  <c r="K169" i="3" s="1"/>
  <c r="M169" i="3" s="1"/>
  <c r="J58" i="3"/>
  <c r="K58" i="3" s="1"/>
  <c r="M58" i="3" s="1"/>
  <c r="J144" i="3"/>
  <c r="K144" i="3" s="1"/>
  <c r="M144" i="3" s="1"/>
  <c r="J54" i="3"/>
  <c r="K54" i="3" s="1"/>
  <c r="M54" i="3" s="1"/>
  <c r="J140" i="3"/>
  <c r="K140" i="3" s="1"/>
  <c r="M140" i="3" s="1"/>
  <c r="J225" i="3"/>
  <c r="K225" i="3" s="1"/>
  <c r="M225" i="3" s="1"/>
  <c r="J238" i="3"/>
  <c r="K238" i="3" s="1"/>
  <c r="M238" i="3" s="1"/>
  <c r="J327" i="3"/>
  <c r="K327" i="3" s="1"/>
  <c r="M327" i="3" s="1"/>
  <c r="J332" i="3"/>
  <c r="K332" i="3" s="1"/>
  <c r="M332" i="3" s="1"/>
  <c r="J318" i="3"/>
  <c r="K318" i="3" s="1"/>
  <c r="M318" i="3" s="1"/>
  <c r="J199" i="3"/>
  <c r="K199" i="3" s="1"/>
  <c r="M199" i="3" s="1"/>
  <c r="J120" i="3"/>
  <c r="K120" i="3" s="1"/>
  <c r="M120" i="3" s="1"/>
  <c r="J100" i="3"/>
  <c r="K100" i="3" s="1"/>
  <c r="M100" i="3" s="1"/>
  <c r="J74" i="3"/>
  <c r="K74" i="3" s="1"/>
  <c r="M74" i="3" s="1"/>
  <c r="J70" i="3"/>
  <c r="K70" i="3" s="1"/>
  <c r="M70" i="3" s="1"/>
  <c r="J241" i="3"/>
  <c r="K241" i="3" s="1"/>
  <c r="M241" i="3" s="1"/>
  <c r="J339" i="3"/>
  <c r="K339" i="3" s="1"/>
  <c r="M339" i="3" s="1"/>
  <c r="J344" i="3"/>
  <c r="K344" i="3" s="1"/>
  <c r="M344" i="3" s="1"/>
  <c r="J345" i="3"/>
  <c r="K345" i="3" s="1"/>
  <c r="M345" i="3" s="1"/>
  <c r="J330" i="3"/>
  <c r="K330" i="3" s="1"/>
  <c r="M330" i="3" s="1"/>
  <c r="J353" i="3"/>
  <c r="K353" i="3" s="1"/>
  <c r="M353" i="3" s="1"/>
  <c r="J283" i="3"/>
  <c r="K283" i="3" s="1"/>
  <c r="M283" i="3" s="1"/>
  <c r="J41" i="3"/>
  <c r="K41" i="3" s="1"/>
  <c r="M41" i="3" s="1"/>
  <c r="J16" i="3"/>
  <c r="K16" i="3" s="1"/>
  <c r="M16" i="3" s="1"/>
  <c r="J12" i="3"/>
  <c r="K12" i="3" s="1"/>
  <c r="M12" i="3" s="1"/>
  <c r="J182" i="3"/>
  <c r="K182" i="3" s="1"/>
  <c r="M182" i="3" s="1"/>
  <c r="J290" i="3"/>
  <c r="K290" i="3" s="1"/>
  <c r="M290" i="3" s="1"/>
  <c r="J8" i="3"/>
  <c r="J310" i="3"/>
  <c r="K310" i="3" s="1"/>
  <c r="M310" i="3" s="1"/>
  <c r="J358" i="3"/>
  <c r="K358" i="3" s="1"/>
  <c r="M358" i="3" s="1"/>
  <c r="J31" i="3"/>
  <c r="K31" i="3" s="1"/>
  <c r="M31" i="3" s="1"/>
  <c r="J23" i="3"/>
  <c r="K23" i="3" s="1"/>
  <c r="M23" i="3" s="1"/>
  <c r="J11" i="3"/>
  <c r="K11" i="3" s="1"/>
  <c r="M11" i="3" s="1"/>
  <c r="N59" i="4"/>
  <c r="O59" i="4" s="1"/>
  <c r="N47" i="4"/>
  <c r="O47" i="4" s="1"/>
  <c r="N15" i="4"/>
  <c r="O15" i="4" s="1"/>
  <c r="N13" i="2"/>
  <c r="N8" i="10"/>
  <c r="M365" i="9"/>
  <c r="J356" i="2"/>
  <c r="K356" i="2" s="1"/>
  <c r="M356" i="2" s="1"/>
  <c r="J350" i="2"/>
  <c r="K350" i="2" s="1"/>
  <c r="M350" i="2" s="1"/>
  <c r="J338" i="2"/>
  <c r="K338" i="2" s="1"/>
  <c r="M338" i="2" s="1"/>
  <c r="J335" i="2"/>
  <c r="K335" i="2" s="1"/>
  <c r="M335" i="2" s="1"/>
  <c r="J331" i="2"/>
  <c r="K331" i="2" s="1"/>
  <c r="M331" i="2" s="1"/>
  <c r="J328" i="2"/>
  <c r="K328" i="2" s="1"/>
  <c r="M328" i="2" s="1"/>
  <c r="J313" i="2"/>
  <c r="K313" i="2" s="1"/>
  <c r="M313" i="2" s="1"/>
  <c r="J362" i="2"/>
  <c r="K362" i="2" s="1"/>
  <c r="M362" i="2" s="1"/>
  <c r="J349" i="2"/>
  <c r="K349" i="2" s="1"/>
  <c r="M349" i="2" s="1"/>
  <c r="J347" i="2"/>
  <c r="K347" i="2" s="1"/>
  <c r="M347" i="2" s="1"/>
  <c r="J344" i="2"/>
  <c r="K344" i="2" s="1"/>
  <c r="M344" i="2" s="1"/>
  <c r="J322" i="2"/>
  <c r="K322" i="2" s="1"/>
  <c r="M322" i="2" s="1"/>
  <c r="J307" i="2"/>
  <c r="K307" i="2" s="1"/>
  <c r="M307" i="2" s="1"/>
  <c r="J303" i="2"/>
  <c r="K303" i="2" s="1"/>
  <c r="M303" i="2" s="1"/>
  <c r="J358" i="2"/>
  <c r="K358" i="2" s="1"/>
  <c r="M358" i="2" s="1"/>
  <c r="J354" i="2"/>
  <c r="K354" i="2" s="1"/>
  <c r="M354" i="2" s="1"/>
  <c r="J343" i="2"/>
  <c r="K343" i="2" s="1"/>
  <c r="M343" i="2" s="1"/>
  <c r="J329" i="2"/>
  <c r="K329" i="2" s="1"/>
  <c r="M329" i="2" s="1"/>
  <c r="J318" i="2"/>
  <c r="K318" i="2" s="1"/>
  <c r="M318" i="2" s="1"/>
  <c r="J311" i="2"/>
  <c r="K311" i="2" s="1"/>
  <c r="M311" i="2" s="1"/>
  <c r="J298" i="2"/>
  <c r="K298" i="2" s="1"/>
  <c r="M298" i="2" s="1"/>
  <c r="J294" i="2"/>
  <c r="K294" i="2" s="1"/>
  <c r="M294" i="2" s="1"/>
  <c r="J286" i="2"/>
  <c r="K286" i="2" s="1"/>
  <c r="M286" i="2" s="1"/>
  <c r="J284" i="2"/>
  <c r="K284" i="2" s="1"/>
  <c r="M284" i="2" s="1"/>
  <c r="J273" i="2"/>
  <c r="K273" i="2" s="1"/>
  <c r="M273" i="2" s="1"/>
  <c r="J271" i="2"/>
  <c r="K271" i="2" s="1"/>
  <c r="M271" i="2" s="1"/>
  <c r="J269" i="2"/>
  <c r="K269" i="2" s="1"/>
  <c r="M269" i="2" s="1"/>
  <c r="J267" i="2"/>
  <c r="K267" i="2" s="1"/>
  <c r="M267" i="2" s="1"/>
  <c r="J256" i="2"/>
  <c r="K256" i="2" s="1"/>
  <c r="M256" i="2" s="1"/>
  <c r="J250" i="2"/>
  <c r="K250" i="2" s="1"/>
  <c r="M250" i="2" s="1"/>
  <c r="J243" i="2"/>
  <c r="K243" i="2" s="1"/>
  <c r="M243" i="2" s="1"/>
  <c r="J209" i="2"/>
  <c r="K209" i="2" s="1"/>
  <c r="M209" i="2" s="1"/>
  <c r="J186" i="2"/>
  <c r="K186" i="2" s="1"/>
  <c r="M186" i="2" s="1"/>
  <c r="J182" i="2"/>
  <c r="K182" i="2" s="1"/>
  <c r="M182" i="2" s="1"/>
  <c r="J178" i="2"/>
  <c r="K178" i="2" s="1"/>
  <c r="M178" i="2" s="1"/>
  <c r="J168" i="2"/>
  <c r="K168" i="2" s="1"/>
  <c r="M168" i="2" s="1"/>
  <c r="J156" i="2"/>
  <c r="K156" i="2" s="1"/>
  <c r="M156" i="2" s="1"/>
  <c r="J141" i="2"/>
  <c r="K141" i="2" s="1"/>
  <c r="M141" i="2" s="1"/>
  <c r="J127" i="2"/>
  <c r="K127" i="2" s="1"/>
  <c r="M127" i="2" s="1"/>
  <c r="J113" i="2"/>
  <c r="K113" i="2" s="1"/>
  <c r="M113" i="2" s="1"/>
  <c r="J100" i="2"/>
  <c r="K100" i="2" s="1"/>
  <c r="M100" i="2" s="1"/>
  <c r="J84" i="2"/>
  <c r="K84" i="2" s="1"/>
  <c r="M84" i="2" s="1"/>
  <c r="J77" i="2"/>
  <c r="K77" i="2" s="1"/>
  <c r="M77" i="2" s="1"/>
  <c r="J72" i="2"/>
  <c r="K72" i="2" s="1"/>
  <c r="M72" i="2" s="1"/>
  <c r="J66" i="2"/>
  <c r="K66" i="2" s="1"/>
  <c r="M66" i="2" s="1"/>
  <c r="J361" i="2"/>
  <c r="K361" i="2" s="1"/>
  <c r="M361" i="2" s="1"/>
  <c r="J346" i="2"/>
  <c r="K346" i="2" s="1"/>
  <c r="M346" i="2" s="1"/>
  <c r="J333" i="2"/>
  <c r="K333" i="2" s="1"/>
  <c r="M333" i="2" s="1"/>
  <c r="J324" i="2"/>
  <c r="K324" i="2" s="1"/>
  <c r="M324" i="2" s="1"/>
  <c r="J321" i="2"/>
  <c r="K321" i="2" s="1"/>
  <c r="M321" i="2" s="1"/>
  <c r="J316" i="2"/>
  <c r="K316" i="2" s="1"/>
  <c r="M316" i="2" s="1"/>
  <c r="J306" i="2"/>
  <c r="K306" i="2" s="1"/>
  <c r="M306" i="2" s="1"/>
  <c r="J302" i="2"/>
  <c r="K302" i="2" s="1"/>
  <c r="M302" i="2" s="1"/>
  <c r="J292" i="2"/>
  <c r="K292" i="2" s="1"/>
  <c r="M292" i="2" s="1"/>
  <c r="J281" i="2"/>
  <c r="K281" i="2" s="1"/>
  <c r="M281" i="2" s="1"/>
  <c r="J279" i="2"/>
  <c r="K279" i="2" s="1"/>
  <c r="M279" i="2" s="1"/>
  <c r="J275" i="2"/>
  <c r="K275" i="2" s="1"/>
  <c r="M275" i="2" s="1"/>
  <c r="J264" i="2"/>
  <c r="K264" i="2" s="1"/>
  <c r="M264" i="2" s="1"/>
  <c r="J235" i="2"/>
  <c r="K235" i="2" s="1"/>
  <c r="M235" i="2" s="1"/>
  <c r="J232" i="2"/>
  <c r="K232" i="2" s="1"/>
  <c r="M232" i="2" s="1"/>
  <c r="J229" i="2"/>
  <c r="K229" i="2" s="1"/>
  <c r="M229" i="2" s="1"/>
  <c r="J227" i="2"/>
  <c r="K227" i="2" s="1"/>
  <c r="M227" i="2" s="1"/>
  <c r="J223" i="2"/>
  <c r="K223" i="2" s="1"/>
  <c r="M223" i="2" s="1"/>
  <c r="J218" i="2"/>
  <c r="K218" i="2" s="1"/>
  <c r="M218" i="2" s="1"/>
  <c r="J216" i="2"/>
  <c r="K216" i="2" s="1"/>
  <c r="M216" i="2" s="1"/>
  <c r="J214" i="2"/>
  <c r="K214" i="2" s="1"/>
  <c r="M214" i="2" s="1"/>
  <c r="J212" i="2"/>
  <c r="K212" i="2" s="1"/>
  <c r="M212" i="2" s="1"/>
  <c r="J204" i="2"/>
  <c r="K204" i="2" s="1"/>
  <c r="M204" i="2" s="1"/>
  <c r="J198" i="2"/>
  <c r="K198" i="2" s="1"/>
  <c r="M198" i="2" s="1"/>
  <c r="J196" i="2"/>
  <c r="K196" i="2" s="1"/>
  <c r="M196" i="2" s="1"/>
  <c r="J191" i="2"/>
  <c r="K191" i="2" s="1"/>
  <c r="M191" i="2" s="1"/>
  <c r="J184" i="2"/>
  <c r="K184" i="2" s="1"/>
  <c r="M184" i="2" s="1"/>
  <c r="J174" i="2"/>
  <c r="K174" i="2" s="1"/>
  <c r="M174" i="2" s="1"/>
  <c r="J158" i="2"/>
  <c r="K158" i="2" s="1"/>
  <c r="M158" i="2" s="1"/>
  <c r="J151" i="2"/>
  <c r="K151" i="2" s="1"/>
  <c r="M151" i="2" s="1"/>
  <c r="J149" i="2"/>
  <c r="K149" i="2" s="1"/>
  <c r="M149" i="2" s="1"/>
  <c r="J147" i="2"/>
  <c r="K147" i="2" s="1"/>
  <c r="M147" i="2" s="1"/>
  <c r="J139" i="2"/>
  <c r="K139" i="2" s="1"/>
  <c r="M139" i="2" s="1"/>
  <c r="J135" i="2"/>
  <c r="K135" i="2" s="1"/>
  <c r="M135" i="2" s="1"/>
  <c r="J130" i="2"/>
  <c r="K130" i="2" s="1"/>
  <c r="M130" i="2" s="1"/>
  <c r="J122" i="2"/>
  <c r="K122" i="2" s="1"/>
  <c r="M122" i="2" s="1"/>
  <c r="J115" i="2"/>
  <c r="K115" i="2" s="1"/>
  <c r="M115" i="2" s="1"/>
  <c r="J108" i="2"/>
  <c r="K108" i="2" s="1"/>
  <c r="M108" i="2" s="1"/>
  <c r="J106" i="2"/>
  <c r="K106" i="2" s="1"/>
  <c r="M106" i="2" s="1"/>
  <c r="J103" i="2"/>
  <c r="K103" i="2" s="1"/>
  <c r="M103" i="2" s="1"/>
  <c r="J95" i="2"/>
  <c r="K95" i="2" s="1"/>
  <c r="M95" i="2" s="1"/>
  <c r="J91" i="2"/>
  <c r="K91" i="2" s="1"/>
  <c r="M91" i="2" s="1"/>
  <c r="J88" i="2"/>
  <c r="K88" i="2" s="1"/>
  <c r="M88" i="2" s="1"/>
  <c r="J81" i="2"/>
  <c r="K81" i="2" s="1"/>
  <c r="M81" i="2" s="1"/>
  <c r="J68" i="2"/>
  <c r="K68" i="2" s="1"/>
  <c r="M68" i="2" s="1"/>
  <c r="J63" i="2"/>
  <c r="K63" i="2" s="1"/>
  <c r="M63" i="2" s="1"/>
  <c r="J59" i="2"/>
  <c r="K59" i="2" s="1"/>
  <c r="M59" i="2" s="1"/>
  <c r="J56" i="2"/>
  <c r="K56" i="2" s="1"/>
  <c r="M56" i="2" s="1"/>
  <c r="J348" i="2"/>
  <c r="K348" i="2" s="1"/>
  <c r="M348" i="2" s="1"/>
  <c r="J330" i="2"/>
  <c r="K330" i="2" s="1"/>
  <c r="M330" i="2" s="1"/>
  <c r="J326" i="2"/>
  <c r="K326" i="2" s="1"/>
  <c r="M326" i="2" s="1"/>
  <c r="J315" i="2"/>
  <c r="K315" i="2" s="1"/>
  <c r="M315" i="2" s="1"/>
  <c r="J293" i="2"/>
  <c r="K293" i="2" s="1"/>
  <c r="M293" i="2" s="1"/>
  <c r="J288" i="2"/>
  <c r="K288" i="2" s="1"/>
  <c r="M288" i="2" s="1"/>
  <c r="J270" i="2"/>
  <c r="K270" i="2" s="1"/>
  <c r="M270" i="2" s="1"/>
  <c r="J268" i="2"/>
  <c r="K268" i="2" s="1"/>
  <c r="M268" i="2" s="1"/>
  <c r="J263" i="2"/>
  <c r="K263" i="2" s="1"/>
  <c r="M263" i="2" s="1"/>
  <c r="J261" i="2"/>
  <c r="K261" i="2" s="1"/>
  <c r="M261" i="2" s="1"/>
  <c r="J259" i="2"/>
  <c r="K259" i="2" s="1"/>
  <c r="M259" i="2" s="1"/>
  <c r="J242" i="2"/>
  <c r="K242" i="2" s="1"/>
  <c r="M242" i="2" s="1"/>
  <c r="J211" i="2"/>
  <c r="K211" i="2" s="1"/>
  <c r="M211" i="2" s="1"/>
  <c r="J202" i="2"/>
  <c r="K202" i="2" s="1"/>
  <c r="M202" i="2" s="1"/>
  <c r="J199" i="2"/>
  <c r="K199" i="2" s="1"/>
  <c r="M199" i="2" s="1"/>
  <c r="J188" i="2"/>
  <c r="K188" i="2" s="1"/>
  <c r="M188" i="2" s="1"/>
  <c r="J172" i="2"/>
  <c r="K172" i="2" s="1"/>
  <c r="M172" i="2" s="1"/>
  <c r="J155" i="2"/>
  <c r="K155" i="2" s="1"/>
  <c r="M155" i="2" s="1"/>
  <c r="J148" i="2"/>
  <c r="K148" i="2" s="1"/>
  <c r="M148" i="2" s="1"/>
  <c r="J144" i="2"/>
  <c r="K144" i="2" s="1"/>
  <c r="M144" i="2" s="1"/>
  <c r="J142" i="2"/>
  <c r="K142" i="2" s="1"/>
  <c r="M142" i="2" s="1"/>
  <c r="J117" i="2"/>
  <c r="K117" i="2" s="1"/>
  <c r="M117" i="2" s="1"/>
  <c r="J93" i="2"/>
  <c r="K93" i="2" s="1"/>
  <c r="M93" i="2" s="1"/>
  <c r="J85" i="2"/>
  <c r="K85" i="2" s="1"/>
  <c r="M85" i="2" s="1"/>
  <c r="J65" i="2"/>
  <c r="K65" i="2" s="1"/>
  <c r="M65" i="2" s="1"/>
  <c r="J54" i="2"/>
  <c r="K54" i="2" s="1"/>
  <c r="M54" i="2" s="1"/>
  <c r="J41" i="2"/>
  <c r="K41" i="2" s="1"/>
  <c r="M41" i="2" s="1"/>
  <c r="J38" i="2"/>
  <c r="K38" i="2" s="1"/>
  <c r="M38" i="2" s="1"/>
  <c r="J25" i="2"/>
  <c r="K25" i="2" s="1"/>
  <c r="M25" i="2" s="1"/>
  <c r="J22" i="2"/>
  <c r="K22" i="2" s="1"/>
  <c r="M22" i="2" s="1"/>
  <c r="J13" i="2"/>
  <c r="K13" i="2" s="1"/>
  <c r="M13" i="2" s="1"/>
  <c r="J353" i="2"/>
  <c r="K353" i="2" s="1"/>
  <c r="M353" i="2" s="1"/>
  <c r="J320" i="2"/>
  <c r="K320" i="2" s="1"/>
  <c r="M320" i="2" s="1"/>
  <c r="J317" i="2"/>
  <c r="K317" i="2" s="1"/>
  <c r="M317" i="2" s="1"/>
  <c r="J309" i="2"/>
  <c r="K309" i="2" s="1"/>
  <c r="M309" i="2" s="1"/>
  <c r="J300" i="2"/>
  <c r="K300" i="2" s="1"/>
  <c r="M300" i="2" s="1"/>
  <c r="J297" i="2"/>
  <c r="K297" i="2" s="1"/>
  <c r="M297" i="2" s="1"/>
  <c r="J295" i="2"/>
  <c r="K295" i="2" s="1"/>
  <c r="M295" i="2" s="1"/>
  <c r="J277" i="2"/>
  <c r="K277" i="2" s="1"/>
  <c r="M277" i="2" s="1"/>
  <c r="J265" i="2"/>
  <c r="K265" i="2" s="1"/>
  <c r="M265" i="2" s="1"/>
  <c r="J245" i="2"/>
  <c r="K245" i="2" s="1"/>
  <c r="M245" i="2" s="1"/>
  <c r="J240" i="2"/>
  <c r="K240" i="2" s="1"/>
  <c r="M240" i="2" s="1"/>
  <c r="J231" i="2"/>
  <c r="K231" i="2" s="1"/>
  <c r="M231" i="2" s="1"/>
  <c r="J334" i="2"/>
  <c r="K334" i="2" s="1"/>
  <c r="M334" i="2" s="1"/>
  <c r="J290" i="2"/>
  <c r="K290" i="2" s="1"/>
  <c r="M290" i="2" s="1"/>
  <c r="J274" i="2"/>
  <c r="K274" i="2" s="1"/>
  <c r="M274" i="2" s="1"/>
  <c r="J254" i="2"/>
  <c r="K254" i="2" s="1"/>
  <c r="M254" i="2" s="1"/>
  <c r="J247" i="2"/>
  <c r="K247" i="2" s="1"/>
  <c r="M247" i="2" s="1"/>
  <c r="J225" i="2"/>
  <c r="K225" i="2" s="1"/>
  <c r="M225" i="2" s="1"/>
  <c r="J222" i="2"/>
  <c r="K222" i="2" s="1"/>
  <c r="M222" i="2" s="1"/>
  <c r="J195" i="2"/>
  <c r="K195" i="2" s="1"/>
  <c r="M195" i="2" s="1"/>
  <c r="J187" i="2"/>
  <c r="K187" i="2" s="1"/>
  <c r="M187" i="2" s="1"/>
  <c r="J185" i="2"/>
  <c r="K185" i="2" s="1"/>
  <c r="M185" i="2" s="1"/>
  <c r="J180" i="2"/>
  <c r="K180" i="2" s="1"/>
  <c r="M180" i="2" s="1"/>
  <c r="J165" i="2"/>
  <c r="K165" i="2" s="1"/>
  <c r="M165" i="2" s="1"/>
  <c r="J163" i="2"/>
  <c r="K163" i="2" s="1"/>
  <c r="M163" i="2" s="1"/>
  <c r="J161" i="2"/>
  <c r="K161" i="2" s="1"/>
  <c r="M161" i="2" s="1"/>
  <c r="J153" i="2"/>
  <c r="K153" i="2" s="1"/>
  <c r="M153" i="2" s="1"/>
  <c r="J150" i="2"/>
  <c r="K150" i="2" s="1"/>
  <c r="M150" i="2" s="1"/>
  <c r="J137" i="2"/>
  <c r="K137" i="2" s="1"/>
  <c r="M137" i="2" s="1"/>
  <c r="J134" i="2"/>
  <c r="K134" i="2" s="1"/>
  <c r="M134" i="2" s="1"/>
  <c r="J126" i="2"/>
  <c r="K126" i="2" s="1"/>
  <c r="M126" i="2" s="1"/>
  <c r="J118" i="2"/>
  <c r="K118" i="2" s="1"/>
  <c r="M118" i="2" s="1"/>
  <c r="J352" i="2"/>
  <c r="K352" i="2" s="1"/>
  <c r="M352" i="2" s="1"/>
  <c r="J342" i="2"/>
  <c r="K342" i="2" s="1"/>
  <c r="M342" i="2" s="1"/>
  <c r="J332" i="2"/>
  <c r="K332" i="2" s="1"/>
  <c r="M332" i="2" s="1"/>
  <c r="J323" i="2"/>
  <c r="K323" i="2" s="1"/>
  <c r="M323" i="2" s="1"/>
  <c r="J319" i="2"/>
  <c r="K319" i="2" s="1"/>
  <c r="M319" i="2" s="1"/>
  <c r="J314" i="2"/>
  <c r="K314" i="2" s="1"/>
  <c r="M314" i="2" s="1"/>
  <c r="J299" i="2"/>
  <c r="K299" i="2" s="1"/>
  <c r="M299" i="2" s="1"/>
  <c r="J296" i="2"/>
  <c r="K296" i="2" s="1"/>
  <c r="M296" i="2" s="1"/>
  <c r="J283" i="2"/>
  <c r="K283" i="2" s="1"/>
  <c r="M283" i="2" s="1"/>
  <c r="J280" i="2"/>
  <c r="K280" i="2" s="1"/>
  <c r="M280" i="2" s="1"/>
  <c r="J258" i="2"/>
  <c r="K258" i="2" s="1"/>
  <c r="M258" i="2" s="1"/>
  <c r="J252" i="2"/>
  <c r="K252" i="2" s="1"/>
  <c r="M252" i="2" s="1"/>
  <c r="J249" i="2"/>
  <c r="K249" i="2" s="1"/>
  <c r="M249" i="2" s="1"/>
  <c r="J244" i="2"/>
  <c r="K244" i="2" s="1"/>
  <c r="M244" i="2" s="1"/>
  <c r="J236" i="2"/>
  <c r="K236" i="2" s="1"/>
  <c r="M236" i="2" s="1"/>
  <c r="J233" i="2"/>
  <c r="K233" i="2" s="1"/>
  <c r="M233" i="2" s="1"/>
  <c r="J219" i="2"/>
  <c r="K219" i="2" s="1"/>
  <c r="M219" i="2" s="1"/>
  <c r="J171" i="2"/>
  <c r="K171" i="2" s="1"/>
  <c r="M171" i="2" s="1"/>
  <c r="J157" i="2"/>
  <c r="K157" i="2" s="1"/>
  <c r="M157" i="2" s="1"/>
  <c r="J128" i="2"/>
  <c r="K128" i="2" s="1"/>
  <c r="M128" i="2" s="1"/>
  <c r="J120" i="2"/>
  <c r="K120" i="2" s="1"/>
  <c r="M120" i="2" s="1"/>
  <c r="J360" i="2"/>
  <c r="K360" i="2" s="1"/>
  <c r="M360" i="2" s="1"/>
  <c r="J357" i="2"/>
  <c r="K357" i="2" s="1"/>
  <c r="M357" i="2" s="1"/>
  <c r="J355" i="2"/>
  <c r="K355" i="2" s="1"/>
  <c r="M355" i="2" s="1"/>
  <c r="J337" i="2"/>
  <c r="K337" i="2" s="1"/>
  <c r="M337" i="2" s="1"/>
  <c r="J325" i="2"/>
  <c r="K325" i="2" s="1"/>
  <c r="M325" i="2" s="1"/>
  <c r="J301" i="2"/>
  <c r="K301" i="2" s="1"/>
  <c r="M301" i="2" s="1"/>
  <c r="J262" i="2"/>
  <c r="K262" i="2" s="1"/>
  <c r="M262" i="2" s="1"/>
  <c r="J238" i="2"/>
  <c r="K238" i="2" s="1"/>
  <c r="M238" i="2" s="1"/>
  <c r="J226" i="2"/>
  <c r="K226" i="2" s="1"/>
  <c r="M226" i="2" s="1"/>
  <c r="J217" i="2"/>
  <c r="K217" i="2" s="1"/>
  <c r="M217" i="2" s="1"/>
  <c r="J208" i="2"/>
  <c r="K208" i="2" s="1"/>
  <c r="M208" i="2" s="1"/>
  <c r="J200" i="2"/>
  <c r="K200" i="2" s="1"/>
  <c r="M200" i="2" s="1"/>
  <c r="J194" i="2"/>
  <c r="K194" i="2" s="1"/>
  <c r="M194" i="2" s="1"/>
  <c r="J189" i="2"/>
  <c r="K189" i="2" s="1"/>
  <c r="M189" i="2" s="1"/>
  <c r="J173" i="2"/>
  <c r="K173" i="2" s="1"/>
  <c r="M173" i="2" s="1"/>
  <c r="J169" i="2"/>
  <c r="K169" i="2" s="1"/>
  <c r="M169" i="2" s="1"/>
  <c r="J167" i="2"/>
  <c r="K167" i="2" s="1"/>
  <c r="M167" i="2" s="1"/>
  <c r="J162" i="2"/>
  <c r="K162" i="2" s="1"/>
  <c r="M162" i="2" s="1"/>
  <c r="J160" i="2"/>
  <c r="K160" i="2" s="1"/>
  <c r="M160" i="2" s="1"/>
  <c r="J154" i="2"/>
  <c r="K154" i="2" s="1"/>
  <c r="M154" i="2" s="1"/>
  <c r="J152" i="2"/>
  <c r="K152" i="2" s="1"/>
  <c r="M152" i="2" s="1"/>
  <c r="J138" i="2"/>
  <c r="K138" i="2" s="1"/>
  <c r="M138" i="2" s="1"/>
  <c r="J123" i="2"/>
  <c r="K123" i="2" s="1"/>
  <c r="M123" i="2" s="1"/>
  <c r="J112" i="2"/>
  <c r="K112" i="2" s="1"/>
  <c r="M112" i="2" s="1"/>
  <c r="J110" i="2"/>
  <c r="K110" i="2" s="1"/>
  <c r="M110" i="2" s="1"/>
  <c r="J105" i="2"/>
  <c r="K105" i="2" s="1"/>
  <c r="M105" i="2" s="1"/>
  <c r="J102" i="2"/>
  <c r="K102" i="2" s="1"/>
  <c r="M102" i="2" s="1"/>
  <c r="J96" i="2"/>
  <c r="K96" i="2" s="1"/>
  <c r="M96" i="2" s="1"/>
  <c r="J83" i="2"/>
  <c r="K83" i="2" s="1"/>
  <c r="M83" i="2" s="1"/>
  <c r="J80" i="2"/>
  <c r="K80" i="2" s="1"/>
  <c r="M80" i="2" s="1"/>
  <c r="J78" i="2"/>
  <c r="K78" i="2" s="1"/>
  <c r="M78" i="2" s="1"/>
  <c r="J49" i="2"/>
  <c r="K49" i="2" s="1"/>
  <c r="M49" i="2" s="1"/>
  <c r="J46" i="2"/>
  <c r="K46" i="2" s="1"/>
  <c r="M46" i="2" s="1"/>
  <c r="J33" i="2"/>
  <c r="K33" i="2" s="1"/>
  <c r="M33" i="2" s="1"/>
  <c r="J30" i="2"/>
  <c r="K30" i="2" s="1"/>
  <c r="M30" i="2" s="1"/>
  <c r="J17" i="2"/>
  <c r="K17" i="2" s="1"/>
  <c r="M17" i="2" s="1"/>
  <c r="J351" i="2"/>
  <c r="K351" i="2" s="1"/>
  <c r="M351" i="2" s="1"/>
  <c r="J340" i="2"/>
  <c r="K340" i="2" s="1"/>
  <c r="M340" i="2" s="1"/>
  <c r="J327" i="2"/>
  <c r="K327" i="2" s="1"/>
  <c r="M327" i="2" s="1"/>
  <c r="J310" i="2"/>
  <c r="K310" i="2" s="1"/>
  <c r="M310" i="2" s="1"/>
  <c r="J305" i="2"/>
  <c r="K305" i="2" s="1"/>
  <c r="M305" i="2" s="1"/>
  <c r="J278" i="2"/>
  <c r="K278" i="2" s="1"/>
  <c r="M278" i="2" s="1"/>
  <c r="J266" i="2"/>
  <c r="K266" i="2" s="1"/>
  <c r="M266" i="2" s="1"/>
  <c r="J260" i="2"/>
  <c r="K260" i="2" s="1"/>
  <c r="M260" i="2" s="1"/>
  <c r="J248" i="2"/>
  <c r="K248" i="2" s="1"/>
  <c r="M248" i="2" s="1"/>
  <c r="J246" i="2"/>
  <c r="K246" i="2" s="1"/>
  <c r="M246" i="2" s="1"/>
  <c r="J241" i="2"/>
  <c r="K241" i="2" s="1"/>
  <c r="M241" i="2" s="1"/>
  <c r="J221" i="2"/>
  <c r="K221" i="2" s="1"/>
  <c r="M221" i="2" s="1"/>
  <c r="J363" i="2"/>
  <c r="K363" i="2" s="1"/>
  <c r="M363" i="2" s="1"/>
  <c r="J359" i="2"/>
  <c r="K359" i="2" s="1"/>
  <c r="M359" i="2" s="1"/>
  <c r="J345" i="2"/>
  <c r="K345" i="2" s="1"/>
  <c r="M345" i="2" s="1"/>
  <c r="J336" i="2"/>
  <c r="K336" i="2" s="1"/>
  <c r="M336" i="2" s="1"/>
  <c r="J308" i="2"/>
  <c r="K308" i="2" s="1"/>
  <c r="M308" i="2" s="1"/>
  <c r="J289" i="2"/>
  <c r="K289" i="2" s="1"/>
  <c r="M289" i="2" s="1"/>
  <c r="J287" i="2"/>
  <c r="K287" i="2" s="1"/>
  <c r="M287" i="2" s="1"/>
  <c r="J285" i="2"/>
  <c r="K285" i="2" s="1"/>
  <c r="M285" i="2" s="1"/>
  <c r="J282" i="2"/>
  <c r="K282" i="2" s="1"/>
  <c r="M282" i="2" s="1"/>
  <c r="J276" i="2"/>
  <c r="K276" i="2" s="1"/>
  <c r="M276" i="2" s="1"/>
  <c r="J251" i="2"/>
  <c r="K251" i="2" s="1"/>
  <c r="M251" i="2" s="1"/>
  <c r="J230" i="2"/>
  <c r="K230" i="2" s="1"/>
  <c r="M230" i="2" s="1"/>
  <c r="J228" i="2"/>
  <c r="K228" i="2" s="1"/>
  <c r="M228" i="2" s="1"/>
  <c r="J224" i="2"/>
  <c r="K224" i="2" s="1"/>
  <c r="M224" i="2" s="1"/>
  <c r="J210" i="2"/>
  <c r="K210" i="2" s="1"/>
  <c r="M210" i="2" s="1"/>
  <c r="J179" i="2"/>
  <c r="K179" i="2" s="1"/>
  <c r="M179" i="2" s="1"/>
  <c r="J175" i="2"/>
  <c r="K175" i="2" s="1"/>
  <c r="M175" i="2" s="1"/>
  <c r="J170" i="2"/>
  <c r="K170" i="2" s="1"/>
  <c r="M170" i="2" s="1"/>
  <c r="J166" i="2"/>
  <c r="K166" i="2" s="1"/>
  <c r="M166" i="2" s="1"/>
  <c r="J164" i="2"/>
  <c r="K164" i="2" s="1"/>
  <c r="M164" i="2" s="1"/>
  <c r="J145" i="2"/>
  <c r="K145" i="2" s="1"/>
  <c r="M145" i="2" s="1"/>
  <c r="J133" i="2"/>
  <c r="K133" i="2" s="1"/>
  <c r="M133" i="2" s="1"/>
  <c r="J131" i="2"/>
  <c r="K131" i="2" s="1"/>
  <c r="M131" i="2" s="1"/>
  <c r="J119" i="2"/>
  <c r="K119" i="2" s="1"/>
  <c r="M119" i="2" s="1"/>
  <c r="J87" i="2"/>
  <c r="K87" i="2" s="1"/>
  <c r="M87" i="2" s="1"/>
  <c r="J58" i="2"/>
  <c r="K58" i="2" s="1"/>
  <c r="M58" i="2" s="1"/>
  <c r="J55" i="2"/>
  <c r="K55" i="2" s="1"/>
  <c r="M55" i="2" s="1"/>
  <c r="J44" i="2"/>
  <c r="K44" i="2" s="1"/>
  <c r="M44" i="2" s="1"/>
  <c r="J42" i="2"/>
  <c r="K42" i="2" s="1"/>
  <c r="M42" i="2" s="1"/>
  <c r="J39" i="2"/>
  <c r="K39" i="2" s="1"/>
  <c r="M39" i="2" s="1"/>
  <c r="J28" i="2"/>
  <c r="K28" i="2" s="1"/>
  <c r="M28" i="2" s="1"/>
  <c r="J26" i="2"/>
  <c r="K26" i="2" s="1"/>
  <c r="M26" i="2" s="1"/>
  <c r="J23" i="2"/>
  <c r="K23" i="2" s="1"/>
  <c r="M23" i="2" s="1"/>
  <c r="J16" i="2"/>
  <c r="K16" i="2" s="1"/>
  <c r="M16" i="2" s="1"/>
  <c r="J341" i="2"/>
  <c r="K341" i="2" s="1"/>
  <c r="M341" i="2" s="1"/>
  <c r="J339" i="2"/>
  <c r="K339" i="2" s="1"/>
  <c r="M339" i="2" s="1"/>
  <c r="J312" i="2"/>
  <c r="K312" i="2" s="1"/>
  <c r="M312" i="2" s="1"/>
  <c r="J304" i="2"/>
  <c r="K304" i="2" s="1"/>
  <c r="M304" i="2" s="1"/>
  <c r="J291" i="2"/>
  <c r="K291" i="2" s="1"/>
  <c r="M291" i="2" s="1"/>
  <c r="J272" i="2"/>
  <c r="K272" i="2" s="1"/>
  <c r="M272" i="2" s="1"/>
  <c r="J257" i="2"/>
  <c r="K257" i="2" s="1"/>
  <c r="M257" i="2" s="1"/>
  <c r="J255" i="2"/>
  <c r="K255" i="2" s="1"/>
  <c r="M255" i="2" s="1"/>
  <c r="J253" i="2"/>
  <c r="K253" i="2" s="1"/>
  <c r="M253" i="2" s="1"/>
  <c r="J239" i="2"/>
  <c r="K239" i="2" s="1"/>
  <c r="M239" i="2" s="1"/>
  <c r="J237" i="2"/>
  <c r="K237" i="2" s="1"/>
  <c r="M237" i="2" s="1"/>
  <c r="J234" i="2"/>
  <c r="K234" i="2" s="1"/>
  <c r="M234" i="2" s="1"/>
  <c r="J205" i="2"/>
  <c r="K205" i="2" s="1"/>
  <c r="M205" i="2" s="1"/>
  <c r="J201" i="2"/>
  <c r="K201" i="2" s="1"/>
  <c r="M201" i="2" s="1"/>
  <c r="J183" i="2"/>
  <c r="K183" i="2" s="1"/>
  <c r="M183" i="2" s="1"/>
  <c r="J177" i="2"/>
  <c r="K177" i="2" s="1"/>
  <c r="M177" i="2" s="1"/>
  <c r="J159" i="2"/>
  <c r="K159" i="2" s="1"/>
  <c r="M159" i="2" s="1"/>
  <c r="J136" i="2"/>
  <c r="K136" i="2" s="1"/>
  <c r="M136" i="2" s="1"/>
  <c r="J125" i="2"/>
  <c r="K125" i="2" s="1"/>
  <c r="M125" i="2" s="1"/>
  <c r="J111" i="2"/>
  <c r="K111" i="2" s="1"/>
  <c r="M111" i="2" s="1"/>
  <c r="J107" i="2"/>
  <c r="K107" i="2" s="1"/>
  <c r="M107" i="2" s="1"/>
  <c r="J104" i="2"/>
  <c r="K104" i="2" s="1"/>
  <c r="M104" i="2" s="1"/>
  <c r="J90" i="2"/>
  <c r="K90" i="2" s="1"/>
  <c r="M90" i="2" s="1"/>
  <c r="J79" i="2"/>
  <c r="K79" i="2" s="1"/>
  <c r="M79" i="2" s="1"/>
  <c r="J75" i="2"/>
  <c r="K75" i="2" s="1"/>
  <c r="M75" i="2" s="1"/>
  <c r="J61" i="2"/>
  <c r="K61" i="2" s="1"/>
  <c r="M61" i="2" s="1"/>
  <c r="J51" i="2"/>
  <c r="K51" i="2" s="1"/>
  <c r="M51" i="2" s="1"/>
  <c r="J48" i="2"/>
  <c r="K48" i="2" s="1"/>
  <c r="M48" i="2" s="1"/>
  <c r="J35" i="2"/>
  <c r="K35" i="2" s="1"/>
  <c r="M35" i="2" s="1"/>
  <c r="J32" i="2"/>
  <c r="K32" i="2" s="1"/>
  <c r="M32" i="2" s="1"/>
  <c r="J19" i="2"/>
  <c r="K19" i="2" s="1"/>
  <c r="M19" i="2" s="1"/>
  <c r="J9" i="2"/>
  <c r="K9" i="2" s="1"/>
  <c r="M9" i="2" s="1"/>
  <c r="J197" i="2"/>
  <c r="K197" i="2" s="1"/>
  <c r="M197" i="2" s="1"/>
  <c r="J129" i="2"/>
  <c r="K129" i="2" s="1"/>
  <c r="M129" i="2" s="1"/>
  <c r="J114" i="2"/>
  <c r="K114" i="2" s="1"/>
  <c r="M114" i="2" s="1"/>
  <c r="J97" i="2"/>
  <c r="K97" i="2" s="1"/>
  <c r="M97" i="2" s="1"/>
  <c r="J92" i="2"/>
  <c r="K92" i="2" s="1"/>
  <c r="M92" i="2" s="1"/>
  <c r="J76" i="2"/>
  <c r="K76" i="2" s="1"/>
  <c r="M76" i="2" s="1"/>
  <c r="J69" i="2"/>
  <c r="K69" i="2" s="1"/>
  <c r="M69" i="2" s="1"/>
  <c r="J34" i="2"/>
  <c r="K34" i="2" s="1"/>
  <c r="M34" i="2" s="1"/>
  <c r="J20" i="2"/>
  <c r="K20" i="2" s="1"/>
  <c r="M20" i="2" s="1"/>
  <c r="J220" i="2"/>
  <c r="K220" i="2" s="1"/>
  <c r="M220" i="2" s="1"/>
  <c r="J181" i="2"/>
  <c r="K181" i="2" s="1"/>
  <c r="M181" i="2" s="1"/>
  <c r="J176" i="2"/>
  <c r="K176" i="2" s="1"/>
  <c r="M176" i="2" s="1"/>
  <c r="J132" i="2"/>
  <c r="K132" i="2" s="1"/>
  <c r="M132" i="2" s="1"/>
  <c r="J99" i="2"/>
  <c r="K99" i="2" s="1"/>
  <c r="M99" i="2" s="1"/>
  <c r="J94" i="2"/>
  <c r="K94" i="2" s="1"/>
  <c r="M94" i="2" s="1"/>
  <c r="J50" i="2"/>
  <c r="K50" i="2" s="1"/>
  <c r="M50" i="2" s="1"/>
  <c r="J36" i="2"/>
  <c r="K36" i="2" s="1"/>
  <c r="M36" i="2" s="1"/>
  <c r="J193" i="2"/>
  <c r="K193" i="2" s="1"/>
  <c r="M193" i="2" s="1"/>
  <c r="J190" i="2"/>
  <c r="K190" i="2" s="1"/>
  <c r="M190" i="2" s="1"/>
  <c r="J146" i="2"/>
  <c r="K146" i="2" s="1"/>
  <c r="M146" i="2" s="1"/>
  <c r="J116" i="2"/>
  <c r="K116" i="2" s="1"/>
  <c r="M116" i="2" s="1"/>
  <c r="J101" i="2"/>
  <c r="K101" i="2" s="1"/>
  <c r="M101" i="2" s="1"/>
  <c r="J82" i="2"/>
  <c r="K82" i="2" s="1"/>
  <c r="M82" i="2" s="1"/>
  <c r="J73" i="2"/>
  <c r="K73" i="2" s="1"/>
  <c r="M73" i="2" s="1"/>
  <c r="J70" i="2"/>
  <c r="K70" i="2" s="1"/>
  <c r="M70" i="2" s="1"/>
  <c r="J52" i="2"/>
  <c r="K52" i="2" s="1"/>
  <c r="M52" i="2" s="1"/>
  <c r="J8" i="2"/>
  <c r="J207" i="2"/>
  <c r="K207" i="2" s="1"/>
  <c r="M207" i="2" s="1"/>
  <c r="J140" i="2"/>
  <c r="K140" i="2" s="1"/>
  <c r="M140" i="2" s="1"/>
  <c r="J24" i="2"/>
  <c r="K24" i="2" s="1"/>
  <c r="M24" i="2" s="1"/>
  <c r="J21" i="2"/>
  <c r="K21" i="2" s="1"/>
  <c r="M21" i="2" s="1"/>
  <c r="J143" i="2"/>
  <c r="K143" i="2" s="1"/>
  <c r="M143" i="2" s="1"/>
  <c r="J121" i="2"/>
  <c r="K121" i="2" s="1"/>
  <c r="M121" i="2" s="1"/>
  <c r="J98" i="2"/>
  <c r="K98" i="2" s="1"/>
  <c r="M98" i="2" s="1"/>
  <c r="J57" i="2"/>
  <c r="K57" i="2" s="1"/>
  <c r="M57" i="2" s="1"/>
  <c r="J40" i="2"/>
  <c r="K40" i="2" s="1"/>
  <c r="M40" i="2" s="1"/>
  <c r="J37" i="2"/>
  <c r="K37" i="2" s="1"/>
  <c r="M37" i="2" s="1"/>
  <c r="J29" i="2"/>
  <c r="K29" i="2" s="1"/>
  <c r="M29" i="2" s="1"/>
  <c r="J15" i="2"/>
  <c r="K15" i="2" s="1"/>
  <c r="M15" i="2" s="1"/>
  <c r="J11" i="2"/>
  <c r="K11" i="2" s="1"/>
  <c r="M11" i="2" s="1"/>
  <c r="J124" i="2"/>
  <c r="K124" i="2" s="1"/>
  <c r="M124" i="2" s="1"/>
  <c r="J109" i="2"/>
  <c r="K109" i="2" s="1"/>
  <c r="M109" i="2" s="1"/>
  <c r="J86" i="2"/>
  <c r="K86" i="2" s="1"/>
  <c r="M86" i="2" s="1"/>
  <c r="J60" i="2"/>
  <c r="K60" i="2" s="1"/>
  <c r="M60" i="2" s="1"/>
  <c r="J53" i="2"/>
  <c r="K53" i="2" s="1"/>
  <c r="M53" i="2" s="1"/>
  <c r="J45" i="2"/>
  <c r="K45" i="2" s="1"/>
  <c r="M45" i="2" s="1"/>
  <c r="J27" i="2"/>
  <c r="K27" i="2" s="1"/>
  <c r="M27" i="2" s="1"/>
  <c r="J215" i="2"/>
  <c r="K215" i="2" s="1"/>
  <c r="M215" i="2" s="1"/>
  <c r="J213" i="2"/>
  <c r="K213" i="2" s="1"/>
  <c r="M213" i="2" s="1"/>
  <c r="J203" i="2"/>
  <c r="K203" i="2" s="1"/>
  <c r="M203" i="2" s="1"/>
  <c r="J192" i="2"/>
  <c r="K192" i="2" s="1"/>
  <c r="M192" i="2" s="1"/>
  <c r="J71" i="2"/>
  <c r="K71" i="2" s="1"/>
  <c r="M71" i="2" s="1"/>
  <c r="J62" i="2"/>
  <c r="K62" i="2" s="1"/>
  <c r="M62" i="2" s="1"/>
  <c r="J43" i="2"/>
  <c r="K43" i="2" s="1"/>
  <c r="M43" i="2" s="1"/>
  <c r="J31" i="2"/>
  <c r="K31" i="2" s="1"/>
  <c r="M31" i="2" s="1"/>
  <c r="J14" i="2"/>
  <c r="K14" i="2" s="1"/>
  <c r="M14" i="2" s="1"/>
  <c r="J206" i="2"/>
  <c r="K206" i="2" s="1"/>
  <c r="M206" i="2" s="1"/>
  <c r="J89" i="2"/>
  <c r="K89" i="2" s="1"/>
  <c r="M89" i="2" s="1"/>
  <c r="J74" i="2"/>
  <c r="K74" i="2" s="1"/>
  <c r="M74" i="2" s="1"/>
  <c r="J67" i="2"/>
  <c r="K67" i="2" s="1"/>
  <c r="M67" i="2" s="1"/>
  <c r="J64" i="2"/>
  <c r="K64" i="2" s="1"/>
  <c r="M64" i="2" s="1"/>
  <c r="J47" i="2"/>
  <c r="K47" i="2" s="1"/>
  <c r="M47" i="2" s="1"/>
  <c r="J18" i="2"/>
  <c r="K18" i="2" s="1"/>
  <c r="M18" i="2" s="1"/>
  <c r="J12" i="2"/>
  <c r="K12" i="2" s="1"/>
  <c r="M12" i="2" s="1"/>
  <c r="J10" i="2"/>
  <c r="K10" i="2" s="1"/>
  <c r="M10" i="2" s="1"/>
  <c r="M365" i="8"/>
  <c r="O11" i="3" l="1"/>
  <c r="N11" i="4"/>
  <c r="O11" i="4" s="1"/>
  <c r="O353" i="3"/>
  <c r="N353" i="4"/>
  <c r="O353" i="4" s="1"/>
  <c r="O332" i="3"/>
  <c r="N332" i="4"/>
  <c r="O332" i="4" s="1"/>
  <c r="O18" i="3"/>
  <c r="N18" i="4"/>
  <c r="O18" i="4" s="1"/>
  <c r="O101" i="3"/>
  <c r="N101" i="4"/>
  <c r="O101" i="4" s="1"/>
  <c r="O156" i="3"/>
  <c r="N156" i="4"/>
  <c r="O156" i="4" s="1"/>
  <c r="O249" i="3"/>
  <c r="N249" i="4"/>
  <c r="O249" i="4" s="1"/>
  <c r="O198" i="3"/>
  <c r="N198" i="4"/>
  <c r="O198" i="4" s="1"/>
  <c r="O103" i="3"/>
  <c r="N103" i="4"/>
  <c r="O103" i="4" s="1"/>
  <c r="O285" i="3"/>
  <c r="N285" i="4"/>
  <c r="O285" i="4" s="1"/>
  <c r="O10" i="3"/>
  <c r="N10" i="4"/>
  <c r="O10" i="4" s="1"/>
  <c r="O215" i="3"/>
  <c r="N215" i="4"/>
  <c r="O215" i="4" s="1"/>
  <c r="O317" i="3"/>
  <c r="N317" i="4"/>
  <c r="O317" i="4" s="1"/>
  <c r="O204" i="3"/>
  <c r="N204" i="4"/>
  <c r="O204" i="4" s="1"/>
  <c r="O62" i="3"/>
  <c r="N62" i="4"/>
  <c r="O62" i="4" s="1"/>
  <c r="O107" i="3"/>
  <c r="N107" i="4"/>
  <c r="O107" i="4" s="1"/>
  <c r="O288" i="3"/>
  <c r="N288" i="4"/>
  <c r="O288" i="4" s="1"/>
  <c r="O286" i="3"/>
  <c r="N286" i="4"/>
  <c r="O286" i="4" s="1"/>
  <c r="O257" i="3"/>
  <c r="N257" i="4"/>
  <c r="O257" i="4" s="1"/>
  <c r="O176" i="3"/>
  <c r="N176" i="4"/>
  <c r="O176" i="4" s="1"/>
  <c r="O116" i="3"/>
  <c r="N116" i="4"/>
  <c r="O116" i="4" s="1"/>
  <c r="O136" i="3"/>
  <c r="N136" i="4"/>
  <c r="O136" i="4" s="1"/>
  <c r="O211" i="3"/>
  <c r="N211" i="4"/>
  <c r="O211" i="4" s="1"/>
  <c r="O278" i="3"/>
  <c r="N278" i="4"/>
  <c r="O278" i="4" s="1"/>
  <c r="O336" i="3"/>
  <c r="N336" i="4"/>
  <c r="O336" i="4" s="1"/>
  <c r="O245" i="3"/>
  <c r="N245" i="4"/>
  <c r="O245" i="4" s="1"/>
  <c r="O60" i="3"/>
  <c r="N60" i="4"/>
  <c r="O60" i="4" s="1"/>
  <c r="O174" i="3"/>
  <c r="N174" i="4"/>
  <c r="O174" i="4" s="1"/>
  <c r="O109" i="3"/>
  <c r="N109" i="4"/>
  <c r="O109" i="4" s="1"/>
  <c r="O55" i="3"/>
  <c r="N55" i="4"/>
  <c r="O55" i="4" s="1"/>
  <c r="O23" i="3"/>
  <c r="N23" i="4"/>
  <c r="O23" i="4" s="1"/>
  <c r="K8" i="3"/>
  <c r="M8" i="3" s="1"/>
  <c r="O8" i="3" s="1"/>
  <c r="O16" i="3"/>
  <c r="N16" i="4"/>
  <c r="O16" i="4" s="1"/>
  <c r="O330" i="3"/>
  <c r="N330" i="4"/>
  <c r="O330" i="4" s="1"/>
  <c r="O241" i="3"/>
  <c r="N241" i="4"/>
  <c r="O241" i="4" s="1"/>
  <c r="O120" i="3"/>
  <c r="N120" i="4"/>
  <c r="O120" i="4" s="1"/>
  <c r="O327" i="3"/>
  <c r="N327" i="4"/>
  <c r="O327" i="4" s="1"/>
  <c r="O54" i="3"/>
  <c r="N54" i="4"/>
  <c r="O54" i="4" s="1"/>
  <c r="O84" i="3"/>
  <c r="N84" i="4"/>
  <c r="O84" i="4" s="1"/>
  <c r="O251" i="3"/>
  <c r="N251" i="4"/>
  <c r="O251" i="4" s="1"/>
  <c r="O334" i="3"/>
  <c r="N334" i="4"/>
  <c r="O334" i="4" s="1"/>
  <c r="O361" i="3"/>
  <c r="N361" i="4"/>
  <c r="O361" i="4" s="1"/>
  <c r="O126" i="3"/>
  <c r="N126" i="4"/>
  <c r="O126" i="4" s="1"/>
  <c r="O155" i="3"/>
  <c r="N155" i="4"/>
  <c r="O155" i="4" s="1"/>
  <c r="O270" i="3"/>
  <c r="N270" i="4"/>
  <c r="O270" i="4" s="1"/>
  <c r="O160" i="3"/>
  <c r="N160" i="4"/>
  <c r="O160" i="4" s="1"/>
  <c r="O263" i="3"/>
  <c r="N263" i="4"/>
  <c r="O263" i="4" s="1"/>
  <c r="O350" i="3"/>
  <c r="N350" i="4"/>
  <c r="O350" i="4" s="1"/>
  <c r="O248" i="3"/>
  <c r="N248" i="4"/>
  <c r="O248" i="4" s="1"/>
  <c r="O237" i="3"/>
  <c r="N237" i="4"/>
  <c r="O237" i="4" s="1"/>
  <c r="O212" i="3"/>
  <c r="N212" i="4"/>
  <c r="O212" i="4" s="1"/>
  <c r="O113" i="3"/>
  <c r="N113" i="4"/>
  <c r="O113" i="4" s="1"/>
  <c r="O142" i="3"/>
  <c r="N142" i="4"/>
  <c r="O142" i="4" s="1"/>
  <c r="O295" i="3"/>
  <c r="N295" i="4"/>
  <c r="O295" i="4" s="1"/>
  <c r="O265" i="3"/>
  <c r="N265" i="4"/>
  <c r="O265" i="4" s="1"/>
  <c r="O242" i="3"/>
  <c r="N242" i="4"/>
  <c r="O242" i="4" s="1"/>
  <c r="O240" i="3"/>
  <c r="N240" i="4"/>
  <c r="O240" i="4" s="1"/>
  <c r="O232" i="3"/>
  <c r="N232" i="4"/>
  <c r="O232" i="4" s="1"/>
  <c r="O134" i="3"/>
  <c r="N134" i="4"/>
  <c r="O134" i="4" s="1"/>
  <c r="O138" i="3"/>
  <c r="N138" i="4"/>
  <c r="O138" i="4" s="1"/>
  <c r="O164" i="3"/>
  <c r="N164" i="4"/>
  <c r="O164" i="4" s="1"/>
  <c r="O184" i="3"/>
  <c r="N184" i="4"/>
  <c r="O184" i="4" s="1"/>
  <c r="O13" i="3"/>
  <c r="N13" i="4"/>
  <c r="O13" i="4" s="1"/>
  <c r="O183" i="3"/>
  <c r="N183" i="4"/>
  <c r="O183" i="4" s="1"/>
  <c r="O39" i="3"/>
  <c r="N39" i="4"/>
  <c r="O39" i="4" s="1"/>
  <c r="O294" i="3"/>
  <c r="N294" i="4"/>
  <c r="O294" i="4" s="1"/>
  <c r="O277" i="3"/>
  <c r="N277" i="4"/>
  <c r="O277" i="4" s="1"/>
  <c r="O276" i="3"/>
  <c r="N276" i="4"/>
  <c r="O276" i="4" s="1"/>
  <c r="O266" i="3"/>
  <c r="N266" i="4"/>
  <c r="O266" i="4" s="1"/>
  <c r="O161" i="3"/>
  <c r="N161" i="4"/>
  <c r="O161" i="4" s="1"/>
  <c r="O165" i="3"/>
  <c r="N165" i="4"/>
  <c r="O165" i="4" s="1"/>
  <c r="O190" i="3"/>
  <c r="N190" i="4"/>
  <c r="O190" i="4" s="1"/>
  <c r="O20" i="3"/>
  <c r="N20" i="4"/>
  <c r="O20" i="4" s="1"/>
  <c r="O40" i="3"/>
  <c r="N40" i="4"/>
  <c r="O40" i="4" s="1"/>
  <c r="O203" i="3"/>
  <c r="N203" i="4"/>
  <c r="O203" i="4" s="1"/>
  <c r="O75" i="3"/>
  <c r="N75" i="4"/>
  <c r="O75" i="4" s="1"/>
  <c r="O284" i="3"/>
  <c r="N284" i="4"/>
  <c r="O284" i="4" s="1"/>
  <c r="O341" i="3"/>
  <c r="N341" i="4"/>
  <c r="O341" i="4" s="1"/>
  <c r="O264" i="3"/>
  <c r="N264" i="4"/>
  <c r="O264" i="4" s="1"/>
  <c r="O340" i="3"/>
  <c r="N340" i="4"/>
  <c r="O340" i="4" s="1"/>
  <c r="O261" i="3"/>
  <c r="N261" i="4"/>
  <c r="O261" i="4" s="1"/>
  <c r="O335" i="3"/>
  <c r="N335" i="4"/>
  <c r="O335" i="4" s="1"/>
  <c r="O253" i="3"/>
  <c r="N253" i="4"/>
  <c r="O253" i="4" s="1"/>
  <c r="O236" i="3"/>
  <c r="N236" i="4"/>
  <c r="O236" i="4" s="1"/>
  <c r="O150" i="3"/>
  <c r="N150" i="4"/>
  <c r="O150" i="4" s="1"/>
  <c r="O65" i="3"/>
  <c r="N65" i="4"/>
  <c r="O65" i="4" s="1"/>
  <c r="O154" i="3"/>
  <c r="N154" i="4"/>
  <c r="O154" i="4" s="1"/>
  <c r="O69" i="3"/>
  <c r="N69" i="4"/>
  <c r="O69" i="4" s="1"/>
  <c r="O180" i="3"/>
  <c r="N180" i="4"/>
  <c r="O180" i="4" s="1"/>
  <c r="O94" i="3"/>
  <c r="N94" i="4"/>
  <c r="O94" i="4" s="1"/>
  <c r="O9" i="3"/>
  <c r="N9" i="4"/>
  <c r="O9" i="4" s="1"/>
  <c r="O114" i="3"/>
  <c r="N114" i="4"/>
  <c r="O114" i="4" s="1"/>
  <c r="O29" i="3"/>
  <c r="N29" i="4"/>
  <c r="O29" i="4" s="1"/>
  <c r="O259" i="3"/>
  <c r="N259" i="4"/>
  <c r="O259" i="4" s="1"/>
  <c r="O195" i="3"/>
  <c r="N195" i="4"/>
  <c r="O195" i="4" s="1"/>
  <c r="O131" i="3"/>
  <c r="N131" i="4"/>
  <c r="O131" i="4" s="1"/>
  <c r="O67" i="3"/>
  <c r="N67" i="4"/>
  <c r="O67" i="4" s="1"/>
  <c r="O250" i="3"/>
  <c r="N250" i="4"/>
  <c r="O250" i="4" s="1"/>
  <c r="O321" i="3"/>
  <c r="N321" i="4"/>
  <c r="O321" i="4" s="1"/>
  <c r="O228" i="3"/>
  <c r="N228" i="4"/>
  <c r="O228" i="4" s="1"/>
  <c r="O320" i="3"/>
  <c r="N320" i="4"/>
  <c r="O320" i="4" s="1"/>
  <c r="O226" i="3"/>
  <c r="N226" i="4"/>
  <c r="O226" i="4" s="1"/>
  <c r="O315" i="3"/>
  <c r="N315" i="4"/>
  <c r="O315" i="4" s="1"/>
  <c r="O217" i="3"/>
  <c r="N217" i="4"/>
  <c r="O217" i="4" s="1"/>
  <c r="O209" i="3"/>
  <c r="N209" i="4"/>
  <c r="O209" i="4" s="1"/>
  <c r="O124" i="3"/>
  <c r="N124" i="4"/>
  <c r="O124" i="4" s="1"/>
  <c r="O38" i="3"/>
  <c r="N38" i="4"/>
  <c r="O38" i="4" s="1"/>
  <c r="O128" i="3"/>
  <c r="N128" i="4"/>
  <c r="O128" i="4" s="1"/>
  <c r="O42" i="3"/>
  <c r="N42" i="4"/>
  <c r="O42" i="4" s="1"/>
  <c r="O153" i="3"/>
  <c r="N153" i="4"/>
  <c r="O153" i="4" s="1"/>
  <c r="O68" i="3"/>
  <c r="N68" i="4"/>
  <c r="O68" i="4" s="1"/>
  <c r="O173" i="3"/>
  <c r="N173" i="4"/>
  <c r="O173" i="4" s="1"/>
  <c r="O88" i="3"/>
  <c r="N88" i="4"/>
  <c r="O88" i="4" s="1"/>
  <c r="O303" i="3"/>
  <c r="N303" i="4"/>
  <c r="O303" i="4" s="1"/>
  <c r="O239" i="3"/>
  <c r="N239" i="4"/>
  <c r="O239" i="4" s="1"/>
  <c r="O175" i="3"/>
  <c r="N175" i="4"/>
  <c r="O175" i="4" s="1"/>
  <c r="O111" i="3"/>
  <c r="N111" i="4"/>
  <c r="O111" i="4" s="1"/>
  <c r="O12" i="3"/>
  <c r="N12" i="4"/>
  <c r="O12" i="4" s="1"/>
  <c r="O100" i="3"/>
  <c r="N100" i="4"/>
  <c r="O100" i="4" s="1"/>
  <c r="O169" i="3"/>
  <c r="N169" i="4"/>
  <c r="O169" i="4" s="1"/>
  <c r="O51" i="3"/>
  <c r="N51" i="4"/>
  <c r="O51" i="4" s="1"/>
  <c r="O219" i="3"/>
  <c r="N219" i="4"/>
  <c r="O219" i="4" s="1"/>
  <c r="O34" i="3"/>
  <c r="N34" i="4"/>
  <c r="O34" i="4" s="1"/>
  <c r="O314" i="3"/>
  <c r="N314" i="4"/>
  <c r="O314" i="4" s="1"/>
  <c r="O32" i="3"/>
  <c r="N32" i="4"/>
  <c r="O32" i="4" s="1"/>
  <c r="O293" i="3"/>
  <c r="N293" i="4"/>
  <c r="O293" i="4" s="1"/>
  <c r="O177" i="3"/>
  <c r="N177" i="4"/>
  <c r="O177" i="4" s="1"/>
  <c r="O36" i="3"/>
  <c r="N36" i="4"/>
  <c r="O36" i="4" s="1"/>
  <c r="O87" i="3"/>
  <c r="N87" i="4"/>
  <c r="O87" i="4" s="1"/>
  <c r="O316" i="3"/>
  <c r="N316" i="4"/>
  <c r="O316" i="4" s="1"/>
  <c r="O33" i="3"/>
  <c r="N33" i="4"/>
  <c r="O33" i="4" s="1"/>
  <c r="O82" i="3"/>
  <c r="N82" i="4"/>
  <c r="O82" i="4" s="1"/>
  <c r="O305" i="3"/>
  <c r="N305" i="4"/>
  <c r="O305" i="4" s="1"/>
  <c r="O356" i="3"/>
  <c r="N356" i="4"/>
  <c r="O356" i="4" s="1"/>
  <c r="O280" i="3"/>
  <c r="N280" i="4"/>
  <c r="O280" i="4" s="1"/>
  <c r="O86" i="3"/>
  <c r="N86" i="4"/>
  <c r="O86" i="4" s="1"/>
  <c r="O201" i="3"/>
  <c r="N201" i="4"/>
  <c r="O201" i="4" s="1"/>
  <c r="O50" i="3"/>
  <c r="N50" i="4"/>
  <c r="O50" i="4" s="1"/>
  <c r="O147" i="3"/>
  <c r="N147" i="4"/>
  <c r="O147" i="4" s="1"/>
  <c r="O337" i="3"/>
  <c r="N337" i="4"/>
  <c r="O337" i="4" s="1"/>
  <c r="O254" i="3"/>
  <c r="N254" i="4"/>
  <c r="O254" i="4" s="1"/>
  <c r="O230" i="3"/>
  <c r="N230" i="4"/>
  <c r="O230" i="4" s="1"/>
  <c r="O149" i="3"/>
  <c r="N149" i="4"/>
  <c r="O149" i="4" s="1"/>
  <c r="O89" i="3"/>
  <c r="N89" i="4"/>
  <c r="O89" i="4" s="1"/>
  <c r="O24" i="3"/>
  <c r="N24" i="4"/>
  <c r="O24" i="4" s="1"/>
  <c r="O127" i="3"/>
  <c r="N127" i="4"/>
  <c r="O127" i="4" s="1"/>
  <c r="O31" i="3"/>
  <c r="N31" i="4"/>
  <c r="O31" i="4" s="1"/>
  <c r="O290" i="3"/>
  <c r="N290" i="4"/>
  <c r="O290" i="4" s="1"/>
  <c r="O41" i="3"/>
  <c r="N41" i="4"/>
  <c r="O41" i="4" s="1"/>
  <c r="O345" i="3"/>
  <c r="N345" i="4"/>
  <c r="O345" i="4" s="1"/>
  <c r="O70" i="3"/>
  <c r="N70" i="4"/>
  <c r="O70" i="4" s="1"/>
  <c r="O199" i="3"/>
  <c r="N199" i="4"/>
  <c r="O199" i="4" s="1"/>
  <c r="O238" i="3"/>
  <c r="N238" i="4"/>
  <c r="O238" i="4" s="1"/>
  <c r="O144" i="3"/>
  <c r="N144" i="4"/>
  <c r="O144" i="4" s="1"/>
  <c r="O189" i="3"/>
  <c r="N189" i="4"/>
  <c r="O189" i="4" s="1"/>
  <c r="O187" i="3"/>
  <c r="N187" i="4"/>
  <c r="O187" i="4" s="1"/>
  <c r="O216" i="3"/>
  <c r="N216" i="4"/>
  <c r="O216" i="4" s="1"/>
  <c r="O268" i="3"/>
  <c r="N268" i="4"/>
  <c r="O268" i="4" s="1"/>
  <c r="O146" i="3"/>
  <c r="N146" i="4"/>
  <c r="O146" i="4" s="1"/>
  <c r="O91" i="3"/>
  <c r="N91" i="4"/>
  <c r="O91" i="4" s="1"/>
  <c r="O269" i="3"/>
  <c r="N269" i="4"/>
  <c r="O269" i="4" s="1"/>
  <c r="O185" i="3"/>
  <c r="N185" i="4"/>
  <c r="O185" i="4" s="1"/>
  <c r="O135" i="3"/>
  <c r="N135" i="4"/>
  <c r="O135" i="4" s="1"/>
  <c r="O272" i="3"/>
  <c r="N272" i="4"/>
  <c r="O272" i="4" s="1"/>
  <c r="O351" i="3"/>
  <c r="N351" i="4"/>
  <c r="O351" i="4" s="1"/>
  <c r="O313" i="3"/>
  <c r="N313" i="4"/>
  <c r="O313" i="4" s="1"/>
  <c r="O306" i="3"/>
  <c r="N306" i="4"/>
  <c r="O306" i="4" s="1"/>
  <c r="O28" i="3"/>
  <c r="N28" i="4"/>
  <c r="O28" i="4" s="1"/>
  <c r="O57" i="3"/>
  <c r="N57" i="4"/>
  <c r="O57" i="4" s="1"/>
  <c r="O231" i="3"/>
  <c r="N231" i="4"/>
  <c r="O231" i="4" s="1"/>
  <c r="O208" i="3"/>
  <c r="N208" i="4"/>
  <c r="O208" i="4" s="1"/>
  <c r="O360" i="3"/>
  <c r="N360" i="4"/>
  <c r="O360" i="4" s="1"/>
  <c r="O363" i="3"/>
  <c r="N363" i="4"/>
  <c r="O363" i="4" s="1"/>
  <c r="O262" i="3"/>
  <c r="N262" i="4"/>
  <c r="O262" i="4" s="1"/>
  <c r="O92" i="3"/>
  <c r="N92" i="4"/>
  <c r="O92" i="4" s="1"/>
  <c r="O96" i="3"/>
  <c r="N96" i="4"/>
  <c r="O96" i="4" s="1"/>
  <c r="O121" i="3"/>
  <c r="N121" i="4"/>
  <c r="O121" i="4" s="1"/>
  <c r="O141" i="3"/>
  <c r="N141" i="4"/>
  <c r="O141" i="4" s="1"/>
  <c r="O279" i="3"/>
  <c r="N279" i="4"/>
  <c r="O279" i="4" s="1"/>
  <c r="O151" i="3"/>
  <c r="N151" i="4"/>
  <c r="O151" i="4" s="1"/>
  <c r="O362" i="3"/>
  <c r="N362" i="4"/>
  <c r="O362" i="4" s="1"/>
  <c r="O244" i="3"/>
  <c r="N244" i="4"/>
  <c r="O244" i="4" s="1"/>
  <c r="O221" i="3"/>
  <c r="N221" i="4"/>
  <c r="O221" i="4" s="1"/>
  <c r="O218" i="3"/>
  <c r="N218" i="4"/>
  <c r="O218" i="4" s="1"/>
  <c r="O210" i="3"/>
  <c r="N210" i="4"/>
  <c r="O210" i="4" s="1"/>
  <c r="O118" i="3"/>
  <c r="N118" i="4"/>
  <c r="O118" i="4" s="1"/>
  <c r="O122" i="3"/>
  <c r="N122" i="4"/>
  <c r="O122" i="4" s="1"/>
  <c r="O148" i="3"/>
  <c r="N148" i="4"/>
  <c r="O148" i="4" s="1"/>
  <c r="O168" i="3"/>
  <c r="N168" i="4"/>
  <c r="O168" i="4" s="1"/>
  <c r="O299" i="3"/>
  <c r="N299" i="4"/>
  <c r="O299" i="4" s="1"/>
  <c r="O171" i="3"/>
  <c r="N171" i="4"/>
  <c r="O171" i="4" s="1"/>
  <c r="O338" i="3"/>
  <c r="N338" i="4"/>
  <c r="O338" i="4" s="1"/>
  <c r="O258" i="3"/>
  <c r="N258" i="4"/>
  <c r="O258" i="4" s="1"/>
  <c r="O325" i="3"/>
  <c r="N325" i="4"/>
  <c r="O325" i="4" s="1"/>
  <c r="O234" i="3"/>
  <c r="N234" i="4"/>
  <c r="O234" i="4" s="1"/>
  <c r="O324" i="3"/>
  <c r="N324" i="4"/>
  <c r="O324" i="4" s="1"/>
  <c r="O233" i="3"/>
  <c r="N233" i="4"/>
  <c r="O233" i="4" s="1"/>
  <c r="O319" i="3"/>
  <c r="N319" i="4"/>
  <c r="O319" i="4" s="1"/>
  <c r="O224" i="3"/>
  <c r="N224" i="4"/>
  <c r="O224" i="4" s="1"/>
  <c r="O214" i="3"/>
  <c r="N214" i="4"/>
  <c r="O214" i="4" s="1"/>
  <c r="O129" i="3"/>
  <c r="N129" i="4"/>
  <c r="O129" i="4" s="1"/>
  <c r="O44" i="3"/>
  <c r="N44" i="4"/>
  <c r="O44" i="4" s="1"/>
  <c r="O133" i="3"/>
  <c r="N133" i="4"/>
  <c r="O133" i="4" s="1"/>
  <c r="O48" i="3"/>
  <c r="N48" i="4"/>
  <c r="O48" i="4" s="1"/>
  <c r="O158" i="3"/>
  <c r="N158" i="4"/>
  <c r="O158" i="4" s="1"/>
  <c r="O73" i="3"/>
  <c r="N73" i="4"/>
  <c r="O73" i="4" s="1"/>
  <c r="O178" i="3"/>
  <c r="N178" i="4"/>
  <c r="O178" i="4" s="1"/>
  <c r="O93" i="3"/>
  <c r="N93" i="4"/>
  <c r="O93" i="4" s="1"/>
  <c r="O307" i="3"/>
  <c r="N307" i="4"/>
  <c r="O307" i="4" s="1"/>
  <c r="O243" i="3"/>
  <c r="N243" i="4"/>
  <c r="O243" i="4" s="1"/>
  <c r="O179" i="3"/>
  <c r="N179" i="4"/>
  <c r="O179" i="4" s="1"/>
  <c r="O115" i="3"/>
  <c r="N115" i="4"/>
  <c r="O115" i="4" s="1"/>
  <c r="O35" i="3"/>
  <c r="N35" i="4"/>
  <c r="O35" i="4" s="1"/>
  <c r="O222" i="3"/>
  <c r="N222" i="4"/>
  <c r="O222" i="4" s="1"/>
  <c r="O304" i="3"/>
  <c r="N304" i="4"/>
  <c r="O304" i="4" s="1"/>
  <c r="O197" i="3"/>
  <c r="N197" i="4"/>
  <c r="O197" i="4" s="1"/>
  <c r="O302" i="3"/>
  <c r="N302" i="4"/>
  <c r="O302" i="4" s="1"/>
  <c r="O192" i="3"/>
  <c r="N192" i="4"/>
  <c r="O192" i="4" s="1"/>
  <c r="O296" i="3"/>
  <c r="N296" i="4"/>
  <c r="O296" i="4" s="1"/>
  <c r="O273" i="3"/>
  <c r="N273" i="4"/>
  <c r="O273" i="4" s="1"/>
  <c r="O188" i="3"/>
  <c r="N188" i="4"/>
  <c r="O188" i="4" s="1"/>
  <c r="O102" i="3"/>
  <c r="N102" i="4"/>
  <c r="O102" i="4" s="1"/>
  <c r="O17" i="3"/>
  <c r="N17" i="4"/>
  <c r="O17" i="4" s="1"/>
  <c r="O106" i="3"/>
  <c r="N106" i="4"/>
  <c r="O106" i="4" s="1"/>
  <c r="O21" i="3"/>
  <c r="N21" i="4"/>
  <c r="O21" i="4" s="1"/>
  <c r="O132" i="3"/>
  <c r="N132" i="4"/>
  <c r="O132" i="4" s="1"/>
  <c r="O46" i="3"/>
  <c r="N46" i="4"/>
  <c r="O46" i="4" s="1"/>
  <c r="O152" i="3"/>
  <c r="N152" i="4"/>
  <c r="O152" i="4" s="1"/>
  <c r="O66" i="3"/>
  <c r="N66" i="4"/>
  <c r="O66" i="4" s="1"/>
  <c r="O287" i="3"/>
  <c r="N287" i="4"/>
  <c r="O287" i="4" s="1"/>
  <c r="O223" i="3"/>
  <c r="N223" i="4"/>
  <c r="O223" i="4" s="1"/>
  <c r="O159" i="3"/>
  <c r="N159" i="4"/>
  <c r="O159" i="4" s="1"/>
  <c r="O95" i="3"/>
  <c r="N95" i="4"/>
  <c r="O95" i="4" s="1"/>
  <c r="O310" i="3"/>
  <c r="N310" i="4"/>
  <c r="O310" i="4" s="1"/>
  <c r="O339" i="3"/>
  <c r="N339" i="4"/>
  <c r="O339" i="4" s="1"/>
  <c r="O140" i="3"/>
  <c r="N140" i="4"/>
  <c r="O140" i="4" s="1"/>
  <c r="O297" i="3"/>
  <c r="N297" i="4"/>
  <c r="O297" i="4" s="1"/>
  <c r="O289" i="3"/>
  <c r="N289" i="4"/>
  <c r="O289" i="4" s="1"/>
  <c r="O359" i="3"/>
  <c r="N359" i="4"/>
  <c r="O359" i="4" s="1"/>
  <c r="O312" i="3"/>
  <c r="N312" i="4"/>
  <c r="O312" i="4" s="1"/>
  <c r="O77" i="3"/>
  <c r="N77" i="4"/>
  <c r="O77" i="4" s="1"/>
  <c r="O292" i="3"/>
  <c r="N292" i="4"/>
  <c r="O292" i="4" s="1"/>
  <c r="O181" i="3"/>
  <c r="N181" i="4"/>
  <c r="O181" i="4" s="1"/>
  <c r="O56" i="3"/>
  <c r="N56" i="4"/>
  <c r="O56" i="4" s="1"/>
  <c r="O326" i="3"/>
  <c r="N326" i="4"/>
  <c r="O326" i="4" s="1"/>
  <c r="O311" i="3"/>
  <c r="N311" i="4"/>
  <c r="O311" i="4" s="1"/>
  <c r="O37" i="3"/>
  <c r="N37" i="4"/>
  <c r="O37" i="4" s="1"/>
  <c r="O235" i="3"/>
  <c r="N235" i="4"/>
  <c r="O235" i="4" s="1"/>
  <c r="O200" i="3"/>
  <c r="N200" i="4"/>
  <c r="O200" i="4" s="1"/>
  <c r="O355" i="3"/>
  <c r="N355" i="4"/>
  <c r="O355" i="4" s="1"/>
  <c r="O172" i="3"/>
  <c r="N172" i="4"/>
  <c r="O172" i="4" s="1"/>
  <c r="O90" i="3"/>
  <c r="N90" i="4"/>
  <c r="O90" i="4" s="1"/>
  <c r="O30" i="3"/>
  <c r="N30" i="4"/>
  <c r="O30" i="4" s="1"/>
  <c r="O275" i="3"/>
  <c r="N275" i="4"/>
  <c r="O275" i="4" s="1"/>
  <c r="O83" i="3"/>
  <c r="N83" i="4"/>
  <c r="O83" i="4" s="1"/>
  <c r="O256" i="3"/>
  <c r="N256" i="4"/>
  <c r="O256" i="4" s="1"/>
  <c r="O331" i="3"/>
  <c r="N331" i="4"/>
  <c r="O331" i="4" s="1"/>
  <c r="O145" i="3"/>
  <c r="N145" i="4"/>
  <c r="O145" i="4" s="1"/>
  <c r="O64" i="3"/>
  <c r="N64" i="4"/>
  <c r="O64" i="4" s="1"/>
  <c r="O194" i="3"/>
  <c r="N194" i="4"/>
  <c r="O194" i="4" s="1"/>
  <c r="O255" i="3"/>
  <c r="N255" i="4"/>
  <c r="O255" i="4" s="1"/>
  <c r="O191" i="3"/>
  <c r="N191" i="4"/>
  <c r="O191" i="4" s="1"/>
  <c r="O358" i="3"/>
  <c r="N358" i="4"/>
  <c r="O358" i="4" s="1"/>
  <c r="O182" i="3"/>
  <c r="N182" i="4"/>
  <c r="O182" i="4" s="1"/>
  <c r="O283" i="3"/>
  <c r="N283" i="4"/>
  <c r="O283" i="4" s="1"/>
  <c r="O344" i="3"/>
  <c r="N344" i="4"/>
  <c r="O344" i="4" s="1"/>
  <c r="O74" i="3"/>
  <c r="N74" i="4"/>
  <c r="O74" i="4" s="1"/>
  <c r="O318" i="3"/>
  <c r="N318" i="4"/>
  <c r="O318" i="4" s="1"/>
  <c r="O225" i="3"/>
  <c r="N225" i="4"/>
  <c r="O225" i="4" s="1"/>
  <c r="O58" i="3"/>
  <c r="N58" i="4"/>
  <c r="O58" i="4" s="1"/>
  <c r="O104" i="3"/>
  <c r="N104" i="4"/>
  <c r="O104" i="4" s="1"/>
  <c r="O123" i="3"/>
  <c r="N123" i="4"/>
  <c r="O123" i="4" s="1"/>
  <c r="O298" i="3"/>
  <c r="N298" i="4"/>
  <c r="O298" i="4" s="1"/>
  <c r="O97" i="3"/>
  <c r="N97" i="4"/>
  <c r="O97" i="4" s="1"/>
  <c r="O61" i="3"/>
  <c r="N61" i="4"/>
  <c r="O61" i="4" s="1"/>
  <c r="O354" i="3"/>
  <c r="N354" i="4"/>
  <c r="O354" i="4" s="1"/>
  <c r="O260" i="3"/>
  <c r="N260" i="4"/>
  <c r="O260" i="4" s="1"/>
  <c r="O14" i="3"/>
  <c r="N14" i="4"/>
  <c r="O14" i="4" s="1"/>
  <c r="O71" i="3"/>
  <c r="N71" i="4"/>
  <c r="O71" i="4" s="1"/>
  <c r="O333" i="3"/>
  <c r="N333" i="4"/>
  <c r="O333" i="4" s="1"/>
  <c r="O342" i="3"/>
  <c r="N342" i="4"/>
  <c r="O342" i="4" s="1"/>
  <c r="O213" i="3"/>
  <c r="N213" i="4"/>
  <c r="O213" i="4" s="1"/>
  <c r="O202" i="3"/>
  <c r="N202" i="4"/>
  <c r="O202" i="4" s="1"/>
  <c r="O117" i="3"/>
  <c r="N117" i="4"/>
  <c r="O117" i="4" s="1"/>
  <c r="O162" i="3"/>
  <c r="N162" i="4"/>
  <c r="O162" i="4" s="1"/>
  <c r="O167" i="3"/>
  <c r="N167" i="4"/>
  <c r="O167" i="4" s="1"/>
  <c r="O329" i="3"/>
  <c r="N329" i="4"/>
  <c r="O329" i="4" s="1"/>
  <c r="O328" i="3"/>
  <c r="N328" i="4"/>
  <c r="O328" i="4" s="1"/>
  <c r="O323" i="3"/>
  <c r="N323" i="4"/>
  <c r="O323" i="4" s="1"/>
  <c r="O220" i="3"/>
  <c r="N220" i="4"/>
  <c r="O220" i="4" s="1"/>
  <c r="O49" i="3"/>
  <c r="N49" i="4"/>
  <c r="O49" i="4" s="1"/>
  <c r="O53" i="3"/>
  <c r="N53" i="4"/>
  <c r="O53" i="4" s="1"/>
  <c r="O78" i="3"/>
  <c r="N78" i="4"/>
  <c r="O78" i="4" s="1"/>
  <c r="O98" i="3"/>
  <c r="N98" i="4"/>
  <c r="O98" i="4" s="1"/>
  <c r="O247" i="3"/>
  <c r="N247" i="4"/>
  <c r="O247" i="4" s="1"/>
  <c r="O119" i="3"/>
  <c r="N119" i="4"/>
  <c r="O119" i="4" s="1"/>
  <c r="O346" i="3"/>
  <c r="N346" i="4"/>
  <c r="O346" i="4" s="1"/>
  <c r="O349" i="3"/>
  <c r="N349" i="4"/>
  <c r="O349" i="4" s="1"/>
  <c r="O348" i="3"/>
  <c r="N348" i="4"/>
  <c r="O348" i="4" s="1"/>
  <c r="O343" i="3"/>
  <c r="N343" i="4"/>
  <c r="O343" i="4" s="1"/>
  <c r="O246" i="3"/>
  <c r="N246" i="4"/>
  <c r="O246" i="4" s="1"/>
  <c r="O76" i="3"/>
  <c r="N76" i="4"/>
  <c r="O76" i="4" s="1"/>
  <c r="O80" i="3"/>
  <c r="N80" i="4"/>
  <c r="O80" i="4" s="1"/>
  <c r="O105" i="3"/>
  <c r="N105" i="4"/>
  <c r="O105" i="4" s="1"/>
  <c r="O125" i="3"/>
  <c r="N125" i="4"/>
  <c r="O125" i="4" s="1"/>
  <c r="O267" i="3"/>
  <c r="N267" i="4"/>
  <c r="O267" i="4" s="1"/>
  <c r="O139" i="3"/>
  <c r="N139" i="4"/>
  <c r="O139" i="4" s="1"/>
  <c r="O322" i="3"/>
  <c r="N322" i="4"/>
  <c r="O322" i="4" s="1"/>
  <c r="O229" i="3"/>
  <c r="N229" i="4"/>
  <c r="O229" i="4" s="1"/>
  <c r="O309" i="3"/>
  <c r="N309" i="4"/>
  <c r="O309" i="4" s="1"/>
  <c r="O206" i="3"/>
  <c r="N206" i="4"/>
  <c r="O206" i="4" s="1"/>
  <c r="O308" i="3"/>
  <c r="N308" i="4"/>
  <c r="O308" i="4" s="1"/>
  <c r="O205" i="3"/>
  <c r="N205" i="4"/>
  <c r="O205" i="4" s="1"/>
  <c r="O301" i="3"/>
  <c r="N301" i="4"/>
  <c r="O301" i="4" s="1"/>
  <c r="O186" i="3"/>
  <c r="N186" i="4"/>
  <c r="O186" i="4" s="1"/>
  <c r="O193" i="3"/>
  <c r="N193" i="4"/>
  <c r="O193" i="4" s="1"/>
  <c r="O108" i="3"/>
  <c r="N108" i="4"/>
  <c r="O108" i="4" s="1"/>
  <c r="O22" i="3"/>
  <c r="N22" i="4"/>
  <c r="O22" i="4" s="1"/>
  <c r="O112" i="3"/>
  <c r="N112" i="4"/>
  <c r="O112" i="4" s="1"/>
  <c r="O26" i="3"/>
  <c r="N26" i="4"/>
  <c r="O26" i="4" s="1"/>
  <c r="O137" i="3"/>
  <c r="N137" i="4"/>
  <c r="O137" i="4" s="1"/>
  <c r="O52" i="3"/>
  <c r="N52" i="4"/>
  <c r="O52" i="4" s="1"/>
  <c r="O157" i="3"/>
  <c r="N157" i="4"/>
  <c r="O157" i="4" s="1"/>
  <c r="O72" i="3"/>
  <c r="N72" i="4"/>
  <c r="O72" i="4" s="1"/>
  <c r="O291" i="3"/>
  <c r="N291" i="4"/>
  <c r="O291" i="4" s="1"/>
  <c r="O227" i="3"/>
  <c r="N227" i="4"/>
  <c r="O227" i="4" s="1"/>
  <c r="O163" i="3"/>
  <c r="N163" i="4"/>
  <c r="O163" i="4" s="1"/>
  <c r="O99" i="3"/>
  <c r="N99" i="4"/>
  <c r="O99" i="4" s="1"/>
  <c r="O300" i="3"/>
  <c r="N300" i="4"/>
  <c r="O300" i="4" s="1"/>
  <c r="O357" i="3"/>
  <c r="N357" i="4"/>
  <c r="O357" i="4" s="1"/>
  <c r="O282" i="3"/>
  <c r="N282" i="4"/>
  <c r="O282" i="4" s="1"/>
  <c r="O352" i="3"/>
  <c r="N352" i="4"/>
  <c r="O352" i="4" s="1"/>
  <c r="O281" i="3"/>
  <c r="N281" i="4"/>
  <c r="O281" i="4" s="1"/>
  <c r="O347" i="3"/>
  <c r="N347" i="4"/>
  <c r="O347" i="4" s="1"/>
  <c r="O274" i="3"/>
  <c r="N274" i="4"/>
  <c r="O274" i="4" s="1"/>
  <c r="O252" i="3"/>
  <c r="N252" i="4"/>
  <c r="O252" i="4" s="1"/>
  <c r="O166" i="3"/>
  <c r="N166" i="4"/>
  <c r="O166" i="4" s="1"/>
  <c r="O81" i="3"/>
  <c r="N81" i="4"/>
  <c r="O81" i="4" s="1"/>
  <c r="O170" i="3"/>
  <c r="N170" i="4"/>
  <c r="O170" i="4" s="1"/>
  <c r="O85" i="3"/>
  <c r="N85" i="4"/>
  <c r="O85" i="4" s="1"/>
  <c r="O196" i="3"/>
  <c r="N196" i="4"/>
  <c r="O196" i="4" s="1"/>
  <c r="O110" i="3"/>
  <c r="N110" i="4"/>
  <c r="O110" i="4" s="1"/>
  <c r="O25" i="3"/>
  <c r="N25" i="4"/>
  <c r="O25" i="4" s="1"/>
  <c r="O130" i="3"/>
  <c r="N130" i="4"/>
  <c r="O130" i="4" s="1"/>
  <c r="O45" i="3"/>
  <c r="N45" i="4"/>
  <c r="O45" i="4" s="1"/>
  <c r="O271" i="3"/>
  <c r="N271" i="4"/>
  <c r="O271" i="4" s="1"/>
  <c r="O207" i="3"/>
  <c r="N207" i="4"/>
  <c r="O207" i="4" s="1"/>
  <c r="O143" i="3"/>
  <c r="N143" i="4"/>
  <c r="O143" i="4" s="1"/>
  <c r="O79" i="3"/>
  <c r="N79" i="4"/>
  <c r="O79" i="4" s="1"/>
  <c r="M365" i="1"/>
  <c r="N365" i="9" s="1"/>
  <c r="O365" i="9" s="1"/>
  <c r="N47" i="3"/>
  <c r="O47" i="2"/>
  <c r="N32" i="3"/>
  <c r="O32" i="2"/>
  <c r="N272" i="3"/>
  <c r="O272" i="2"/>
  <c r="N64" i="3"/>
  <c r="O64" i="2"/>
  <c r="N37" i="3"/>
  <c r="O37" i="2"/>
  <c r="N116" i="3"/>
  <c r="O116" i="2"/>
  <c r="N132" i="3"/>
  <c r="O132" i="2"/>
  <c r="N92" i="3"/>
  <c r="O92" i="2"/>
  <c r="N35" i="3"/>
  <c r="O35" i="2"/>
  <c r="N107" i="3"/>
  <c r="O107" i="2"/>
  <c r="N205" i="3"/>
  <c r="O205" i="2"/>
  <c r="N291" i="3"/>
  <c r="O291" i="2"/>
  <c r="N28" i="3"/>
  <c r="O28" i="2"/>
  <c r="N131" i="3"/>
  <c r="O131" i="2"/>
  <c r="N210" i="3"/>
  <c r="O210" i="2"/>
  <c r="N287" i="3"/>
  <c r="O287" i="2"/>
  <c r="N241" i="3"/>
  <c r="O241" i="2"/>
  <c r="N327" i="3"/>
  <c r="O327" i="2"/>
  <c r="N78" i="3"/>
  <c r="O78" i="2"/>
  <c r="N123" i="3"/>
  <c r="O123" i="2"/>
  <c r="N173" i="3"/>
  <c r="O173" i="2"/>
  <c r="N262" i="3"/>
  <c r="O262" i="2"/>
  <c r="N128" i="3"/>
  <c r="O128" i="2"/>
  <c r="N252" i="3"/>
  <c r="O252" i="2"/>
  <c r="N323" i="3"/>
  <c r="O323" i="2"/>
  <c r="N150" i="3"/>
  <c r="O150" i="2"/>
  <c r="N195" i="3"/>
  <c r="O195" i="2"/>
  <c r="N231" i="3"/>
  <c r="O231" i="2"/>
  <c r="N309" i="3"/>
  <c r="O309" i="2"/>
  <c r="N41" i="3"/>
  <c r="O41" i="2"/>
  <c r="N148" i="3"/>
  <c r="O148" i="2"/>
  <c r="N259" i="3"/>
  <c r="O259" i="2"/>
  <c r="N326" i="3"/>
  <c r="O326" i="2"/>
  <c r="N88" i="3"/>
  <c r="O88" i="2"/>
  <c r="N130" i="3"/>
  <c r="O130" i="2"/>
  <c r="N184" i="3"/>
  <c r="O184" i="2"/>
  <c r="N218" i="3"/>
  <c r="O218" i="2"/>
  <c r="N279" i="3"/>
  <c r="O279" i="2"/>
  <c r="N333" i="3"/>
  <c r="O333" i="2"/>
  <c r="N113" i="3"/>
  <c r="O113" i="2"/>
  <c r="N209" i="3"/>
  <c r="O209" i="2"/>
  <c r="N284" i="3"/>
  <c r="O284" i="2"/>
  <c r="N354" i="3"/>
  <c r="O354" i="2"/>
  <c r="N362" i="3"/>
  <c r="O362" i="2"/>
  <c r="N99" i="3"/>
  <c r="O99" i="2"/>
  <c r="N119" i="3"/>
  <c r="O119" i="2"/>
  <c r="N53" i="3"/>
  <c r="O53" i="2"/>
  <c r="N71" i="3"/>
  <c r="O71" i="2"/>
  <c r="N40" i="3"/>
  <c r="O40" i="2"/>
  <c r="N146" i="3"/>
  <c r="O146" i="2"/>
  <c r="N97" i="3"/>
  <c r="O97" i="2"/>
  <c r="N111" i="3"/>
  <c r="O111" i="2"/>
  <c r="N304" i="3"/>
  <c r="O304" i="2"/>
  <c r="N39" i="3"/>
  <c r="O39" i="2"/>
  <c r="N133" i="3"/>
  <c r="O133" i="2"/>
  <c r="N224" i="3"/>
  <c r="O224" i="2"/>
  <c r="N289" i="3"/>
  <c r="O289" i="2"/>
  <c r="N246" i="3"/>
  <c r="O246" i="2"/>
  <c r="N340" i="3"/>
  <c r="O340" i="2"/>
  <c r="N80" i="3"/>
  <c r="O80" i="2"/>
  <c r="N138" i="3"/>
  <c r="O138" i="2"/>
  <c r="N189" i="3"/>
  <c r="O189" i="2"/>
  <c r="N301" i="3"/>
  <c r="O301" i="2"/>
  <c r="N157" i="3"/>
  <c r="O157" i="2"/>
  <c r="N258" i="3"/>
  <c r="O258" i="2"/>
  <c r="N332" i="3"/>
  <c r="O332" i="2"/>
  <c r="N153" i="3"/>
  <c r="O153" i="2"/>
  <c r="N222" i="3"/>
  <c r="O222" i="2"/>
  <c r="N240" i="3"/>
  <c r="O240" i="2"/>
  <c r="N317" i="3"/>
  <c r="O317" i="2"/>
  <c r="N54" i="3"/>
  <c r="O54" i="2"/>
  <c r="N155" i="3"/>
  <c r="O155" i="2"/>
  <c r="N261" i="3"/>
  <c r="O261" i="2"/>
  <c r="N330" i="3"/>
  <c r="O330" i="2"/>
  <c r="N91" i="3"/>
  <c r="O91" i="2"/>
  <c r="N135" i="3"/>
  <c r="O135" i="2"/>
  <c r="N191" i="3"/>
  <c r="O191" i="2"/>
  <c r="N223" i="3"/>
  <c r="O223" i="2"/>
  <c r="N281" i="3"/>
  <c r="O281" i="2"/>
  <c r="N346" i="3"/>
  <c r="O346" i="2"/>
  <c r="N127" i="3"/>
  <c r="O127" i="2"/>
  <c r="N243" i="3"/>
  <c r="O243" i="2"/>
  <c r="N286" i="3"/>
  <c r="O286" i="2"/>
  <c r="N358" i="3"/>
  <c r="O358" i="2"/>
  <c r="N313" i="3"/>
  <c r="O313" i="2"/>
  <c r="N24" i="3"/>
  <c r="O24" i="2"/>
  <c r="N104" i="3"/>
  <c r="O104" i="2"/>
  <c r="N26" i="3"/>
  <c r="O26" i="2"/>
  <c r="N62" i="3"/>
  <c r="O62" i="2"/>
  <c r="N140" i="3"/>
  <c r="O140" i="2"/>
  <c r="N67" i="3"/>
  <c r="O67" i="2"/>
  <c r="N60" i="3"/>
  <c r="O60" i="2"/>
  <c r="N207" i="3"/>
  <c r="O207" i="2"/>
  <c r="N176" i="3"/>
  <c r="O176" i="2"/>
  <c r="N48" i="3"/>
  <c r="O48" i="2"/>
  <c r="N234" i="3"/>
  <c r="O234" i="2"/>
  <c r="N74" i="3"/>
  <c r="O74" i="2"/>
  <c r="N192" i="3"/>
  <c r="O192" i="2"/>
  <c r="N86" i="3"/>
  <c r="O86" i="2"/>
  <c r="N57" i="3"/>
  <c r="O57" i="2"/>
  <c r="N190" i="3"/>
  <c r="O190" i="2"/>
  <c r="N181" i="3"/>
  <c r="O181" i="2"/>
  <c r="N114" i="3"/>
  <c r="O114" i="2"/>
  <c r="N51" i="3"/>
  <c r="O51" i="2"/>
  <c r="N125" i="3"/>
  <c r="O125" i="2"/>
  <c r="N237" i="3"/>
  <c r="O237" i="2"/>
  <c r="N312" i="3"/>
  <c r="O312" i="2"/>
  <c r="N42" i="3"/>
  <c r="O42" i="2"/>
  <c r="N145" i="3"/>
  <c r="O145" i="2"/>
  <c r="N228" i="3"/>
  <c r="O228" i="2"/>
  <c r="N308" i="3"/>
  <c r="O308" i="2"/>
  <c r="N248" i="3"/>
  <c r="O248" i="2"/>
  <c r="N351" i="3"/>
  <c r="O351" i="2"/>
  <c r="N83" i="3"/>
  <c r="O83" i="2"/>
  <c r="N152" i="3"/>
  <c r="O152" i="2"/>
  <c r="N194" i="3"/>
  <c r="O194" i="2"/>
  <c r="N325" i="3"/>
  <c r="O325" i="2"/>
  <c r="N171" i="3"/>
  <c r="O171" i="2"/>
  <c r="N280" i="3"/>
  <c r="O280" i="2"/>
  <c r="N342" i="3"/>
  <c r="O342" i="2"/>
  <c r="N161" i="3"/>
  <c r="O161" i="2"/>
  <c r="N225" i="3"/>
  <c r="O225" i="2"/>
  <c r="N245" i="3"/>
  <c r="O245" i="2"/>
  <c r="N320" i="3"/>
  <c r="O320" i="2"/>
  <c r="N65" i="3"/>
  <c r="O65" i="2"/>
  <c r="N172" i="3"/>
  <c r="O172" i="2"/>
  <c r="N263" i="3"/>
  <c r="O263" i="2"/>
  <c r="N348" i="3"/>
  <c r="O348" i="2"/>
  <c r="N95" i="3"/>
  <c r="O95" i="2"/>
  <c r="N139" i="3"/>
  <c r="O139" i="2"/>
  <c r="N196" i="3"/>
  <c r="O196" i="2"/>
  <c r="N227" i="3"/>
  <c r="O227" i="2"/>
  <c r="N292" i="3"/>
  <c r="O292" i="2"/>
  <c r="N361" i="3"/>
  <c r="O361" i="2"/>
  <c r="N141" i="3"/>
  <c r="O141" i="2"/>
  <c r="N250" i="3"/>
  <c r="O250" i="2"/>
  <c r="N294" i="3"/>
  <c r="O294" i="2"/>
  <c r="N303" i="3"/>
  <c r="O303" i="2"/>
  <c r="N328" i="3"/>
  <c r="O328" i="2"/>
  <c r="N52" i="3"/>
  <c r="O52" i="2"/>
  <c r="N136" i="3"/>
  <c r="O136" i="2"/>
  <c r="N164" i="3"/>
  <c r="O164" i="2"/>
  <c r="N230" i="3"/>
  <c r="O230" i="2"/>
  <c r="N17" i="3"/>
  <c r="O17" i="2"/>
  <c r="N154" i="3"/>
  <c r="O154" i="2"/>
  <c r="N200" i="3"/>
  <c r="O200" i="2"/>
  <c r="N337" i="3"/>
  <c r="O337" i="2"/>
  <c r="N219" i="3"/>
  <c r="O219" i="2"/>
  <c r="N283" i="3"/>
  <c r="O283" i="2"/>
  <c r="N352" i="3"/>
  <c r="O352" i="2"/>
  <c r="N163" i="3"/>
  <c r="O163" i="2"/>
  <c r="N247" i="3"/>
  <c r="O247" i="2"/>
  <c r="N265" i="3"/>
  <c r="O265" i="2"/>
  <c r="N353" i="3"/>
  <c r="O353" i="2"/>
  <c r="N85" i="3"/>
  <c r="O85" i="2"/>
  <c r="N188" i="3"/>
  <c r="O188" i="2"/>
  <c r="N268" i="3"/>
  <c r="O268" i="2"/>
  <c r="N56" i="3"/>
  <c r="O56" i="2"/>
  <c r="N103" i="3"/>
  <c r="O103" i="2"/>
  <c r="N147" i="3"/>
  <c r="O147" i="2"/>
  <c r="N198" i="3"/>
  <c r="O198" i="2"/>
  <c r="N229" i="3"/>
  <c r="O229" i="2"/>
  <c r="N302" i="3"/>
  <c r="O302" i="2"/>
  <c r="N66" i="3"/>
  <c r="O66" i="2"/>
  <c r="N156" i="3"/>
  <c r="O156" i="2"/>
  <c r="N256" i="3"/>
  <c r="O256" i="2"/>
  <c r="N298" i="3"/>
  <c r="O298" i="2"/>
  <c r="N307" i="3"/>
  <c r="O307" i="2"/>
  <c r="N331" i="3"/>
  <c r="O331" i="2"/>
  <c r="N29" i="3"/>
  <c r="O29" i="2"/>
  <c r="N203" i="3"/>
  <c r="O203" i="2"/>
  <c r="N193" i="3"/>
  <c r="O193" i="2"/>
  <c r="N61" i="3"/>
  <c r="O61" i="2"/>
  <c r="N44" i="3"/>
  <c r="O44" i="2"/>
  <c r="N336" i="3"/>
  <c r="O336" i="2"/>
  <c r="N10" i="3"/>
  <c r="O10" i="2"/>
  <c r="N213" i="3"/>
  <c r="O213" i="2"/>
  <c r="N124" i="3"/>
  <c r="O124" i="2"/>
  <c r="N121" i="3"/>
  <c r="O121" i="2"/>
  <c r="N70" i="3"/>
  <c r="O70" i="2"/>
  <c r="N36" i="3"/>
  <c r="O36" i="2"/>
  <c r="N20" i="3"/>
  <c r="O20" i="2"/>
  <c r="N197" i="3"/>
  <c r="O197" i="2"/>
  <c r="N75" i="3"/>
  <c r="O75" i="2"/>
  <c r="N159" i="3"/>
  <c r="O159" i="2"/>
  <c r="N253" i="3"/>
  <c r="O253" i="2"/>
  <c r="N341" i="3"/>
  <c r="O341" i="2"/>
  <c r="N55" i="3"/>
  <c r="O55" i="2"/>
  <c r="N166" i="3"/>
  <c r="O166" i="2"/>
  <c r="N251" i="3"/>
  <c r="O251" i="2"/>
  <c r="N345" i="3"/>
  <c r="O345" i="2"/>
  <c r="N266" i="3"/>
  <c r="O266" i="2"/>
  <c r="N30" i="3"/>
  <c r="O30" i="2"/>
  <c r="N102" i="3"/>
  <c r="O102" i="2"/>
  <c r="N160" i="3"/>
  <c r="O160" i="2"/>
  <c r="N208" i="3"/>
  <c r="O208" i="2"/>
  <c r="N355" i="3"/>
  <c r="O355" i="2"/>
  <c r="N233" i="3"/>
  <c r="O233" i="2"/>
  <c r="N296" i="3"/>
  <c r="O296" i="2"/>
  <c r="N118" i="3"/>
  <c r="O118" i="2"/>
  <c r="N165" i="3"/>
  <c r="O165" i="2"/>
  <c r="N254" i="3"/>
  <c r="O254" i="2"/>
  <c r="N277" i="3"/>
  <c r="O277" i="2"/>
  <c r="N13" i="3"/>
  <c r="O13" i="2"/>
  <c r="N93" i="3"/>
  <c r="O93" i="2"/>
  <c r="N199" i="3"/>
  <c r="O199" i="2"/>
  <c r="N270" i="3"/>
  <c r="O270" i="2"/>
  <c r="N59" i="3"/>
  <c r="O59" i="2"/>
  <c r="N106" i="3"/>
  <c r="O106" i="2"/>
  <c r="N149" i="3"/>
  <c r="O149" i="2"/>
  <c r="N204" i="3"/>
  <c r="O204" i="2"/>
  <c r="N232" i="3"/>
  <c r="O232" i="2"/>
  <c r="N306" i="3"/>
  <c r="O306" i="2"/>
  <c r="N72" i="3"/>
  <c r="O72" i="2"/>
  <c r="N168" i="3"/>
  <c r="O168" i="2"/>
  <c r="N267" i="3"/>
  <c r="O267" i="2"/>
  <c r="N311" i="3"/>
  <c r="O311" i="2"/>
  <c r="N322" i="3"/>
  <c r="O322" i="2"/>
  <c r="N335" i="3"/>
  <c r="O335" i="2"/>
  <c r="N101" i="3"/>
  <c r="O101" i="2"/>
  <c r="N109" i="3"/>
  <c r="O109" i="2"/>
  <c r="N220" i="3"/>
  <c r="O220" i="2"/>
  <c r="N239" i="3"/>
  <c r="O239" i="2"/>
  <c r="N260" i="3"/>
  <c r="O260" i="2"/>
  <c r="N12" i="3"/>
  <c r="O12" i="2"/>
  <c r="N11" i="3"/>
  <c r="O11" i="2"/>
  <c r="N73" i="3"/>
  <c r="O73" i="2"/>
  <c r="N50" i="3"/>
  <c r="O50" i="2"/>
  <c r="N34" i="3"/>
  <c r="O34" i="2"/>
  <c r="N9" i="3"/>
  <c r="N79" i="3"/>
  <c r="O79" i="2"/>
  <c r="N177" i="3"/>
  <c r="O177" i="2"/>
  <c r="N255" i="3"/>
  <c r="O255" i="2"/>
  <c r="N16" i="3"/>
  <c r="O16" i="2"/>
  <c r="N58" i="3"/>
  <c r="O58" i="2"/>
  <c r="N170" i="3"/>
  <c r="O170" i="2"/>
  <c r="N276" i="3"/>
  <c r="O276" i="2"/>
  <c r="N359" i="3"/>
  <c r="O359" i="2"/>
  <c r="N278" i="3"/>
  <c r="O278" i="2"/>
  <c r="N33" i="3"/>
  <c r="O33" i="2"/>
  <c r="N105" i="3"/>
  <c r="O105" i="2"/>
  <c r="N162" i="3"/>
  <c r="O162" i="2"/>
  <c r="N217" i="3"/>
  <c r="O217" i="2"/>
  <c r="N357" i="3"/>
  <c r="O357" i="2"/>
  <c r="N236" i="3"/>
  <c r="O236" i="2"/>
  <c r="N299" i="3"/>
  <c r="O299" i="2"/>
  <c r="N126" i="3"/>
  <c r="O126" i="2"/>
  <c r="N180" i="3"/>
  <c r="O180" i="2"/>
  <c r="N274" i="3"/>
  <c r="O274" i="2"/>
  <c r="N295" i="3"/>
  <c r="O295" i="2"/>
  <c r="N22" i="3"/>
  <c r="O22" i="2"/>
  <c r="N117" i="3"/>
  <c r="O117" i="2"/>
  <c r="N202" i="3"/>
  <c r="O202" i="2"/>
  <c r="N288" i="3"/>
  <c r="O288" i="2"/>
  <c r="N63" i="3"/>
  <c r="O63" i="2"/>
  <c r="N108" i="3"/>
  <c r="O108" i="2"/>
  <c r="N151" i="3"/>
  <c r="O151" i="2"/>
  <c r="N212" i="3"/>
  <c r="O212" i="2"/>
  <c r="N235" i="3"/>
  <c r="O235" i="2"/>
  <c r="N316" i="3"/>
  <c r="O316" i="2"/>
  <c r="N77" i="3"/>
  <c r="O77" i="2"/>
  <c r="N178" i="3"/>
  <c r="O178" i="2"/>
  <c r="N269" i="3"/>
  <c r="O269" i="2"/>
  <c r="N318" i="3"/>
  <c r="O318" i="2"/>
  <c r="N344" i="3"/>
  <c r="O344" i="2"/>
  <c r="N338" i="3"/>
  <c r="O338" i="2"/>
  <c r="N43" i="3"/>
  <c r="O43" i="2"/>
  <c r="N89" i="3"/>
  <c r="O89" i="2"/>
  <c r="N98" i="3"/>
  <c r="O98" i="2"/>
  <c r="N129" i="3"/>
  <c r="O129" i="2"/>
  <c r="N339" i="3"/>
  <c r="O339" i="2"/>
  <c r="N96" i="3"/>
  <c r="O96" i="2"/>
  <c r="N206" i="3"/>
  <c r="O206" i="2"/>
  <c r="N14" i="3"/>
  <c r="O14" i="2"/>
  <c r="N215" i="3"/>
  <c r="O215" i="2"/>
  <c r="N143" i="3"/>
  <c r="O143" i="2"/>
  <c r="N18" i="3"/>
  <c r="O18" i="2"/>
  <c r="N31" i="3"/>
  <c r="O31" i="2"/>
  <c r="N27" i="3"/>
  <c r="O27" i="2"/>
  <c r="N15" i="3"/>
  <c r="O15" i="2"/>
  <c r="N21" i="3"/>
  <c r="O21" i="2"/>
  <c r="N82" i="3"/>
  <c r="O82" i="2"/>
  <c r="N94" i="3"/>
  <c r="O94" i="2"/>
  <c r="N69" i="3"/>
  <c r="O69" i="2"/>
  <c r="N19" i="3"/>
  <c r="O19" i="2"/>
  <c r="N90" i="3"/>
  <c r="O90" i="2"/>
  <c r="N183" i="3"/>
  <c r="O183" i="2"/>
  <c r="N257" i="3"/>
  <c r="O257" i="2"/>
  <c r="N23" i="3"/>
  <c r="O23" i="2"/>
  <c r="N87" i="3"/>
  <c r="O87" i="2"/>
  <c r="N175" i="3"/>
  <c r="O175" i="2"/>
  <c r="N282" i="3"/>
  <c r="O282" i="2"/>
  <c r="N363" i="3"/>
  <c r="O363" i="2"/>
  <c r="N305" i="3"/>
  <c r="O305" i="2"/>
  <c r="N46" i="3"/>
  <c r="O46" i="2"/>
  <c r="N110" i="3"/>
  <c r="O110" i="2"/>
  <c r="N167" i="3"/>
  <c r="O167" i="2"/>
  <c r="N226" i="3"/>
  <c r="O226" i="2"/>
  <c r="N360" i="3"/>
  <c r="O360" i="2"/>
  <c r="N244" i="3"/>
  <c r="O244" i="2"/>
  <c r="N314" i="3"/>
  <c r="O314" i="2"/>
  <c r="N134" i="3"/>
  <c r="O134" i="2"/>
  <c r="N185" i="3"/>
  <c r="O185" i="2"/>
  <c r="N290" i="3"/>
  <c r="O290" i="2"/>
  <c r="N297" i="3"/>
  <c r="O297" i="2"/>
  <c r="N25" i="3"/>
  <c r="O25" i="2"/>
  <c r="N142" i="3"/>
  <c r="O142" i="2"/>
  <c r="N211" i="3"/>
  <c r="O211" i="2"/>
  <c r="N293" i="3"/>
  <c r="O293" i="2"/>
  <c r="N68" i="3"/>
  <c r="O68" i="2"/>
  <c r="N115" i="3"/>
  <c r="O115" i="2"/>
  <c r="N158" i="3"/>
  <c r="O158" i="2"/>
  <c r="N214" i="3"/>
  <c r="O214" i="2"/>
  <c r="N264" i="3"/>
  <c r="O264" i="2"/>
  <c r="N321" i="3"/>
  <c r="O321" i="2"/>
  <c r="N84" i="3"/>
  <c r="O84" i="2"/>
  <c r="N182" i="3"/>
  <c r="O182" i="2"/>
  <c r="N271" i="3"/>
  <c r="O271" i="2"/>
  <c r="N329" i="3"/>
  <c r="O329" i="2"/>
  <c r="N347" i="3"/>
  <c r="O347" i="2"/>
  <c r="N350" i="3"/>
  <c r="O350" i="2"/>
  <c r="N45" i="3"/>
  <c r="O45" i="2"/>
  <c r="N76" i="3"/>
  <c r="O76" i="2"/>
  <c r="N201" i="3"/>
  <c r="O201" i="2"/>
  <c r="N179" i="3"/>
  <c r="O179" i="2"/>
  <c r="N285" i="3"/>
  <c r="O285" i="2"/>
  <c r="N221" i="3"/>
  <c r="O221" i="2"/>
  <c r="N310" i="3"/>
  <c r="O310" i="2"/>
  <c r="N49" i="3"/>
  <c r="O49" i="2"/>
  <c r="N112" i="3"/>
  <c r="O112" i="2"/>
  <c r="N169" i="3"/>
  <c r="O169" i="2"/>
  <c r="N238" i="3"/>
  <c r="O238" i="2"/>
  <c r="N120" i="3"/>
  <c r="O120" i="2"/>
  <c r="N249" i="3"/>
  <c r="O249" i="2"/>
  <c r="N319" i="3"/>
  <c r="O319" i="2"/>
  <c r="N137" i="3"/>
  <c r="O137" i="2"/>
  <c r="N187" i="3"/>
  <c r="O187" i="2"/>
  <c r="N334" i="3"/>
  <c r="O334" i="2"/>
  <c r="N300" i="3"/>
  <c r="O300" i="2"/>
  <c r="N38" i="3"/>
  <c r="O38" i="2"/>
  <c r="N144" i="3"/>
  <c r="O144" i="2"/>
  <c r="N242" i="3"/>
  <c r="O242" i="2"/>
  <c r="N315" i="3"/>
  <c r="O315" i="2"/>
  <c r="N81" i="3"/>
  <c r="O81" i="2"/>
  <c r="N122" i="3"/>
  <c r="O122" i="2"/>
  <c r="N174" i="3"/>
  <c r="O174" i="2"/>
  <c r="N216" i="3"/>
  <c r="O216" i="2"/>
  <c r="N275" i="3"/>
  <c r="O275" i="2"/>
  <c r="N324" i="3"/>
  <c r="O324" i="2"/>
  <c r="N100" i="3"/>
  <c r="O100" i="2"/>
  <c r="N186" i="3"/>
  <c r="O186" i="2"/>
  <c r="N273" i="3"/>
  <c r="O273" i="2"/>
  <c r="N343" i="3"/>
  <c r="O343" i="2"/>
  <c r="N349" i="3"/>
  <c r="O349" i="2"/>
  <c r="N356" i="3"/>
  <c r="O356" i="2"/>
  <c r="N8" i="4" l="1"/>
  <c r="O8" i="4" s="1"/>
  <c r="M365" i="3"/>
  <c r="N365" i="4" s="1"/>
  <c r="O365" i="4" s="1"/>
  <c r="M365" i="2"/>
  <c r="N365" i="3" s="1"/>
  <c r="N365" i="8"/>
  <c r="O365" i="8" s="1"/>
  <c r="N365" i="10"/>
  <c r="N365" i="7"/>
  <c r="O365" i="7" s="1"/>
  <c r="N365" i="2"/>
  <c r="N365" i="6"/>
  <c r="O365" i="6" s="1"/>
  <c r="N365" i="5"/>
  <c r="O365" i="5" s="1"/>
  <c r="M365" i="10"/>
  <c r="O365" i="3" l="1"/>
  <c r="O365" i="2"/>
  <c r="O365" i="10"/>
</calcChain>
</file>

<file path=xl/sharedStrings.xml><?xml version="1.0" encoding="utf-8"?>
<sst xmlns="http://schemas.openxmlformats.org/spreadsheetml/2006/main" count="4020" uniqueCount="453">
  <si>
    <t>Knr.</t>
  </si>
  <si>
    <t>Kommune</t>
  </si>
  <si>
    <t xml:space="preserve">Skatt </t>
  </si>
  <si>
    <t>Innbyggere</t>
  </si>
  <si>
    <t>Inntektsutjevning i kr pr innb</t>
  </si>
  <si>
    <t>Inntektsutjevning totalt</t>
  </si>
  <si>
    <t>Netto</t>
  </si>
  <si>
    <t>Netto innt.</t>
  </si>
  <si>
    <t xml:space="preserve">jan </t>
  </si>
  <si>
    <t>Kr pr innb</t>
  </si>
  <si>
    <t>Prosent av</t>
  </si>
  <si>
    <t>Symmetrisk</t>
  </si>
  <si>
    <t>Tilleggs-</t>
  </si>
  <si>
    <t>Brutto</t>
  </si>
  <si>
    <t>Finansier-</t>
  </si>
  <si>
    <t xml:space="preserve">Netto </t>
  </si>
  <si>
    <t>innt.utj.</t>
  </si>
  <si>
    <t>utj. tilskudd</t>
  </si>
  <si>
    <t>lands-</t>
  </si>
  <si>
    <t xml:space="preserve"> utjevning</t>
  </si>
  <si>
    <t>kompen-</t>
  </si>
  <si>
    <t>ing</t>
  </si>
  <si>
    <t>innt.utj</t>
  </si>
  <si>
    <t>inntekts-</t>
  </si>
  <si>
    <t>januar</t>
  </si>
  <si>
    <t>februar</t>
  </si>
  <si>
    <t>gjennomsnitt</t>
  </si>
  <si>
    <t>(60 pst.)</t>
  </si>
  <si>
    <t>sasjon</t>
  </si>
  <si>
    <t>Till.komp.</t>
  </si>
  <si>
    <t>utjevning</t>
  </si>
  <si>
    <t>(jan)</t>
  </si>
  <si>
    <t>Hele landet</t>
  </si>
  <si>
    <t xml:space="preserve">Trekk for finansiering av inntektsutjevningen (kr pr innb): </t>
  </si>
  <si>
    <t>/</t>
  </si>
  <si>
    <t>innb. =</t>
  </si>
  <si>
    <t>kr pr innb</t>
  </si>
  <si>
    <t>(jan-mar)</t>
  </si>
  <si>
    <t>jan-feb</t>
  </si>
  <si>
    <t>mars</t>
  </si>
  <si>
    <t>april</t>
  </si>
  <si>
    <t>(jan-apr)</t>
  </si>
  <si>
    <t>jan-mar</t>
  </si>
  <si>
    <t>jan-mai</t>
  </si>
  <si>
    <t>(jan-mai)</t>
  </si>
  <si>
    <t>jan-april</t>
  </si>
  <si>
    <t>mai</t>
  </si>
  <si>
    <t>jan-juli</t>
  </si>
  <si>
    <t>(jan-juli)</t>
  </si>
  <si>
    <t>juli</t>
  </si>
  <si>
    <t>jan-august</t>
  </si>
  <si>
    <t>(jan-august)</t>
  </si>
  <si>
    <t>august</t>
  </si>
  <si>
    <t>jan-september</t>
  </si>
  <si>
    <t>(jan-september)</t>
  </si>
  <si>
    <t>september</t>
  </si>
  <si>
    <t>jan-november</t>
  </si>
  <si>
    <t>(jan-november)</t>
  </si>
  <si>
    <t>november</t>
  </si>
  <si>
    <t>jan-desember</t>
  </si>
  <si>
    <t>(jan-desember)</t>
  </si>
  <si>
    <t>desember</t>
  </si>
  <si>
    <t>(jan-feb)</t>
  </si>
  <si>
    <t>Halden</t>
  </si>
  <si>
    <t>Moss</t>
  </si>
  <si>
    <t>Sarpsborg</t>
  </si>
  <si>
    <t>Fredrikstad</t>
  </si>
  <si>
    <t>Hvaler</t>
  </si>
  <si>
    <t>Aremark</t>
  </si>
  <si>
    <t>Marker</t>
  </si>
  <si>
    <t>Skiptvet</t>
  </si>
  <si>
    <t>Rakkestad</t>
  </si>
  <si>
    <t>Råde</t>
  </si>
  <si>
    <t>Vestby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</si>
  <si>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</si>
  <si>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</si>
  <si>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</si>
  <si>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</si>
  <si>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</si>
  <si>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</si>
  <si>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</si>
  <si>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</si>
  <si>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</si>
  <si>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</si>
  <si>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</si>
  <si>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</si>
  <si>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</si>
  <si>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</si>
  <si>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</si>
  <si>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</si>
  <si>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</si>
  <si>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</si>
  <si>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</si>
  <si>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</si>
  <si>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</si>
  <si>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</si>
  <si>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</si>
  <si>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</si>
  <si>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</si>
  <si>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</si>
  <si>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</si>
  <si>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</si>
  <si>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</si>
  <si>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</si>
  <si>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</si>
  <si>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</si>
  <si>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</si>
  <si>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</si>
  <si>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</si>
  <si>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</si>
  <si>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</si>
  <si>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</si>
  <si>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</si>
  <si>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</si>
  <si>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</si>
  <si>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</si>
  <si>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</si>
  <si>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</si>
  <si>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</si>
  <si>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</si>
  <si>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</si>
  <si>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</si>
  <si>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</si>
  <si>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</si>
  <si>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</si>
  <si>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</si>
  <si>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</si>
  <si>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</si>
  <si>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</si>
  <si>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</si>
  <si>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</si>
  <si>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</si>
  <si>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</si>
  <si>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</si>
  <si>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</si>
  <si>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</si>
  <si>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</si>
  <si>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</si>
  <si>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</si>
  <si>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</si>
  <si>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</si>
  <si>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</si>
  <si>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</si>
  <si>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</si>
  <si>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</si>
  <si>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</si>
  <si>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</si>
  <si>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</si>
  <si>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</si>
  <si>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</si>
  <si>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</si>
  <si>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</si>
  <si>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</si>
  <si>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</si>
  <si>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</si>
  <si>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Horten</t>
  </si>
  <si>
    <t>Tønsberg</t>
  </si>
  <si>
    <t>Sandefjord</t>
  </si>
  <si>
    <t>Larvik</t>
  </si>
  <si>
    <t>Sande</t>
  </si>
  <si>
    <t>Holmestrand</t>
  </si>
  <si>
    <t>Færder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</si>
  <si>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</si>
  <si>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</si>
  <si>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</si>
  <si>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</si>
  <si>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</si>
  <si>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</si>
  <si>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</si>
  <si>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</si>
  <si>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</si>
  <si>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</si>
  <si>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</si>
  <si>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</si>
  <si>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</si>
  <si>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</si>
  <si>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</si>
  <si>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</si>
  <si>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</si>
  <si>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</si>
  <si>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</si>
  <si>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</si>
  <si>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</si>
  <si>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</si>
  <si>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</si>
  <si>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</si>
  <si>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</si>
  <si>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</si>
  <si>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</si>
  <si>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</si>
  <si>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</si>
  <si>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</si>
  <si>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</si>
  <si>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</si>
  <si>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Kristiansand</t>
  </si>
  <si>
    <t>Farsund</t>
  </si>
  <si>
    <t>Flekkefjord</t>
  </si>
  <si>
    <t>Vennesla</t>
  </si>
  <si>
    <t>Åseral</t>
  </si>
  <si>
    <t>Lindesnes</t>
  </si>
  <si>
    <t>Lyngdal</t>
  </si>
  <si>
    <t>Hægebostad</t>
  </si>
  <si>
    <t>Kvinesdal</t>
  </si>
  <si>
    <t>Sirdal</t>
  </si>
  <si>
    <t>Eigersund</t>
  </si>
  <si>
    <t>Sandnes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</si>
  <si>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</si>
  <si>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</si>
  <si>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</si>
  <si>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</si>
  <si>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</si>
  <si>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</si>
  <si>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</si>
  <si>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</si>
  <si>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</si>
  <si>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</si>
  <si>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</si>
  <si>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</si>
  <si>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</si>
  <si>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</si>
  <si>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</si>
  <si>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</si>
  <si>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</si>
  <si>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</si>
  <si>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</si>
  <si>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</si>
  <si>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</si>
  <si>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</si>
  <si>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</si>
  <si>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</si>
  <si>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</si>
  <si>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</si>
  <si>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</si>
  <si>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</si>
  <si>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</si>
  <si>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</si>
  <si>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</si>
  <si>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</si>
  <si>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</si>
  <si>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</si>
  <si>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</si>
  <si>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Austevoll</t>
  </si>
  <si>
    <t>Askøy</t>
  </si>
  <si>
    <t>Vaksdal</t>
  </si>
  <si>
    <t>Modalen</t>
  </si>
  <si>
    <t>Osterøy</t>
  </si>
  <si>
    <t>Øygarden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</si>
  <si>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</si>
  <si>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</si>
  <si>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</si>
  <si>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</si>
  <si>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</si>
  <si>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</si>
  <si>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</si>
  <si>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</si>
  <si>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</si>
  <si>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</si>
  <si>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</si>
  <si>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</si>
  <si>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</si>
  <si>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</si>
  <si>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</si>
  <si>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Bremanger</t>
  </si>
  <si>
    <t>Gloppen</t>
  </si>
  <si>
    <t>Stryn</t>
  </si>
  <si>
    <t>Molde</t>
  </si>
  <si>
    <t>Ålesund</t>
  </si>
  <si>
    <t>Kristiansund</t>
  </si>
  <si>
    <t>Vanylven</t>
  </si>
  <si>
    <t>Ulstein</t>
  </si>
  <si>
    <t>Hareid</t>
  </si>
  <si>
    <t>Volda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</si>
  <si>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</si>
  <si>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</si>
  <si>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</si>
  <si>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</si>
  <si>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</si>
  <si>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</si>
  <si>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</si>
  <si>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</si>
  <si>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</si>
  <si>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</si>
  <si>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</si>
  <si>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</si>
  <si>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</si>
  <si>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Rindal</t>
  </si>
  <si>
    <t>Smøla</t>
  </si>
  <si>
    <t>Aure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</si>
  <si>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</si>
  <si>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</si>
  <si>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</si>
  <si>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</si>
  <si>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</si>
  <si>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</si>
  <si>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</si>
  <si>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</si>
  <si>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</si>
  <si>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</si>
  <si>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</si>
  <si>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</si>
  <si>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</si>
  <si>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</si>
  <si>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</si>
  <si>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</si>
  <si>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</si>
  <si>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</si>
  <si>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</si>
  <si>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</si>
  <si>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</si>
  <si>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</si>
  <si>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Sørfold</t>
  </si>
  <si>
    <t>Steigen</t>
  </si>
  <si>
    <t>Lødingen</t>
  </si>
  <si>
    <t>Tjeldsund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</si>
  <si>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</si>
  <si>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</si>
  <si>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</si>
  <si>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</si>
  <si>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</si>
  <si>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</si>
  <si>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</si>
  <si>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</si>
  <si>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Andøy</t>
  </si>
  <si>
    <t>Moskenes</t>
  </si>
  <si>
    <t>Tromsø</t>
  </si>
  <si>
    <t>Kvæfjord</t>
  </si>
  <si>
    <t>Ibestad</t>
  </si>
  <si>
    <t>Gratangen</t>
  </si>
  <si>
    <t>Bardu</t>
  </si>
  <si>
    <t>Salangen</t>
  </si>
  <si>
    <t>Målselv</t>
  </si>
  <si>
    <t>Sørreisa</t>
  </si>
  <si>
    <t>Dyrøy</t>
  </si>
  <si>
    <t>Balsfjord</t>
  </si>
  <si>
    <t>Karlsøy</t>
  </si>
  <si>
    <t>Lyngen</t>
  </si>
  <si>
    <t>Skjervøy</t>
  </si>
  <si>
    <t>Nordreisa</t>
  </si>
  <si>
    <t>Kvænangen</t>
  </si>
  <si>
    <t>Vardø</t>
  </si>
  <si>
    <t>Vadsø</t>
  </si>
  <si>
    <t>Hammerfest</t>
  </si>
  <si>
    <t>Alta</t>
  </si>
  <si>
    <t>Loppa</t>
  </si>
  <si>
    <t>Hasvik</t>
  </si>
  <si>
    <t>Måsøy</t>
  </si>
  <si>
    <t>Nordkapp</t>
  </si>
  <si>
    <t>Lebesby</t>
  </si>
  <si>
    <t>Gamvik</t>
  </si>
  <si>
    <t>Berlevåg</t>
  </si>
  <si>
    <t>Båtsfjord</t>
  </si>
  <si>
    <t>Sør-Varanger</t>
  </si>
  <si>
    <t>Trondheim</t>
  </si>
  <si>
    <t>Steinkjer</t>
  </si>
  <si>
    <t>Namsos</t>
  </si>
  <si>
    <t>Hitra</t>
  </si>
  <si>
    <t>Frøya</t>
  </si>
  <si>
    <t>Ørland</t>
  </si>
  <si>
    <t>Åfjord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</si>
  <si>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</si>
  <si>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</si>
  <si>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</si>
  <si>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</si>
  <si>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</si>
  <si>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</si>
  <si>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</si>
  <si>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</si>
  <si>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</si>
  <si>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</si>
  <si>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</si>
  <si>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</si>
  <si>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</si>
  <si>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</si>
  <si>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</si>
  <si>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</si>
  <si>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Lierne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</si>
  <si>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</si>
  <si>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</si>
  <si>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</si>
  <si>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</si>
  <si>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</si>
  <si>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</si>
  <si>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</si>
  <si>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</si>
  <si>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Hamarøy</t>
  </si>
  <si>
    <t>Sortland</t>
  </si>
  <si>
    <t>Harstad</t>
  </si>
  <si>
    <t>Loabák - Lavangen</t>
  </si>
  <si>
    <t>Kárá?johka - Karasjok</t>
  </si>
  <si>
    <t>Deatnu - Tana</t>
  </si>
  <si>
    <t>Unjárga - Nesseby</t>
  </si>
  <si>
    <t>Snåase - Snåsa</t>
  </si>
  <si>
    <t>Raarvihke - Røyrvik</t>
  </si>
  <si>
    <t>Herøy (Møre og Romsdal)</t>
  </si>
  <si>
    <t>Fjord</t>
  </si>
  <si>
    <t>Hustadvika</t>
  </si>
  <si>
    <t>Herøy (Nordland)</t>
  </si>
  <si>
    <t>Aarborte - Hattfjelldal</t>
  </si>
  <si>
    <t>Fauske - Fuossko</t>
  </si>
  <si>
    <t>Indre Østfold</t>
  </si>
  <si>
    <t>Våler (Viken)</t>
  </si>
  <si>
    <t>Nordre Follo</t>
  </si>
  <si>
    <t>Lillestrøm</t>
  </si>
  <si>
    <t>Nesbyen</t>
  </si>
  <si>
    <t>Våler (Innlandet)</t>
  </si>
  <si>
    <t>Midt-Telemark</t>
  </si>
  <si>
    <t>Kinn</t>
  </si>
  <si>
    <t>Bjørnafjorden</t>
  </si>
  <si>
    <t>Alver</t>
  </si>
  <si>
    <t>Sunnfjord</t>
  </si>
  <si>
    <t>Stad</t>
  </si>
  <si>
    <t>Heim</t>
  </si>
  <si>
    <t>Orkland</t>
  </si>
  <si>
    <t>Nærøysund</t>
  </si>
  <si>
    <t>Senja</t>
  </si>
  <si>
    <t>Storfjord - Omasvuotna - Omasvuono</t>
  </si>
  <si>
    <t>Gáivuotna - Kåfjord - Kaivuono</t>
  </si>
  <si>
    <t>Guovdageaidnu - Kautokeino</t>
  </si>
  <si>
    <t>Porsanger - Porsá?gu - Porsanki</t>
  </si>
  <si>
    <t>Hamarøy - Hábmer</t>
  </si>
  <si>
    <t>Harstad - Hárstták</t>
  </si>
  <si>
    <t>Nordreisa - Ráisa - Raisi</t>
  </si>
  <si>
    <t>Bø*</t>
  </si>
  <si>
    <t xml:space="preserve">*Bø kommune vedtok å sette ned den kommunale delen av formuesskatten fra 0,7 til 0,2 prosent med virkning fra 2021. For Bø kommune er det foretatt en korreksjon i skattetallene i skatteutjevningen. Det korrigerte skattegrunnlaget er et anslag på hva skatteinntektene ville vært med maksimal skattesats. </t>
  </si>
  <si>
    <t>pr. 1.1.23</t>
  </si>
  <si>
    <t>Skatt jan 2023</t>
  </si>
  <si>
    <t>Skatt jan-feb 2023</t>
  </si>
  <si>
    <t>Skatt jan-mar 2023</t>
  </si>
  <si>
    <t>Skatt jan-apr 2023</t>
  </si>
  <si>
    <t>Skatt jan-mai 2023</t>
  </si>
  <si>
    <t>Skatt jan-juli 2023</t>
  </si>
  <si>
    <t>Skatt jan-august 2023</t>
  </si>
  <si>
    <t>Skatt jan-september 2023</t>
  </si>
  <si>
    <t>Skatt jan-november 2023</t>
  </si>
  <si>
    <t>Skatt jan-desember 2023</t>
  </si>
  <si>
    <t>Beregninger av skatt og netto inntektsutjevning for kommunene, januar-februar 2023</t>
  </si>
  <si>
    <t>Beregninger av skatt og netto inntektsutjevning for kommunene, januar-april 2023</t>
  </si>
  <si>
    <t>Beregninger av skatt og netto inntektsutjevning for kommunene, januar-mai 2023</t>
  </si>
  <si>
    <t>Beregninger av skatt og netto inntektsutjevning for kommunene, januar-juli 2023</t>
  </si>
  <si>
    <t>Beregninger av skatt og netto inntektsutjevning for kommunene, januar-august 2023</t>
  </si>
  <si>
    <t>Beregninger av skatt og netto inntektsutjevning for kommunene, januar-september 2023</t>
  </si>
  <si>
    <t>Beregninger av skatt og netto inntektsutjevning for kommunene, januar-november 2023</t>
  </si>
  <si>
    <t>Beregninger av skatt og netto inntektsutjevning for kommunene, januar 2023*</t>
  </si>
  <si>
    <t>Beregninger av skatt og netto inntektsutjevning for kommunene, januar-mars 2023*</t>
  </si>
  <si>
    <t xml:space="preserve">*Sande kommune vedtok å sette ned den kommunale av delen av formuesskatten fra 0,7 til 0,5 prosent med virkning fra 2023. Skattetallene i skatteutjevning for Sande kommune er justert på samme måte som for Bø kommune. Det korrigerte skattegrunnlaget er et anslag på hva skatteinntektene ville vært med maksimal skattesats. </t>
  </si>
  <si>
    <t>Sande*</t>
  </si>
  <si>
    <t>Skatt etter inntektutjevning, jan-des 2023</t>
  </si>
  <si>
    <t>skatt</t>
  </si>
  <si>
    <t>i kroner</t>
  </si>
  <si>
    <t>Skatt etter inntektsutjevning for kommunene, januar-desember 2023</t>
  </si>
  <si>
    <t>[kol. 1 + kol. 11]</t>
  </si>
  <si>
    <t>Beregninger av skatt og netto inntektsutjevning for kommunene,  januar-desember 2023</t>
  </si>
  <si>
    <t>kr pr. innb.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</si>
</sst>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,##0.0"/>
    <numFmt numFmtId="165" formatCode="0000"/>
    <numFmt numFmtId="166" formatCode="0.0\ %"/>
    <numFmt numFmtId="167" formatCode="_(* #,##0.00_);_(* \(#,##0.00\);_(* &quot;-&quot;??_);_(@_)"/>
    <numFmt numFmtId="168" formatCode="_ * #,##0_ ;_ * \-#,##0_ ;_ * &quot;-&quot;??_ ;_ @_ "/>
    <numFmt numFmtId="169" formatCode="#,##0_ ;\-#,##0\ "/>
  </numFmts>
  <fonts count="11" x14ac:knownFonts="1">
    <font>
      <sz val="11"/>
      <color theme="1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 tint="-0.14996795556505021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" fontId="2" fillId="0" borderId="0" applyFont="0" applyFill="0" applyBorder="0" applyAlignment="0" applyProtection="0"/>
  </cellStyleXfs>
  <cellXfs count="114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3" borderId="0" xfId="0" applyFont="1" applyFill="1"/>
    <xf numFmtId="0" fontId="7" fillId="0" borderId="0" xfId="0" applyFont="1"/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" fontId="5" fillId="2" borderId="7" xfId="0" applyNumberFormat="1" applyFont="1" applyFill="1" applyBorder="1" applyAlignment="1"/>
    <xf numFmtId="2" fontId="5" fillId="2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3" xfId="0" applyNumberFormat="1" applyFont="1" applyFill="1" applyBorder="1" applyAlignment="1"/>
    <xf numFmtId="2" fontId="5" fillId="2" borderId="13" xfId="0" applyNumberFormat="1" applyFont="1" applyFill="1" applyBorder="1" applyAlignment="1">
      <alignment horizontal="center"/>
    </xf>
    <xf numFmtId="3" fontId="5" fillId="2" borderId="3" xfId="4" applyNumberFormat="1" applyFont="1" applyFill="1" applyBorder="1" applyAlignment="1">
      <alignment horizontal="center"/>
    </xf>
    <xf numFmtId="0" fontId="5" fillId="2" borderId="4" xfId="4" applyFont="1" applyFill="1" applyBorder="1" applyAlignment="1">
      <alignment horizontal="right"/>
    </xf>
    <xf numFmtId="0" fontId="5" fillId="2" borderId="4" xfId="4" applyFont="1" applyFill="1" applyBorder="1" applyAlignment="1">
      <alignment horizontal="center"/>
    </xf>
    <xf numFmtId="1" fontId="5" fillId="2" borderId="4" xfId="0" quotePrefix="1" applyNumberFormat="1" applyFont="1" applyFill="1" applyBorder="1" applyAlignment="1">
      <alignment horizontal="center"/>
    </xf>
    <xf numFmtId="1" fontId="5" fillId="2" borderId="1" xfId="4" applyNumberFormat="1" applyFont="1" applyFill="1" applyBorder="1" applyAlignment="1">
      <alignment horizontal="center"/>
    </xf>
    <xf numFmtId="2" fontId="5" fillId="2" borderId="4" xfId="4" applyNumberFormat="1" applyFont="1" applyFill="1" applyBorder="1" applyAlignment="1">
      <alignment horizontal="center"/>
    </xf>
    <xf numFmtId="3" fontId="5" fillId="2" borderId="4" xfId="4" applyNumberFormat="1" applyFont="1" applyFill="1" applyBorder="1" applyAlignment="1">
      <alignment horizontal="center"/>
    </xf>
    <xf numFmtId="0" fontId="5" fillId="0" borderId="0" xfId="4" applyFont="1" applyBorder="1" applyAlignment="1"/>
    <xf numFmtId="0" fontId="8" fillId="0" borderId="0" xfId="4" applyFont="1" applyBorder="1" applyAlignment="1">
      <alignment horizontal="right"/>
    </xf>
    <xf numFmtId="1" fontId="8" fillId="0" borderId="0" xfId="4" applyNumberFormat="1" applyFont="1" applyBorder="1" applyAlignment="1">
      <alignment horizontal="right"/>
    </xf>
    <xf numFmtId="2" fontId="8" fillId="0" borderId="0" xfId="4" applyNumberFormat="1" applyFont="1" applyBorder="1" applyAlignment="1">
      <alignment horizontal="right"/>
    </xf>
    <xf numFmtId="0" fontId="5" fillId="0" borderId="0" xfId="4" applyFont="1"/>
    <xf numFmtId="165" fontId="5" fillId="0" borderId="0" xfId="4" applyNumberFormat="1" applyFont="1" applyBorder="1" applyAlignment="1">
      <alignment horizontal="left"/>
    </xf>
    <xf numFmtId="0" fontId="5" fillId="0" borderId="0" xfId="4" applyFont="1" applyBorder="1"/>
    <xf numFmtId="0" fontId="5" fillId="0" borderId="0" xfId="0" applyFont="1" applyBorder="1"/>
    <xf numFmtId="3" fontId="5" fillId="0" borderId="0" xfId="0" applyNumberFormat="1" applyFont="1" applyBorder="1"/>
    <xf numFmtId="3" fontId="5" fillId="0" borderId="0" xfId="9" applyNumberFormat="1" applyFont="1"/>
    <xf numFmtId="166" fontId="5" fillId="0" borderId="0" xfId="5" applyNumberFormat="1" applyFont="1" applyBorder="1"/>
    <xf numFmtId="1" fontId="5" fillId="0" borderId="0" xfId="5" applyNumberFormat="1" applyFont="1" applyBorder="1"/>
    <xf numFmtId="2" fontId="5" fillId="0" borderId="0" xfId="4" quotePrefix="1" applyNumberFormat="1" applyFont="1" applyBorder="1"/>
    <xf numFmtId="3" fontId="5" fillId="0" borderId="0" xfId="9" applyNumberFormat="1" applyFont="1" applyBorder="1"/>
    <xf numFmtId="0" fontId="9" fillId="0" borderId="15" xfId="4" applyFont="1" applyBorder="1"/>
    <xf numFmtId="3" fontId="8" fillId="0" borderId="15" xfId="0" applyNumberFormat="1" applyFont="1" applyBorder="1"/>
    <xf numFmtId="3" fontId="8" fillId="0" borderId="15" xfId="9" applyNumberFormat="1" applyFont="1" applyBorder="1"/>
    <xf numFmtId="166" fontId="8" fillId="0" borderId="15" xfId="5" applyNumberFormat="1" applyFont="1" applyBorder="1"/>
    <xf numFmtId="1" fontId="8" fillId="0" borderId="15" xfId="5" applyNumberFormat="1" applyFont="1" applyBorder="1"/>
    <xf numFmtId="2" fontId="8" fillId="0" borderId="15" xfId="4" quotePrefix="1" applyNumberFormat="1" applyFont="1" applyBorder="1"/>
    <xf numFmtId="0" fontId="6" fillId="0" borderId="0" xfId="4" applyFont="1" applyBorder="1"/>
    <xf numFmtId="164" fontId="5" fillId="0" borderId="0" xfId="9" applyNumberFormat="1" applyFont="1" applyBorder="1"/>
    <xf numFmtId="0" fontId="5" fillId="2" borderId="0" xfId="4" applyFont="1" applyFill="1" applyBorder="1"/>
    <xf numFmtId="3" fontId="5" fillId="2" borderId="0" xfId="9" applyNumberFormat="1" applyFont="1" applyFill="1" applyAlignment="1"/>
    <xf numFmtId="1" fontId="5" fillId="2" borderId="0" xfId="9" applyNumberFormat="1" applyFont="1" applyFill="1"/>
    <xf numFmtId="3" fontId="5" fillId="2" borderId="0" xfId="9" applyNumberFormat="1" applyFont="1" applyFill="1"/>
    <xf numFmtId="4" fontId="5" fillId="2" borderId="0" xfId="7" applyNumberFormat="1" applyFont="1" applyFill="1"/>
    <xf numFmtId="2" fontId="5" fillId="2" borderId="0" xfId="9" applyNumberFormat="1" applyFont="1" applyFill="1"/>
    <xf numFmtId="3" fontId="5" fillId="0" borderId="0" xfId="9" applyNumberFormat="1" applyFont="1" applyAlignment="1"/>
    <xf numFmtId="0" fontId="5" fillId="0" borderId="0" xfId="4" applyFont="1" applyFill="1" applyBorder="1"/>
    <xf numFmtId="0" fontId="8" fillId="0" borderId="0" xfId="4" applyFont="1" applyBorder="1"/>
    <xf numFmtId="1" fontId="5" fillId="0" borderId="0" xfId="0" applyNumberFormat="1" applyFont="1"/>
    <xf numFmtId="2" fontId="5" fillId="0" borderId="0" xfId="0" applyNumberFormat="1" applyFont="1"/>
    <xf numFmtId="168" fontId="6" fillId="0" borderId="0" xfId="1" applyNumberFormat="1" applyFont="1"/>
    <xf numFmtId="43" fontId="5" fillId="0" borderId="0" xfId="7" applyFont="1" applyBorder="1"/>
    <xf numFmtId="3" fontId="7" fillId="0" borderId="0" xfId="0" applyNumberFormat="1" applyFont="1"/>
    <xf numFmtId="3" fontId="5" fillId="0" borderId="0" xfId="4" applyNumberFormat="1" applyFont="1" applyBorder="1"/>
    <xf numFmtId="3" fontId="8" fillId="0" borderId="0" xfId="4" applyNumberFormat="1" applyFont="1" applyBorder="1" applyAlignment="1">
      <alignment horizontal="right"/>
    </xf>
    <xf numFmtId="1" fontId="5" fillId="0" borderId="0" xfId="9" applyNumberFormat="1" applyFont="1"/>
    <xf numFmtId="0" fontId="5" fillId="2" borderId="1" xfId="4" applyFont="1" applyFill="1" applyBorder="1" applyAlignment="1">
      <alignment horizontal="right"/>
    </xf>
    <xf numFmtId="1" fontId="5" fillId="2" borderId="7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2" borderId="4" xfId="4" applyNumberFormat="1" applyFont="1" applyFill="1" applyBorder="1" applyAlignment="1">
      <alignment horizontal="center"/>
    </xf>
    <xf numFmtId="0" fontId="5" fillId="0" borderId="0" xfId="4" applyNumberFormat="1" applyFont="1" applyBorder="1"/>
    <xf numFmtId="0" fontId="8" fillId="4" borderId="14" xfId="4" applyFont="1" applyFill="1" applyBorder="1" applyAlignment="1">
      <alignment horizontal="center"/>
    </xf>
    <xf numFmtId="0" fontId="8" fillId="5" borderId="14" xfId="4" applyFont="1" applyFill="1" applyBorder="1" applyAlignment="1">
      <alignment horizontal="center"/>
    </xf>
    <xf numFmtId="169" fontId="5" fillId="0" borderId="0" xfId="7" applyNumberFormat="1" applyFont="1"/>
    <xf numFmtId="169" fontId="5" fillId="0" borderId="0" xfId="7" applyNumberFormat="1" applyFont="1" applyBorder="1"/>
    <xf numFmtId="169" fontId="5" fillId="0" borderId="0" xfId="7" applyNumberFormat="1" applyFont="1" applyFill="1" applyBorder="1"/>
    <xf numFmtId="169" fontId="8" fillId="0" borderId="0" xfId="7" applyNumberFormat="1" applyFont="1" applyBorder="1"/>
    <xf numFmtId="0" fontId="10" fillId="0" borderId="0" xfId="0" applyFont="1" applyAlignment="1">
      <alignment vertical="center"/>
    </xf>
    <xf numFmtId="3" fontId="5" fillId="0" borderId="0" xfId="0" applyNumberFormat="1" applyFont="1"/>
    <xf numFmtId="2" fontId="5" fillId="0" borderId="0" xfId="4" quotePrefix="1" applyNumberFormat="1" applyFont="1"/>
    <xf numFmtId="1" fontId="5" fillId="0" borderId="0" xfId="4" quotePrefix="1" applyNumberFormat="1" applyFont="1"/>
    <xf numFmtId="3" fontId="5" fillId="2" borderId="0" xfId="7" applyNumberFormat="1" applyFont="1" applyFill="1"/>
    <xf numFmtId="3" fontId="5" fillId="0" borderId="0" xfId="5" applyNumberFormat="1" applyFont="1" applyBorder="1"/>
    <xf numFmtId="164" fontId="7" fillId="0" borderId="0" xfId="0" applyNumberFormat="1" applyFont="1"/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6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8" fillId="8" borderId="14" xfId="4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8" fillId="8" borderId="5" xfId="4" applyFont="1" applyFill="1" applyBorder="1" applyAlignment="1">
      <alignment horizontal="center"/>
    </xf>
    <xf numFmtId="0" fontId="5" fillId="3" borderId="10" xfId="0" applyFont="1" applyFill="1" applyBorder="1"/>
    <xf numFmtId="0" fontId="8" fillId="0" borderId="10" xfId="4" applyFont="1" applyBorder="1" applyAlignment="1">
      <alignment horizontal="right"/>
    </xf>
    <xf numFmtId="3" fontId="5" fillId="0" borderId="10" xfId="9" applyNumberFormat="1" applyFont="1" applyBorder="1"/>
    <xf numFmtId="3" fontId="8" fillId="0" borderId="16" xfId="9" applyNumberFormat="1" applyFont="1" applyBorder="1"/>
    <xf numFmtId="166" fontId="7" fillId="0" borderId="0" xfId="0" applyNumberFormat="1" applyFont="1"/>
    <xf numFmtId="166" fontId="7" fillId="0" borderId="10" xfId="0" applyNumberFormat="1" applyFont="1" applyBorder="1"/>
    <xf numFmtId="0" fontId="7" fillId="0" borderId="8" xfId="0" applyFont="1" applyBorder="1"/>
    <xf numFmtId="0" fontId="7" fillId="0" borderId="10" xfId="0" applyFont="1" applyBorder="1"/>
    <xf numFmtId="166" fontId="8" fillId="0" borderId="16" xfId="5" applyNumberFormat="1" applyFont="1" applyBorder="1"/>
  </cellXfs>
  <cellStyles count="10">
    <cellStyle name="Komma" xfId="7" builtinId="3"/>
    <cellStyle name="K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innutj" xfId="4" xr:uid="{00000000-0005-0000-0000-000005000000}"/>
    <cellStyle name="Prosent" xfId="5" builtinId="5"/>
    <cellStyle name="Prosent 2" xfId="6" xr:uid="{00000000-0005-0000-0000-000007000000}"/>
    <cellStyle name="Tusenskille 2" xfId="8" xr:uid="{00000000-0005-0000-0000-000008000000}"/>
    <cellStyle name="Tusenskille_innutj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1"/>
  <sheetViews>
    <sheetView tabSelected="1" zoomScale="90" zoomScaleNormal="90" workbookViewId="0">
      <pane xSplit="2" ySplit="7" topLeftCell="C8" activePane="bottomRight" state="frozen"/>
      <selection activeCell="K19" sqref="K19"/>
      <selection pane="topRight" activeCell="K19" sqref="K19"/>
      <selection pane="bottomLeft" activeCell="K19" sqref="K19"/>
      <selection pane="bottomRight" activeCell="S21" sqref="S21"/>
    </sheetView>
  </sheetViews>
  <sheetFormatPr baseColWidth="10" defaultColWidth="11.42578125" defaultRowHeight="12.75" x14ac:dyDescent="0.2"/>
  <cols>
    <col min="1" max="1" width="6.42578125" style="4" customWidth="1"/>
    <col min="2" max="2" width="12.5703125" style="4" customWidth="1"/>
    <col min="3" max="3" width="15.140625" style="4" customWidth="1"/>
    <col min="4" max="4" width="14.85546875" style="4" bestFit="1" customWidth="1"/>
    <col min="5" max="11" width="11.42578125" style="4" customWidth="1"/>
    <col min="12" max="13" width="15.42578125" style="4" bestFit="1" customWidth="1"/>
    <col min="14" max="14" width="12.85546875" style="4" bestFit="1" customWidth="1"/>
    <col min="15" max="15" width="15.42578125" style="4" bestFit="1" customWidth="1"/>
    <col min="16" max="16" width="14.140625" style="4" bestFit="1" customWidth="1"/>
    <col min="17" max="17" width="12.42578125" style="4" bestFit="1" customWidth="1"/>
    <col min="18" max="18" width="12.5703125" style="4" bestFit="1" customWidth="1"/>
    <col min="19" max="16384" width="11.42578125" style="4"/>
  </cols>
  <sheetData>
    <row r="1" spans="1:19" ht="22.5" customHeight="1" x14ac:dyDescent="0.2">
      <c r="A1" s="85" t="s">
        <v>451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3"/>
      <c r="O1" s="105"/>
      <c r="P1" s="95" t="s">
        <v>449</v>
      </c>
      <c r="Q1" s="95"/>
      <c r="R1" s="96"/>
    </row>
    <row r="2" spans="1:19" x14ac:dyDescent="0.2">
      <c r="A2" s="87" t="s">
        <v>0</v>
      </c>
      <c r="B2" s="87" t="s">
        <v>1</v>
      </c>
      <c r="C2" s="5" t="s">
        <v>2</v>
      </c>
      <c r="D2" s="6" t="s">
        <v>3</v>
      </c>
      <c r="E2" s="90" t="s">
        <v>434</v>
      </c>
      <c r="F2" s="91"/>
      <c r="G2" s="90" t="s">
        <v>4</v>
      </c>
      <c r="H2" s="92"/>
      <c r="I2" s="92"/>
      <c r="J2" s="92"/>
      <c r="K2" s="91"/>
      <c r="L2" s="90" t="s">
        <v>5</v>
      </c>
      <c r="M2" s="91"/>
      <c r="N2" s="7" t="s">
        <v>6</v>
      </c>
      <c r="O2" s="7" t="s">
        <v>7</v>
      </c>
      <c r="P2" s="97" t="s">
        <v>446</v>
      </c>
      <c r="Q2" s="97"/>
      <c r="R2" s="98"/>
    </row>
    <row r="3" spans="1:19" x14ac:dyDescent="0.2">
      <c r="A3" s="88"/>
      <c r="B3" s="88"/>
      <c r="C3" s="8" t="s">
        <v>59</v>
      </c>
      <c r="D3" s="9" t="s">
        <v>424</v>
      </c>
      <c r="E3" s="10" t="s">
        <v>9</v>
      </c>
      <c r="F3" s="11" t="s">
        <v>10</v>
      </c>
      <c r="G3" s="12" t="s">
        <v>11</v>
      </c>
      <c r="H3" s="68" t="s">
        <v>12</v>
      </c>
      <c r="I3" s="10" t="s">
        <v>13</v>
      </c>
      <c r="J3" s="13" t="s">
        <v>14</v>
      </c>
      <c r="K3" s="14" t="s">
        <v>15</v>
      </c>
      <c r="L3" s="15" t="s">
        <v>13</v>
      </c>
      <c r="M3" s="16" t="s">
        <v>6</v>
      </c>
      <c r="N3" s="17" t="s">
        <v>16</v>
      </c>
      <c r="O3" s="17" t="s">
        <v>17</v>
      </c>
      <c r="P3" s="102" t="s">
        <v>447</v>
      </c>
      <c r="Q3" s="99" t="s">
        <v>447</v>
      </c>
      <c r="R3" s="99" t="s">
        <v>10</v>
      </c>
    </row>
    <row r="4" spans="1:19" x14ac:dyDescent="0.2">
      <c r="A4" s="88"/>
      <c r="B4" s="88"/>
      <c r="C4" s="9"/>
      <c r="D4" s="9"/>
      <c r="E4" s="18"/>
      <c r="F4" s="16" t="s">
        <v>18</v>
      </c>
      <c r="G4" s="19" t="s">
        <v>19</v>
      </c>
      <c r="H4" s="69" t="s">
        <v>20</v>
      </c>
      <c r="I4" s="18" t="s">
        <v>16</v>
      </c>
      <c r="J4" s="20" t="s">
        <v>21</v>
      </c>
      <c r="K4" s="15" t="s">
        <v>22</v>
      </c>
      <c r="L4" s="15" t="s">
        <v>23</v>
      </c>
      <c r="M4" s="16" t="s">
        <v>16</v>
      </c>
      <c r="N4" s="21" t="s">
        <v>56</v>
      </c>
      <c r="O4" s="17" t="s">
        <v>61</v>
      </c>
      <c r="P4" s="102" t="s">
        <v>448</v>
      </c>
      <c r="Q4" s="99" t="s">
        <v>452</v>
      </c>
      <c r="R4" s="99" t="s">
        <v>18</v>
      </c>
    </row>
    <row r="5" spans="1:19" x14ac:dyDescent="0.2">
      <c r="A5" s="89"/>
      <c r="B5" s="89"/>
      <c r="C5" s="1"/>
      <c r="D5" s="22"/>
      <c r="E5" s="22"/>
      <c r="F5" s="23" t="s">
        <v>26</v>
      </c>
      <c r="G5" s="24" t="s">
        <v>27</v>
      </c>
      <c r="H5" s="25" t="s">
        <v>28</v>
      </c>
      <c r="I5" s="22"/>
      <c r="J5" s="26" t="s">
        <v>29</v>
      </c>
      <c r="K5" s="22"/>
      <c r="L5" s="23" t="s">
        <v>30</v>
      </c>
      <c r="M5" s="23" t="s">
        <v>60</v>
      </c>
      <c r="N5" s="27"/>
      <c r="O5" s="27"/>
      <c r="P5" s="103" t="s">
        <v>450</v>
      </c>
      <c r="Q5" s="100"/>
      <c r="R5" s="100" t="s">
        <v>26</v>
      </c>
    </row>
    <row r="6" spans="1:19" x14ac:dyDescent="0.2">
      <c r="A6" s="72"/>
      <c r="B6" s="72"/>
      <c r="C6" s="72">
        <v>1</v>
      </c>
      <c r="D6" s="73">
        <v>2</v>
      </c>
      <c r="E6" s="72">
        <v>3</v>
      </c>
      <c r="F6" s="72">
        <v>4</v>
      </c>
      <c r="G6" s="72">
        <v>5</v>
      </c>
      <c r="H6" s="72">
        <f t="shared" ref="H6:M6" si="0">G6+1</f>
        <v>6</v>
      </c>
      <c r="I6" s="72">
        <f t="shared" si="0"/>
        <v>7</v>
      </c>
      <c r="J6" s="72">
        <f t="shared" si="0"/>
        <v>8</v>
      </c>
      <c r="K6" s="72">
        <f t="shared" si="0"/>
        <v>9</v>
      </c>
      <c r="L6" s="72">
        <f t="shared" si="0"/>
        <v>10</v>
      </c>
      <c r="M6" s="72">
        <f t="shared" si="0"/>
        <v>11</v>
      </c>
      <c r="N6" s="72">
        <v>12</v>
      </c>
      <c r="O6" s="72">
        <v>13</v>
      </c>
      <c r="P6" s="104">
        <v>14</v>
      </c>
      <c r="Q6" s="101">
        <v>15</v>
      </c>
      <c r="R6" s="101">
        <v>16</v>
      </c>
    </row>
    <row r="7" spans="1:19" x14ac:dyDescent="0.2">
      <c r="A7" s="28"/>
      <c r="B7" s="29"/>
      <c r="C7" s="29"/>
      <c r="D7" s="29"/>
      <c r="E7" s="29"/>
      <c r="F7" s="29"/>
      <c r="G7" s="30"/>
      <c r="H7" s="30"/>
      <c r="I7" s="29"/>
      <c r="J7" s="31"/>
      <c r="K7" s="29"/>
      <c r="L7" s="29"/>
      <c r="M7" s="29"/>
      <c r="N7" s="32"/>
      <c r="O7" s="106"/>
      <c r="R7" s="111"/>
    </row>
    <row r="8" spans="1:19" x14ac:dyDescent="0.2">
      <c r="A8" s="33">
        <v>301</v>
      </c>
      <c r="B8" s="34" t="s">
        <v>90</v>
      </c>
      <c r="C8" s="36">
        <v>38429654661</v>
      </c>
      <c r="D8" s="36">
        <v>709037</v>
      </c>
      <c r="E8" s="37">
        <f>IF(ISNUMBER(C8),(C8)/D8,"")</f>
        <v>54199.787403196169</v>
      </c>
      <c r="F8" s="38">
        <f t="shared" ref="F8" si="1">IF(ISNUMBER(C8),E8/E$365,"")</f>
        <v>1.4133441067366064</v>
      </c>
      <c r="G8" s="37">
        <f>IF(ISNUMBER(D8),(E$365-E8)*0.6,"")</f>
        <v>-9510.7041247938032</v>
      </c>
      <c r="H8" s="37">
        <f>IF(ISNUMBER(D8),(IF(E8&gt;=E$365*0.9,0,IF(E8&lt;0.9*E$365,(E$365*0.9-E8)*0.35))),"")</f>
        <v>0</v>
      </c>
      <c r="I8" s="37">
        <f>IF(ISNUMBER(C8),G8+H8,"")</f>
        <v>-9510.7041247938032</v>
      </c>
      <c r="J8" s="81">
        <f>IF(ISNUMBER(D8),I$367,"")</f>
        <v>-515.48459904790707</v>
      </c>
      <c r="K8" s="37">
        <f>IF(ISNUMBER(I8),I8+J8,"")</f>
        <v>-10026.188723841711</v>
      </c>
      <c r="L8" s="37">
        <f>IF(ISNUMBER(I8),(I8*D8),"")</f>
        <v>-6743441120.5314236</v>
      </c>
      <c r="M8" s="37">
        <f>IF(ISNUMBER(K8),(K8*D8),"")</f>
        <v>-7108938774.1865549</v>
      </c>
      <c r="N8" s="41">
        <f>'jan-nov'!M8</f>
        <v>-6681621846.2504463</v>
      </c>
      <c r="O8" s="107">
        <f>IF(ISNUMBER(M8),(M8-N8),"")</f>
        <v>-427316927.93610859</v>
      </c>
      <c r="P8" s="63">
        <f>C8+M8</f>
        <v>31320715886.813446</v>
      </c>
      <c r="Q8" s="63">
        <f>P8/D8</f>
        <v>44173.598679354458</v>
      </c>
      <c r="R8" s="110">
        <f>Q8/$Q$365</f>
        <v>1.1518955766813932</v>
      </c>
      <c r="S8" s="109"/>
    </row>
    <row r="9" spans="1:19" x14ac:dyDescent="0.2">
      <c r="A9" s="33">
        <v>1101</v>
      </c>
      <c r="B9" s="34" t="s">
        <v>204</v>
      </c>
      <c r="C9" s="36">
        <v>528323457</v>
      </c>
      <c r="D9" s="36">
        <v>15011</v>
      </c>
      <c r="E9" s="37">
        <f t="shared" ref="E9:E72" si="2">IF(ISNUMBER(C9),(C9)/D9,"")</f>
        <v>35195.753580707482</v>
      </c>
      <c r="F9" s="38">
        <f t="shared" ref="F9:F72" si="3">IF(ISNUMBER(C9),E9/E$365,"")</f>
        <v>0.91778424397497427</v>
      </c>
      <c r="G9" s="37">
        <f t="shared" ref="G9:G72" si="4">IF(ISNUMBER(D9),(E$365-E9)*0.6,"")</f>
        <v>1891.7161686994091</v>
      </c>
      <c r="H9" s="37">
        <f t="shared" ref="H9:H72" si="5">IF(ISNUMBER(D9),(IF(E9&gt;=E$365*0.9,0,IF(E9&lt;0.9*E$365,(E$365*0.9-E9)*0.35))),"")</f>
        <v>0</v>
      </c>
      <c r="I9" s="37">
        <f t="shared" ref="I9:I72" si="6">IF(ISNUMBER(C9),G9+H9,"")</f>
        <v>1891.7161686994091</v>
      </c>
      <c r="J9" s="81">
        <f t="shared" ref="J9:J72" si="7">IF(ISNUMBER(D9),I$367,"")</f>
        <v>-515.48459904790707</v>
      </c>
      <c r="K9" s="37">
        <f t="shared" ref="K9:K72" si="8">IF(ISNUMBER(I9),I9+J9,"")</f>
        <v>1376.231569651502</v>
      </c>
      <c r="L9" s="37">
        <f t="shared" ref="L9:L72" si="9">IF(ISNUMBER(I9),(I9*D9),"")</f>
        <v>28396551.408346828</v>
      </c>
      <c r="M9" s="37">
        <f t="shared" ref="M9:M72" si="10">IF(ISNUMBER(K9),(K9*D9),"")</f>
        <v>20658612.092038698</v>
      </c>
      <c r="N9" s="41">
        <f>'jan-nov'!M9</f>
        <v>19838708.471971963</v>
      </c>
      <c r="O9" s="107">
        <f t="shared" ref="O9:O72" si="11">IF(ISNUMBER(M9),(M9-N9),"")</f>
        <v>819903.62006673589</v>
      </c>
      <c r="P9" s="63">
        <f t="shared" ref="P9:P72" si="12">C9+M9</f>
        <v>548982069.09203875</v>
      </c>
      <c r="Q9" s="63">
        <f t="shared" ref="Q9:Q72" si="13">P9/D9</f>
        <v>36571.985150358989</v>
      </c>
      <c r="R9" s="110">
        <f t="shared" ref="R9:R72" si="14">Q9/$Q$365</f>
        <v>0.95367163157674051</v>
      </c>
    </row>
    <row r="10" spans="1:19" x14ac:dyDescent="0.2">
      <c r="A10" s="33">
        <v>1103</v>
      </c>
      <c r="B10" s="34" t="s">
        <v>206</v>
      </c>
      <c r="C10" s="36">
        <v>7171913091</v>
      </c>
      <c r="D10" s="36">
        <v>146011</v>
      </c>
      <c r="E10" s="37">
        <f t="shared" si="2"/>
        <v>49118.99165816274</v>
      </c>
      <c r="F10" s="38">
        <f t="shared" si="3"/>
        <v>1.2808544224071072</v>
      </c>
      <c r="G10" s="37">
        <f t="shared" si="4"/>
        <v>-6462.2266777737459</v>
      </c>
      <c r="H10" s="37">
        <f t="shared" si="5"/>
        <v>0</v>
      </c>
      <c r="I10" s="37">
        <f t="shared" si="6"/>
        <v>-6462.2266777737459</v>
      </c>
      <c r="J10" s="81">
        <f t="shared" si="7"/>
        <v>-515.48459904790707</v>
      </c>
      <c r="K10" s="37">
        <f t="shared" si="8"/>
        <v>-6977.711276821653</v>
      </c>
      <c r="L10" s="37">
        <f t="shared" si="9"/>
        <v>-943556179.44842243</v>
      </c>
      <c r="M10" s="37">
        <f t="shared" si="10"/>
        <v>-1018822601.2400063</v>
      </c>
      <c r="N10" s="41">
        <f>'jan-nov'!M10</f>
        <v>-995995428.59494424</v>
      </c>
      <c r="O10" s="107">
        <f t="shared" si="11"/>
        <v>-22827172.645062089</v>
      </c>
      <c r="P10" s="63">
        <f t="shared" si="12"/>
        <v>6153090489.7599936</v>
      </c>
      <c r="Q10" s="63">
        <f t="shared" si="13"/>
        <v>42141.280381341086</v>
      </c>
      <c r="R10" s="110">
        <f t="shared" si="14"/>
        <v>1.0988997029495935</v>
      </c>
    </row>
    <row r="11" spans="1:19" x14ac:dyDescent="0.2">
      <c r="A11" s="33">
        <v>1106</v>
      </c>
      <c r="B11" s="34" t="s">
        <v>207</v>
      </c>
      <c r="C11" s="36">
        <v>1456159979</v>
      </c>
      <c r="D11" s="36">
        <v>37855</v>
      </c>
      <c r="E11" s="37">
        <f t="shared" si="2"/>
        <v>38466.780583806627</v>
      </c>
      <c r="F11" s="38">
        <f t="shared" si="3"/>
        <v>1.0030813818293167</v>
      </c>
      <c r="G11" s="37">
        <f t="shared" si="4"/>
        <v>-70.900033160077868</v>
      </c>
      <c r="H11" s="37">
        <f t="shared" si="5"/>
        <v>0</v>
      </c>
      <c r="I11" s="37">
        <f t="shared" si="6"/>
        <v>-70.900033160077868</v>
      </c>
      <c r="J11" s="81">
        <f t="shared" si="7"/>
        <v>-515.48459904790707</v>
      </c>
      <c r="K11" s="37">
        <f t="shared" si="8"/>
        <v>-586.38463220798496</v>
      </c>
      <c r="L11" s="37">
        <f t="shared" si="9"/>
        <v>-2683920.7552747475</v>
      </c>
      <c r="M11" s="37">
        <f t="shared" si="10"/>
        <v>-22197590.252233271</v>
      </c>
      <c r="N11" s="41">
        <f>'jan-nov'!M11</f>
        <v>-28353914.958237443</v>
      </c>
      <c r="O11" s="107">
        <f t="shared" si="11"/>
        <v>6156324.7060041726</v>
      </c>
      <c r="P11" s="63">
        <f t="shared" si="12"/>
        <v>1433962388.7477667</v>
      </c>
      <c r="Q11" s="63">
        <f t="shared" si="13"/>
        <v>37880.395951598643</v>
      </c>
      <c r="R11" s="110">
        <f t="shared" si="14"/>
        <v>0.98779048671847747</v>
      </c>
    </row>
    <row r="12" spans="1:19" x14ac:dyDescent="0.2">
      <c r="A12" s="33">
        <v>1108</v>
      </c>
      <c r="B12" s="34" t="s">
        <v>205</v>
      </c>
      <c r="C12" s="36">
        <v>3132491782</v>
      </c>
      <c r="D12" s="36">
        <v>82548</v>
      </c>
      <c r="E12" s="37">
        <f t="shared" si="2"/>
        <v>37947.518801182341</v>
      </c>
      <c r="F12" s="38">
        <f t="shared" si="3"/>
        <v>0.9895408198550405</v>
      </c>
      <c r="G12" s="37">
        <f t="shared" si="4"/>
        <v>240.65703641449363</v>
      </c>
      <c r="H12" s="37">
        <f t="shared" si="5"/>
        <v>0</v>
      </c>
      <c r="I12" s="37">
        <f t="shared" si="6"/>
        <v>240.65703641449363</v>
      </c>
      <c r="J12" s="81">
        <f t="shared" si="7"/>
        <v>-515.48459904790707</v>
      </c>
      <c r="K12" s="37">
        <f t="shared" si="8"/>
        <v>-274.82756263341344</v>
      </c>
      <c r="L12" s="37">
        <f t="shared" si="9"/>
        <v>19865757.041943621</v>
      </c>
      <c r="M12" s="37">
        <f t="shared" si="10"/>
        <v>-22686465.640263014</v>
      </c>
      <c r="N12" s="41">
        <f>'jan-nov'!M12</f>
        <v>-34247575.160712734</v>
      </c>
      <c r="O12" s="107">
        <f t="shared" si="11"/>
        <v>11561109.52044972</v>
      </c>
      <c r="P12" s="63">
        <f t="shared" si="12"/>
        <v>3109805316.3597369</v>
      </c>
      <c r="Q12" s="63">
        <f t="shared" si="13"/>
        <v>37672.691238548927</v>
      </c>
      <c r="R12" s="110">
        <f t="shared" si="14"/>
        <v>0.98237426192876687</v>
      </c>
    </row>
    <row r="13" spans="1:19" x14ac:dyDescent="0.2">
      <c r="A13" s="33">
        <v>1111</v>
      </c>
      <c r="B13" s="34" t="s">
        <v>208</v>
      </c>
      <c r="C13" s="36">
        <v>108508751</v>
      </c>
      <c r="D13" s="36">
        <v>3324</v>
      </c>
      <c r="E13" s="37">
        <f t="shared" si="2"/>
        <v>32644.028580024067</v>
      </c>
      <c r="F13" s="38">
        <f t="shared" si="3"/>
        <v>0.85124402925236653</v>
      </c>
      <c r="G13" s="37">
        <f t="shared" si="4"/>
        <v>3422.7511691094578</v>
      </c>
      <c r="H13" s="37">
        <f t="shared" si="5"/>
        <v>654.40336348162305</v>
      </c>
      <c r="I13" s="37">
        <f t="shared" si="6"/>
        <v>4077.1545325910811</v>
      </c>
      <c r="J13" s="81">
        <f t="shared" si="7"/>
        <v>-515.48459904790707</v>
      </c>
      <c r="K13" s="37">
        <f t="shared" si="8"/>
        <v>3561.669933543174</v>
      </c>
      <c r="L13" s="37">
        <f t="shared" si="9"/>
        <v>13552461.666332753</v>
      </c>
      <c r="M13" s="37">
        <f t="shared" si="10"/>
        <v>11838990.859097511</v>
      </c>
      <c r="N13" s="41">
        <f>'jan-nov'!M13</f>
        <v>10507658.976724878</v>
      </c>
      <c r="O13" s="107">
        <f t="shared" si="11"/>
        <v>1331331.8823726326</v>
      </c>
      <c r="P13" s="63">
        <f t="shared" si="12"/>
        <v>120347741.85909751</v>
      </c>
      <c r="Q13" s="63">
        <f t="shared" si="13"/>
        <v>36205.698513567244</v>
      </c>
      <c r="R13" s="110">
        <f t="shared" si="14"/>
        <v>0.94412013544936912</v>
      </c>
    </row>
    <row r="14" spans="1:19" x14ac:dyDescent="0.2">
      <c r="A14" s="33">
        <v>1112</v>
      </c>
      <c r="B14" s="34" t="s">
        <v>209</v>
      </c>
      <c r="C14" s="36">
        <v>108656167</v>
      </c>
      <c r="D14" s="36">
        <v>3206</v>
      </c>
      <c r="E14" s="37">
        <f t="shared" si="2"/>
        <v>33891.505614472866</v>
      </c>
      <c r="F14" s="38">
        <f t="shared" si="3"/>
        <v>0.88377394125758402</v>
      </c>
      <c r="G14" s="37">
        <f t="shared" si="4"/>
        <v>2674.2649484401786</v>
      </c>
      <c r="H14" s="37">
        <f t="shared" si="5"/>
        <v>217.7864014245435</v>
      </c>
      <c r="I14" s="37">
        <f t="shared" si="6"/>
        <v>2892.0513498647219</v>
      </c>
      <c r="J14" s="81">
        <f t="shared" si="7"/>
        <v>-515.48459904790707</v>
      </c>
      <c r="K14" s="37">
        <f t="shared" si="8"/>
        <v>2376.5667508168149</v>
      </c>
      <c r="L14" s="37">
        <f t="shared" si="9"/>
        <v>9271916.6276662983</v>
      </c>
      <c r="M14" s="37">
        <f t="shared" si="10"/>
        <v>7619273.0031187087</v>
      </c>
      <c r="N14" s="41">
        <f>'jan-nov'!M14</f>
        <v>7811114.2327256184</v>
      </c>
      <c r="O14" s="107">
        <f t="shared" si="11"/>
        <v>-191841.22960690968</v>
      </c>
      <c r="P14" s="63">
        <f t="shared" si="12"/>
        <v>116275440.00311871</v>
      </c>
      <c r="Q14" s="63">
        <f t="shared" si="13"/>
        <v>36268.072365289678</v>
      </c>
      <c r="R14" s="110">
        <f t="shared" si="14"/>
        <v>0.94574663104962975</v>
      </c>
    </row>
    <row r="15" spans="1:19" x14ac:dyDescent="0.2">
      <c r="A15" s="33">
        <v>1114</v>
      </c>
      <c r="B15" s="34" t="s">
        <v>210</v>
      </c>
      <c r="C15" s="36">
        <v>94232339</v>
      </c>
      <c r="D15" s="36">
        <v>2848</v>
      </c>
      <c r="E15" s="37">
        <f t="shared" si="2"/>
        <v>33087.197682584272</v>
      </c>
      <c r="F15" s="38">
        <f t="shared" si="3"/>
        <v>0.86280035575106195</v>
      </c>
      <c r="G15" s="37">
        <f t="shared" si="4"/>
        <v>3156.8497075733349</v>
      </c>
      <c r="H15" s="37">
        <f t="shared" si="5"/>
        <v>499.29417758555132</v>
      </c>
      <c r="I15" s="37">
        <f t="shared" si="6"/>
        <v>3656.1438851588864</v>
      </c>
      <c r="J15" s="81">
        <f t="shared" si="7"/>
        <v>-515.48459904790707</v>
      </c>
      <c r="K15" s="37">
        <f t="shared" si="8"/>
        <v>3140.6592861109793</v>
      </c>
      <c r="L15" s="37">
        <f t="shared" si="9"/>
        <v>10412697.784932509</v>
      </c>
      <c r="M15" s="37">
        <f t="shared" si="10"/>
        <v>8944597.6468440685</v>
      </c>
      <c r="N15" s="41">
        <f>'jan-nov'!M15</f>
        <v>10009105.351778714</v>
      </c>
      <c r="O15" s="107">
        <f t="shared" si="11"/>
        <v>-1064507.7049346454</v>
      </c>
      <c r="P15" s="63">
        <f t="shared" si="12"/>
        <v>103176936.64684407</v>
      </c>
      <c r="Q15" s="63">
        <f t="shared" si="13"/>
        <v>36227.856968695254</v>
      </c>
      <c r="R15" s="110">
        <f t="shared" si="14"/>
        <v>0.94469795177430382</v>
      </c>
    </row>
    <row r="16" spans="1:19" x14ac:dyDescent="0.2">
      <c r="A16" s="33">
        <v>1119</v>
      </c>
      <c r="B16" s="34" t="s">
        <v>211</v>
      </c>
      <c r="C16" s="36">
        <v>612779372</v>
      </c>
      <c r="D16" s="36">
        <v>19649</v>
      </c>
      <c r="E16" s="37">
        <f t="shared" si="2"/>
        <v>31186.287953585423</v>
      </c>
      <c r="F16" s="38">
        <f t="shared" si="3"/>
        <v>0.81323116569257159</v>
      </c>
      <c r="G16" s="37">
        <f t="shared" si="4"/>
        <v>4297.3955449726445</v>
      </c>
      <c r="H16" s="37">
        <f t="shared" si="5"/>
        <v>1164.6125827351486</v>
      </c>
      <c r="I16" s="37">
        <f t="shared" si="6"/>
        <v>5462.0081277077934</v>
      </c>
      <c r="J16" s="81">
        <f t="shared" si="7"/>
        <v>-515.48459904790707</v>
      </c>
      <c r="K16" s="37">
        <f t="shared" si="8"/>
        <v>4946.5235286598863</v>
      </c>
      <c r="L16" s="37">
        <f t="shared" si="9"/>
        <v>107322997.70133044</v>
      </c>
      <c r="M16" s="37">
        <f t="shared" si="10"/>
        <v>97194240.814638108</v>
      </c>
      <c r="N16" s="41">
        <f>'jan-nov'!M16</f>
        <v>95633174.60035114</v>
      </c>
      <c r="O16" s="107">
        <f t="shared" si="11"/>
        <v>1561066.2142869681</v>
      </c>
      <c r="P16" s="63">
        <f t="shared" si="12"/>
        <v>709973612.81463814</v>
      </c>
      <c r="Q16" s="63">
        <f t="shared" si="13"/>
        <v>36132.811482245314</v>
      </c>
      <c r="R16" s="110">
        <f t="shared" si="14"/>
        <v>0.94221949227137936</v>
      </c>
    </row>
    <row r="17" spans="1:18" x14ac:dyDescent="0.2">
      <c r="A17" s="33">
        <v>1120</v>
      </c>
      <c r="B17" s="34" t="s">
        <v>212</v>
      </c>
      <c r="C17" s="36">
        <v>726044337</v>
      </c>
      <c r="D17" s="36">
        <v>20615</v>
      </c>
      <c r="E17" s="37">
        <f t="shared" si="2"/>
        <v>35219.22566092651</v>
      </c>
      <c r="F17" s="38">
        <f t="shared" si="3"/>
        <v>0.91839631512580056</v>
      </c>
      <c r="G17" s="37">
        <f t="shared" si="4"/>
        <v>1877.6329205679924</v>
      </c>
      <c r="H17" s="37">
        <f t="shared" si="5"/>
        <v>0</v>
      </c>
      <c r="I17" s="37">
        <f t="shared" si="6"/>
        <v>1877.6329205679924</v>
      </c>
      <c r="J17" s="81">
        <f t="shared" si="7"/>
        <v>-515.48459904790707</v>
      </c>
      <c r="K17" s="37">
        <f t="shared" si="8"/>
        <v>1362.1483215200853</v>
      </c>
      <c r="L17" s="37">
        <f t="shared" si="9"/>
        <v>38707402.657509163</v>
      </c>
      <c r="M17" s="37">
        <f t="shared" si="10"/>
        <v>28080687.64813656</v>
      </c>
      <c r="N17" s="41">
        <f>'jan-nov'!M17</f>
        <v>28161973.356278807</v>
      </c>
      <c r="O17" s="107">
        <f t="shared" si="11"/>
        <v>-81285.708142247051</v>
      </c>
      <c r="P17" s="63">
        <f t="shared" si="12"/>
        <v>754125024.64813662</v>
      </c>
      <c r="Q17" s="63">
        <f t="shared" si="13"/>
        <v>36581.373982446596</v>
      </c>
      <c r="R17" s="110">
        <f t="shared" si="14"/>
        <v>0.95391646003707087</v>
      </c>
    </row>
    <row r="18" spans="1:18" x14ac:dyDescent="0.2">
      <c r="A18" s="33">
        <v>1121</v>
      </c>
      <c r="B18" s="34" t="s">
        <v>213</v>
      </c>
      <c r="C18" s="36">
        <v>745843555</v>
      </c>
      <c r="D18" s="36">
        <v>19781</v>
      </c>
      <c r="E18" s="37">
        <f t="shared" si="2"/>
        <v>37705.048025883421</v>
      </c>
      <c r="F18" s="38">
        <f t="shared" si="3"/>
        <v>0.98321801569392353</v>
      </c>
      <c r="G18" s="37">
        <f t="shared" si="4"/>
        <v>386.13950159384547</v>
      </c>
      <c r="H18" s="37">
        <f t="shared" si="5"/>
        <v>0</v>
      </c>
      <c r="I18" s="37">
        <f t="shared" si="6"/>
        <v>386.13950159384547</v>
      </c>
      <c r="J18" s="81">
        <f t="shared" si="7"/>
        <v>-515.48459904790707</v>
      </c>
      <c r="K18" s="37">
        <f t="shared" si="8"/>
        <v>-129.3450974540616</v>
      </c>
      <c r="L18" s="37">
        <f t="shared" si="9"/>
        <v>7638225.4810278574</v>
      </c>
      <c r="M18" s="37">
        <f t="shared" si="10"/>
        <v>-2558575.3727387926</v>
      </c>
      <c r="N18" s="41">
        <f>'jan-nov'!M18</f>
        <v>-2337089.1053043101</v>
      </c>
      <c r="O18" s="107">
        <f t="shared" si="11"/>
        <v>-221486.26743448246</v>
      </c>
      <c r="P18" s="63">
        <f t="shared" si="12"/>
        <v>743284979.62726116</v>
      </c>
      <c r="Q18" s="63">
        <f t="shared" si="13"/>
        <v>37575.70292842936</v>
      </c>
      <c r="R18" s="110">
        <f t="shared" si="14"/>
        <v>0.97984514026432012</v>
      </c>
    </row>
    <row r="19" spans="1:18" x14ac:dyDescent="0.2">
      <c r="A19" s="33">
        <v>1122</v>
      </c>
      <c r="B19" s="34" t="s">
        <v>214</v>
      </c>
      <c r="C19" s="36">
        <v>396654639</v>
      </c>
      <c r="D19" s="36">
        <v>12302</v>
      </c>
      <c r="E19" s="37">
        <f t="shared" si="2"/>
        <v>32243.101853357177</v>
      </c>
      <c r="F19" s="38">
        <f t="shared" si="3"/>
        <v>0.84078923867998812</v>
      </c>
      <c r="G19" s="37">
        <f t="shared" si="4"/>
        <v>3663.3072051095919</v>
      </c>
      <c r="H19" s="37">
        <f t="shared" si="5"/>
        <v>794.72771781503468</v>
      </c>
      <c r="I19" s="37">
        <f t="shared" si="6"/>
        <v>4458.0349229246267</v>
      </c>
      <c r="J19" s="81">
        <f t="shared" si="7"/>
        <v>-515.48459904790707</v>
      </c>
      <c r="K19" s="37">
        <f t="shared" si="8"/>
        <v>3942.5503238767196</v>
      </c>
      <c r="L19" s="37">
        <f t="shared" si="9"/>
        <v>54842745.621818759</v>
      </c>
      <c r="M19" s="37">
        <f t="shared" si="10"/>
        <v>48501254.084331408</v>
      </c>
      <c r="N19" s="41">
        <f>'jan-nov'!M19</f>
        <v>44955164.593041338</v>
      </c>
      <c r="O19" s="107">
        <f t="shared" si="11"/>
        <v>3546089.4912900701</v>
      </c>
      <c r="P19" s="63">
        <f t="shared" si="12"/>
        <v>445155893.08433139</v>
      </c>
      <c r="Q19" s="63">
        <f t="shared" si="13"/>
        <v>36185.652177233897</v>
      </c>
      <c r="R19" s="110">
        <f t="shared" si="14"/>
        <v>0.94359739592075009</v>
      </c>
    </row>
    <row r="20" spans="1:18" x14ac:dyDescent="0.2">
      <c r="A20" s="33">
        <v>1124</v>
      </c>
      <c r="B20" s="34" t="s">
        <v>215</v>
      </c>
      <c r="C20" s="36">
        <v>1369085693</v>
      </c>
      <c r="D20" s="36">
        <v>28315</v>
      </c>
      <c r="E20" s="37">
        <f t="shared" si="2"/>
        <v>48351.958078756841</v>
      </c>
      <c r="F20" s="38">
        <f t="shared" si="3"/>
        <v>1.2608528238573224</v>
      </c>
      <c r="G20" s="37">
        <f t="shared" si="4"/>
        <v>-6002.0065301302066</v>
      </c>
      <c r="H20" s="37">
        <f t="shared" si="5"/>
        <v>0</v>
      </c>
      <c r="I20" s="37">
        <f t="shared" si="6"/>
        <v>-6002.0065301302066</v>
      </c>
      <c r="J20" s="81">
        <f t="shared" si="7"/>
        <v>-515.48459904790707</v>
      </c>
      <c r="K20" s="37">
        <f t="shared" si="8"/>
        <v>-6517.4911291781136</v>
      </c>
      <c r="L20" s="37">
        <f t="shared" si="9"/>
        <v>-169946814.90063679</v>
      </c>
      <c r="M20" s="37">
        <f t="shared" si="10"/>
        <v>-184542761.3226783</v>
      </c>
      <c r="N20" s="41">
        <f>'jan-nov'!M20</f>
        <v>-180640543.60368493</v>
      </c>
      <c r="O20" s="107">
        <f t="shared" si="11"/>
        <v>-3902217.7189933658</v>
      </c>
      <c r="P20" s="63">
        <f t="shared" si="12"/>
        <v>1184542931.6773217</v>
      </c>
      <c r="Q20" s="63">
        <f t="shared" si="13"/>
        <v>41834.466949578731</v>
      </c>
      <c r="R20" s="110">
        <f t="shared" si="14"/>
        <v>1.0908990635296798</v>
      </c>
    </row>
    <row r="21" spans="1:18" x14ac:dyDescent="0.2">
      <c r="A21" s="33">
        <v>1127</v>
      </c>
      <c r="B21" s="34" t="s">
        <v>216</v>
      </c>
      <c r="C21" s="36">
        <v>472034794</v>
      </c>
      <c r="D21" s="36">
        <v>11671</v>
      </c>
      <c r="E21" s="37">
        <f t="shared" si="2"/>
        <v>40445.102733270498</v>
      </c>
      <c r="F21" s="38">
        <f t="shared" si="3"/>
        <v>1.0546692216555367</v>
      </c>
      <c r="G21" s="37">
        <f t="shared" si="4"/>
        <v>-1257.8933228384005</v>
      </c>
      <c r="H21" s="37">
        <f t="shared" si="5"/>
        <v>0</v>
      </c>
      <c r="I21" s="37">
        <f t="shared" si="6"/>
        <v>-1257.8933228384005</v>
      </c>
      <c r="J21" s="81">
        <f t="shared" si="7"/>
        <v>-515.48459904790707</v>
      </c>
      <c r="K21" s="37">
        <f t="shared" si="8"/>
        <v>-1773.3779218863076</v>
      </c>
      <c r="L21" s="37">
        <f t="shared" si="9"/>
        <v>-14680872.970846973</v>
      </c>
      <c r="M21" s="37">
        <f t="shared" si="10"/>
        <v>-20697093.726335097</v>
      </c>
      <c r="N21" s="41">
        <f>'jan-nov'!M21</f>
        <v>-21899931.52045938</v>
      </c>
      <c r="O21" s="107">
        <f t="shared" si="11"/>
        <v>1202837.7941242829</v>
      </c>
      <c r="P21" s="63">
        <f t="shared" si="12"/>
        <v>451337700.27366489</v>
      </c>
      <c r="Q21" s="63">
        <f t="shared" si="13"/>
        <v>38671.724811384192</v>
      </c>
      <c r="R21" s="110">
        <f t="shared" si="14"/>
        <v>1.0084256226489654</v>
      </c>
    </row>
    <row r="22" spans="1:18" x14ac:dyDescent="0.2">
      <c r="A22" s="33">
        <v>1130</v>
      </c>
      <c r="B22" s="34" t="s">
        <v>217</v>
      </c>
      <c r="C22" s="36">
        <v>440211751</v>
      </c>
      <c r="D22" s="36">
        <v>13474</v>
      </c>
      <c r="E22" s="37">
        <f t="shared" si="2"/>
        <v>32671.200163277423</v>
      </c>
      <c r="F22" s="38">
        <f t="shared" si="3"/>
        <v>0.85195257072276287</v>
      </c>
      <c r="G22" s="37">
        <f t="shared" si="4"/>
        <v>3406.4482191574448</v>
      </c>
      <c r="H22" s="37">
        <f t="shared" si="5"/>
        <v>644.89330934294867</v>
      </c>
      <c r="I22" s="37">
        <f t="shared" si="6"/>
        <v>4051.3415285003935</v>
      </c>
      <c r="J22" s="81">
        <f t="shared" si="7"/>
        <v>-515.48459904790707</v>
      </c>
      <c r="K22" s="37">
        <f t="shared" si="8"/>
        <v>3535.8569294524864</v>
      </c>
      <c r="L22" s="37">
        <f t="shared" si="9"/>
        <v>54587775.7550143</v>
      </c>
      <c r="M22" s="37">
        <f t="shared" si="10"/>
        <v>47642136.2674428</v>
      </c>
      <c r="N22" s="41">
        <f>'jan-nov'!M22</f>
        <v>43907999.6851357</v>
      </c>
      <c r="O22" s="107">
        <f t="shared" si="11"/>
        <v>3734136.5823071003</v>
      </c>
      <c r="P22" s="63">
        <f t="shared" si="12"/>
        <v>487853887.26744282</v>
      </c>
      <c r="Q22" s="63">
        <f t="shared" si="13"/>
        <v>36207.057092729912</v>
      </c>
      <c r="R22" s="110">
        <f t="shared" si="14"/>
        <v>0.9441555625228889</v>
      </c>
    </row>
    <row r="23" spans="1:18" x14ac:dyDescent="0.2">
      <c r="A23" s="33">
        <v>1133</v>
      </c>
      <c r="B23" s="34" t="s">
        <v>218</v>
      </c>
      <c r="C23" s="36">
        <v>113085932</v>
      </c>
      <c r="D23" s="36">
        <v>2619</v>
      </c>
      <c r="E23" s="37">
        <f t="shared" si="2"/>
        <v>43179.050019091257</v>
      </c>
      <c r="F23" s="38">
        <f t="shared" si="3"/>
        <v>1.125961167061128</v>
      </c>
      <c r="G23" s="37">
        <f t="shared" si="4"/>
        <v>-2898.2616943308558</v>
      </c>
      <c r="H23" s="37">
        <f t="shared" si="5"/>
        <v>0</v>
      </c>
      <c r="I23" s="37">
        <f t="shared" si="6"/>
        <v>-2898.2616943308558</v>
      </c>
      <c r="J23" s="81">
        <f t="shared" si="7"/>
        <v>-515.48459904790707</v>
      </c>
      <c r="K23" s="37">
        <f t="shared" si="8"/>
        <v>-3413.7462933787629</v>
      </c>
      <c r="L23" s="37">
        <f t="shared" si="9"/>
        <v>-7590547.3774525113</v>
      </c>
      <c r="M23" s="37">
        <f t="shared" si="10"/>
        <v>-8940601.5423589796</v>
      </c>
      <c r="N23" s="41">
        <f>'jan-nov'!M23</f>
        <v>-8580389.7418629993</v>
      </c>
      <c r="O23" s="107">
        <f t="shared" si="11"/>
        <v>-360211.80049598031</v>
      </c>
      <c r="P23" s="63">
        <f t="shared" si="12"/>
        <v>104145330.45764102</v>
      </c>
      <c r="Q23" s="63">
        <f t="shared" si="13"/>
        <v>39765.303725712496</v>
      </c>
      <c r="R23" s="110">
        <f t="shared" si="14"/>
        <v>1.0369424008112018</v>
      </c>
    </row>
    <row r="24" spans="1:18" x14ac:dyDescent="0.2">
      <c r="A24" s="33">
        <v>1134</v>
      </c>
      <c r="B24" s="34" t="s">
        <v>219</v>
      </c>
      <c r="C24" s="36">
        <v>178961852</v>
      </c>
      <c r="D24" s="36">
        <v>3815</v>
      </c>
      <c r="E24" s="37">
        <f t="shared" si="2"/>
        <v>46910.052948885976</v>
      </c>
      <c r="F24" s="38">
        <f t="shared" si="3"/>
        <v>1.2232528956026945</v>
      </c>
      <c r="G24" s="37">
        <f t="shared" si="4"/>
        <v>-5136.8634522076873</v>
      </c>
      <c r="H24" s="37">
        <f t="shared" si="5"/>
        <v>0</v>
      </c>
      <c r="I24" s="37">
        <f t="shared" si="6"/>
        <v>-5136.8634522076873</v>
      </c>
      <c r="J24" s="81">
        <f t="shared" si="7"/>
        <v>-515.48459904790707</v>
      </c>
      <c r="K24" s="37">
        <f t="shared" si="8"/>
        <v>-5652.3480512555943</v>
      </c>
      <c r="L24" s="37">
        <f t="shared" si="9"/>
        <v>-19597134.070172329</v>
      </c>
      <c r="M24" s="37">
        <f t="shared" si="10"/>
        <v>-21563707.815540094</v>
      </c>
      <c r="N24" s="41">
        <f>'jan-nov'!M24</f>
        <v>-17757635.658345684</v>
      </c>
      <c r="O24" s="107">
        <f t="shared" si="11"/>
        <v>-3806072.1571944095</v>
      </c>
      <c r="P24" s="63">
        <f t="shared" si="12"/>
        <v>157398144.18445989</v>
      </c>
      <c r="Q24" s="63">
        <f t="shared" si="13"/>
        <v>41257.704897630378</v>
      </c>
      <c r="R24" s="110">
        <f t="shared" si="14"/>
        <v>1.0758590922278284</v>
      </c>
    </row>
    <row r="25" spans="1:18" x14ac:dyDescent="0.2">
      <c r="A25" s="33">
        <v>1135</v>
      </c>
      <c r="B25" s="34" t="s">
        <v>220</v>
      </c>
      <c r="C25" s="36">
        <v>158603909</v>
      </c>
      <c r="D25" s="36">
        <v>4543</v>
      </c>
      <c r="E25" s="37">
        <f t="shared" si="2"/>
        <v>34911.712304644505</v>
      </c>
      <c r="F25" s="38">
        <f t="shared" si="3"/>
        <v>0.91037742408088229</v>
      </c>
      <c r="G25" s="37">
        <f t="shared" si="4"/>
        <v>2062.1409343371952</v>
      </c>
      <c r="H25" s="37">
        <f t="shared" si="5"/>
        <v>0</v>
      </c>
      <c r="I25" s="37">
        <f t="shared" si="6"/>
        <v>2062.1409343371952</v>
      </c>
      <c r="J25" s="81">
        <f t="shared" si="7"/>
        <v>-515.48459904790707</v>
      </c>
      <c r="K25" s="37">
        <f t="shared" si="8"/>
        <v>1546.6563352892881</v>
      </c>
      <c r="L25" s="37">
        <f t="shared" si="9"/>
        <v>9368306.2646938786</v>
      </c>
      <c r="M25" s="37">
        <f t="shared" si="10"/>
        <v>7026459.7312192358</v>
      </c>
      <c r="N25" s="41">
        <f>'jan-nov'!M25</f>
        <v>5810991.7316213846</v>
      </c>
      <c r="O25" s="107">
        <f t="shared" si="11"/>
        <v>1215467.9995978512</v>
      </c>
      <c r="P25" s="63">
        <f t="shared" si="12"/>
        <v>165630368.73121923</v>
      </c>
      <c r="Q25" s="63">
        <f t="shared" si="13"/>
        <v>36458.368639933797</v>
      </c>
      <c r="R25" s="110">
        <f t="shared" si="14"/>
        <v>0.95070890361910365</v>
      </c>
    </row>
    <row r="26" spans="1:18" x14ac:dyDescent="0.2">
      <c r="A26" s="33">
        <v>1144</v>
      </c>
      <c r="B26" s="34" t="s">
        <v>221</v>
      </c>
      <c r="C26" s="36">
        <v>18881891</v>
      </c>
      <c r="D26" s="36">
        <v>535</v>
      </c>
      <c r="E26" s="37">
        <f t="shared" si="2"/>
        <v>35293.254205607474</v>
      </c>
      <c r="F26" s="38">
        <f t="shared" si="3"/>
        <v>0.92032672504746305</v>
      </c>
      <c r="G26" s="37">
        <f t="shared" si="4"/>
        <v>1833.2157937594136</v>
      </c>
      <c r="H26" s="37">
        <f t="shared" si="5"/>
        <v>0</v>
      </c>
      <c r="I26" s="37">
        <f t="shared" si="6"/>
        <v>1833.2157937594136</v>
      </c>
      <c r="J26" s="81">
        <f t="shared" si="7"/>
        <v>-515.48459904790707</v>
      </c>
      <c r="K26" s="37">
        <f t="shared" si="8"/>
        <v>1317.7311947115065</v>
      </c>
      <c r="L26" s="37">
        <f t="shared" si="9"/>
        <v>980770.44966128631</v>
      </c>
      <c r="M26" s="37">
        <f t="shared" si="10"/>
        <v>704986.18917065603</v>
      </c>
      <c r="N26" s="41">
        <f>'jan-nov'!M26</f>
        <v>587728.3407038172</v>
      </c>
      <c r="O26" s="107">
        <f t="shared" si="11"/>
        <v>117257.84846683883</v>
      </c>
      <c r="P26" s="63">
        <f t="shared" si="12"/>
        <v>19586877.189170655</v>
      </c>
      <c r="Q26" s="63">
        <f t="shared" si="13"/>
        <v>36610.985400318983</v>
      </c>
      <c r="R26" s="110">
        <f t="shared" si="14"/>
        <v>0.95468862400573595</v>
      </c>
    </row>
    <row r="27" spans="1:18" x14ac:dyDescent="0.2">
      <c r="A27" s="33">
        <v>1145</v>
      </c>
      <c r="B27" s="34" t="s">
        <v>222</v>
      </c>
      <c r="C27" s="36">
        <v>30080150</v>
      </c>
      <c r="D27" s="36">
        <v>868</v>
      </c>
      <c r="E27" s="37">
        <f t="shared" si="2"/>
        <v>34654.550691244236</v>
      </c>
      <c r="F27" s="38">
        <f t="shared" si="3"/>
        <v>0.90367153337185868</v>
      </c>
      <c r="G27" s="37">
        <f t="shared" si="4"/>
        <v>2216.4379023773567</v>
      </c>
      <c r="H27" s="37">
        <f t="shared" si="5"/>
        <v>0</v>
      </c>
      <c r="I27" s="37">
        <f t="shared" si="6"/>
        <v>2216.4379023773567</v>
      </c>
      <c r="J27" s="81">
        <f t="shared" si="7"/>
        <v>-515.48459904790707</v>
      </c>
      <c r="K27" s="37">
        <f t="shared" si="8"/>
        <v>1700.9533033294497</v>
      </c>
      <c r="L27" s="37">
        <f t="shared" si="9"/>
        <v>1923868.0992635456</v>
      </c>
      <c r="M27" s="37">
        <f t="shared" si="10"/>
        <v>1476427.4672899623</v>
      </c>
      <c r="N27" s="41">
        <f>'jan-nov'!M27</f>
        <v>1344333.9034222679</v>
      </c>
      <c r="O27" s="107">
        <f t="shared" si="11"/>
        <v>132093.56386769447</v>
      </c>
      <c r="P27" s="63">
        <f t="shared" si="12"/>
        <v>31556577.467289962</v>
      </c>
      <c r="Q27" s="63">
        <f t="shared" si="13"/>
        <v>36355.503994573686</v>
      </c>
      <c r="R27" s="110">
        <f t="shared" si="14"/>
        <v>0.94802654733549419</v>
      </c>
    </row>
    <row r="28" spans="1:18" x14ac:dyDescent="0.2">
      <c r="A28" s="33">
        <v>1146</v>
      </c>
      <c r="B28" s="34" t="s">
        <v>223</v>
      </c>
      <c r="C28" s="36">
        <v>384939999</v>
      </c>
      <c r="D28" s="36">
        <v>11405</v>
      </c>
      <c r="E28" s="37">
        <f t="shared" si="2"/>
        <v>33751.863130206053</v>
      </c>
      <c r="F28" s="38">
        <f t="shared" si="3"/>
        <v>0.88013254538419505</v>
      </c>
      <c r="G28" s="37">
        <f t="shared" si="4"/>
        <v>2758.0504390002666</v>
      </c>
      <c r="H28" s="37">
        <f t="shared" si="5"/>
        <v>266.66127091792805</v>
      </c>
      <c r="I28" s="37">
        <f t="shared" si="6"/>
        <v>3024.7117099181946</v>
      </c>
      <c r="J28" s="81">
        <f t="shared" si="7"/>
        <v>-515.48459904790707</v>
      </c>
      <c r="K28" s="37">
        <f t="shared" si="8"/>
        <v>2509.2271108702876</v>
      </c>
      <c r="L28" s="37">
        <f t="shared" si="9"/>
        <v>34496837.051617011</v>
      </c>
      <c r="M28" s="37">
        <f t="shared" si="10"/>
        <v>28617735.199475631</v>
      </c>
      <c r="N28" s="41">
        <f>'jan-nov'!M28</f>
        <v>24713612.266199507</v>
      </c>
      <c r="O28" s="107">
        <f t="shared" si="11"/>
        <v>3904122.9332761243</v>
      </c>
      <c r="P28" s="63">
        <f t="shared" si="12"/>
        <v>413557734.19947565</v>
      </c>
      <c r="Q28" s="63">
        <f t="shared" si="13"/>
        <v>36261.090241076337</v>
      </c>
      <c r="R28" s="110">
        <f t="shared" si="14"/>
        <v>0.94556456125596033</v>
      </c>
    </row>
    <row r="29" spans="1:18" x14ac:dyDescent="0.2">
      <c r="A29" s="33">
        <v>1149</v>
      </c>
      <c r="B29" s="34" t="s">
        <v>224</v>
      </c>
      <c r="C29" s="36">
        <v>1386214077</v>
      </c>
      <c r="D29" s="36">
        <v>42903</v>
      </c>
      <c r="E29" s="37">
        <f t="shared" si="2"/>
        <v>32310.422977414168</v>
      </c>
      <c r="F29" s="38">
        <f t="shared" si="3"/>
        <v>0.84254474213311092</v>
      </c>
      <c r="G29" s="37">
        <f t="shared" si="4"/>
        <v>3622.9145306753976</v>
      </c>
      <c r="H29" s="37">
        <f t="shared" si="5"/>
        <v>771.16532439508785</v>
      </c>
      <c r="I29" s="37">
        <f t="shared" si="6"/>
        <v>4394.0798550704858</v>
      </c>
      <c r="J29" s="81">
        <f t="shared" si="7"/>
        <v>-515.48459904790707</v>
      </c>
      <c r="K29" s="37">
        <f t="shared" si="8"/>
        <v>3878.5952560225787</v>
      </c>
      <c r="L29" s="37">
        <f t="shared" si="9"/>
        <v>188519208.02208906</v>
      </c>
      <c r="M29" s="37">
        <f t="shared" si="10"/>
        <v>166403372.2691367</v>
      </c>
      <c r="N29" s="41">
        <f>'jan-nov'!M29</f>
        <v>150512165.86610332</v>
      </c>
      <c r="O29" s="107">
        <f t="shared" si="11"/>
        <v>15891206.403033376</v>
      </c>
      <c r="P29" s="63">
        <f t="shared" si="12"/>
        <v>1552617449.2691367</v>
      </c>
      <c r="Q29" s="63">
        <f t="shared" si="13"/>
        <v>36189.018233436742</v>
      </c>
      <c r="R29" s="110">
        <f t="shared" si="14"/>
        <v>0.94368517109340611</v>
      </c>
    </row>
    <row r="30" spans="1:18" x14ac:dyDescent="0.2">
      <c r="A30" s="33">
        <v>1151</v>
      </c>
      <c r="B30" s="34" t="s">
        <v>225</v>
      </c>
      <c r="C30" s="36">
        <v>7504519</v>
      </c>
      <c r="D30" s="36">
        <v>208</v>
      </c>
      <c r="E30" s="37">
        <f t="shared" si="2"/>
        <v>36079.418269230766</v>
      </c>
      <c r="F30" s="38">
        <f t="shared" si="3"/>
        <v>0.94082718085154915</v>
      </c>
      <c r="G30" s="37">
        <f t="shared" si="4"/>
        <v>1361.5173555854387</v>
      </c>
      <c r="H30" s="37">
        <f t="shared" si="5"/>
        <v>0</v>
      </c>
      <c r="I30" s="37">
        <f t="shared" si="6"/>
        <v>1361.5173555854387</v>
      </c>
      <c r="J30" s="81">
        <f t="shared" si="7"/>
        <v>-515.48459904790707</v>
      </c>
      <c r="K30" s="37">
        <f t="shared" si="8"/>
        <v>846.03275653753167</v>
      </c>
      <c r="L30" s="37">
        <f t="shared" si="9"/>
        <v>283195.60996177123</v>
      </c>
      <c r="M30" s="37">
        <f t="shared" si="10"/>
        <v>175974.81335980658</v>
      </c>
      <c r="N30" s="41">
        <f>'jan-nov'!M30</f>
        <v>109793.59713344599</v>
      </c>
      <c r="O30" s="107">
        <f t="shared" si="11"/>
        <v>66181.216226360586</v>
      </c>
      <c r="P30" s="63">
        <f t="shared" si="12"/>
        <v>7680493.8133598063</v>
      </c>
      <c r="Q30" s="63">
        <f t="shared" si="13"/>
        <v>36925.4510257683</v>
      </c>
      <c r="R30" s="110">
        <f t="shared" si="14"/>
        <v>0.96288880632737039</v>
      </c>
    </row>
    <row r="31" spans="1:18" x14ac:dyDescent="0.2">
      <c r="A31" s="33">
        <v>1160</v>
      </c>
      <c r="B31" s="34" t="s">
        <v>226</v>
      </c>
      <c r="C31" s="36">
        <v>376227228</v>
      </c>
      <c r="D31" s="36">
        <v>8844</v>
      </c>
      <c r="E31" s="37">
        <f t="shared" si="2"/>
        <v>42540.392130257802</v>
      </c>
      <c r="F31" s="38">
        <f t="shared" si="3"/>
        <v>1.1093071651424713</v>
      </c>
      <c r="G31" s="37">
        <f t="shared" si="4"/>
        <v>-2515.0669610307827</v>
      </c>
      <c r="H31" s="37">
        <f t="shared" si="5"/>
        <v>0</v>
      </c>
      <c r="I31" s="37">
        <f t="shared" si="6"/>
        <v>-2515.0669610307827</v>
      </c>
      <c r="J31" s="81">
        <f t="shared" si="7"/>
        <v>-515.48459904790707</v>
      </c>
      <c r="K31" s="37">
        <f t="shared" si="8"/>
        <v>-3030.5515600786898</v>
      </c>
      <c r="L31" s="37">
        <f t="shared" si="9"/>
        <v>-22243252.203356244</v>
      </c>
      <c r="M31" s="37">
        <f t="shared" si="10"/>
        <v>-26802197.997335933</v>
      </c>
      <c r="N31" s="41">
        <f>'jan-nov'!M31</f>
        <v>-25065633.975729808</v>
      </c>
      <c r="O31" s="107">
        <f t="shared" si="11"/>
        <v>-1736564.0216061249</v>
      </c>
      <c r="P31" s="63">
        <f t="shared" si="12"/>
        <v>349425030.00266409</v>
      </c>
      <c r="Q31" s="63">
        <f t="shared" si="13"/>
        <v>39509.840570179113</v>
      </c>
      <c r="R31" s="110">
        <f t="shared" si="14"/>
        <v>1.0302808000437393</v>
      </c>
    </row>
    <row r="32" spans="1:18" x14ac:dyDescent="0.2">
      <c r="A32" s="33">
        <v>1505</v>
      </c>
      <c r="B32" s="34" t="s">
        <v>267</v>
      </c>
      <c r="C32" s="36">
        <v>779991209</v>
      </c>
      <c r="D32" s="36">
        <v>24159</v>
      </c>
      <c r="E32" s="37">
        <f t="shared" si="2"/>
        <v>32285.7406763525</v>
      </c>
      <c r="F32" s="38">
        <f t="shared" si="3"/>
        <v>0.84190111258366829</v>
      </c>
      <c r="G32" s="37">
        <f t="shared" si="4"/>
        <v>3637.7239113123983</v>
      </c>
      <c r="H32" s="37">
        <f t="shared" si="5"/>
        <v>779.80412976667174</v>
      </c>
      <c r="I32" s="37">
        <f t="shared" si="6"/>
        <v>4417.5280410790701</v>
      </c>
      <c r="J32" s="81">
        <f t="shared" si="7"/>
        <v>-515.48459904790707</v>
      </c>
      <c r="K32" s="37">
        <f t="shared" si="8"/>
        <v>3902.0434420311631</v>
      </c>
      <c r="L32" s="37">
        <f t="shared" si="9"/>
        <v>106723059.94442925</v>
      </c>
      <c r="M32" s="37">
        <f t="shared" si="10"/>
        <v>94269467.516030863</v>
      </c>
      <c r="N32" s="41">
        <f>'jan-nov'!M32</f>
        <v>84434617.540492266</v>
      </c>
      <c r="O32" s="107">
        <f t="shared" si="11"/>
        <v>9834849.9755385965</v>
      </c>
      <c r="P32" s="63">
        <f t="shared" si="12"/>
        <v>874260676.51603091</v>
      </c>
      <c r="Q32" s="63">
        <f t="shared" si="13"/>
        <v>36187.784118383664</v>
      </c>
      <c r="R32" s="110">
        <f t="shared" si="14"/>
        <v>0.94365298961593413</v>
      </c>
    </row>
    <row r="33" spans="1:18" x14ac:dyDescent="0.2">
      <c r="A33" s="33">
        <v>1506</v>
      </c>
      <c r="B33" s="34" t="s">
        <v>265</v>
      </c>
      <c r="C33" s="36">
        <v>1144447215</v>
      </c>
      <c r="D33" s="36">
        <v>32446</v>
      </c>
      <c r="E33" s="37">
        <f t="shared" si="2"/>
        <v>35272.366855698696</v>
      </c>
      <c r="F33" s="38">
        <f t="shared" si="3"/>
        <v>0.91978205477635466</v>
      </c>
      <c r="G33" s="37">
        <f t="shared" si="4"/>
        <v>1845.7482037046807</v>
      </c>
      <c r="H33" s="37">
        <f t="shared" si="5"/>
        <v>0</v>
      </c>
      <c r="I33" s="37">
        <f t="shared" si="6"/>
        <v>1845.7482037046807</v>
      </c>
      <c r="J33" s="81">
        <f t="shared" si="7"/>
        <v>-515.48459904790707</v>
      </c>
      <c r="K33" s="37">
        <f t="shared" si="8"/>
        <v>1330.2636046567736</v>
      </c>
      <c r="L33" s="37">
        <f t="shared" si="9"/>
        <v>59887146.217402071</v>
      </c>
      <c r="M33" s="37">
        <f t="shared" si="10"/>
        <v>43161732.91669368</v>
      </c>
      <c r="N33" s="41">
        <f>'jan-nov'!M33</f>
        <v>38837720.279768288</v>
      </c>
      <c r="O33" s="107">
        <f t="shared" si="11"/>
        <v>4324012.6369253919</v>
      </c>
      <c r="P33" s="63">
        <f t="shared" si="12"/>
        <v>1187608947.9166937</v>
      </c>
      <c r="Q33" s="63">
        <f t="shared" si="13"/>
        <v>36602.630460355474</v>
      </c>
      <c r="R33" s="110">
        <f t="shared" si="14"/>
        <v>0.95447075589729269</v>
      </c>
    </row>
    <row r="34" spans="1:18" x14ac:dyDescent="0.2">
      <c r="A34" s="33">
        <v>1507</v>
      </c>
      <c r="B34" s="34" t="s">
        <v>266</v>
      </c>
      <c r="C34" s="36">
        <v>2463167716</v>
      </c>
      <c r="D34" s="36">
        <v>67520</v>
      </c>
      <c r="E34" s="37">
        <f t="shared" si="2"/>
        <v>36480.564514218007</v>
      </c>
      <c r="F34" s="38">
        <f t="shared" si="3"/>
        <v>0.95128769570697824</v>
      </c>
      <c r="G34" s="37">
        <f t="shared" si="4"/>
        <v>1120.8296085930938</v>
      </c>
      <c r="H34" s="37">
        <f t="shared" si="5"/>
        <v>0</v>
      </c>
      <c r="I34" s="37">
        <f t="shared" si="6"/>
        <v>1120.8296085930938</v>
      </c>
      <c r="J34" s="81">
        <f t="shared" si="7"/>
        <v>-515.48459904790707</v>
      </c>
      <c r="K34" s="37">
        <f t="shared" si="8"/>
        <v>605.34500954518671</v>
      </c>
      <c r="L34" s="37">
        <f t="shared" si="9"/>
        <v>75678415.172205687</v>
      </c>
      <c r="M34" s="37">
        <f t="shared" si="10"/>
        <v>40872895.044491008</v>
      </c>
      <c r="N34" s="41">
        <f>'jan-nov'!M34</f>
        <v>35549990.146395564</v>
      </c>
      <c r="O34" s="107">
        <f t="shared" si="11"/>
        <v>5322904.8980954438</v>
      </c>
      <c r="P34" s="63">
        <f t="shared" si="12"/>
        <v>2504040611.0444908</v>
      </c>
      <c r="Q34" s="63">
        <f t="shared" si="13"/>
        <v>37085.909523763192</v>
      </c>
      <c r="R34" s="110">
        <f t="shared" si="14"/>
        <v>0.9670730122695419</v>
      </c>
    </row>
    <row r="35" spans="1:18" x14ac:dyDescent="0.2">
      <c r="A35" s="33">
        <v>1511</v>
      </c>
      <c r="B35" s="34" t="s">
        <v>268</v>
      </c>
      <c r="C35" s="36">
        <v>98023574</v>
      </c>
      <c r="D35" s="36">
        <v>3013</v>
      </c>
      <c r="E35" s="37">
        <f t="shared" si="2"/>
        <v>32533.545967474278</v>
      </c>
      <c r="F35" s="38">
        <f t="shared" si="3"/>
        <v>0.84836302257640861</v>
      </c>
      <c r="G35" s="37">
        <f t="shared" si="4"/>
        <v>3489.0407366393315</v>
      </c>
      <c r="H35" s="37">
        <f t="shared" si="5"/>
        <v>693.07227787404929</v>
      </c>
      <c r="I35" s="37">
        <f t="shared" si="6"/>
        <v>4182.1130145133811</v>
      </c>
      <c r="J35" s="81">
        <f t="shared" si="7"/>
        <v>-515.48459904790707</v>
      </c>
      <c r="K35" s="37">
        <f t="shared" si="8"/>
        <v>3666.6284154654741</v>
      </c>
      <c r="L35" s="37">
        <f t="shared" si="9"/>
        <v>12600706.512728818</v>
      </c>
      <c r="M35" s="37">
        <f t="shared" si="10"/>
        <v>11047551.415797474</v>
      </c>
      <c r="N35" s="41">
        <f>'jan-nov'!M35</f>
        <v>10526144.920930225</v>
      </c>
      <c r="O35" s="107">
        <f t="shared" si="11"/>
        <v>521406.49486724846</v>
      </c>
      <c r="P35" s="63">
        <f t="shared" si="12"/>
        <v>109071125.41579747</v>
      </c>
      <c r="Q35" s="63">
        <f t="shared" si="13"/>
        <v>36200.174382939753</v>
      </c>
      <c r="R35" s="110">
        <f t="shared" si="14"/>
        <v>0.94397608511557118</v>
      </c>
    </row>
    <row r="36" spans="1:18" x14ac:dyDescent="0.2">
      <c r="A36" s="33">
        <v>1514</v>
      </c>
      <c r="B36" s="34" t="s">
        <v>445</v>
      </c>
      <c r="C36" s="36">
        <v>92357228</v>
      </c>
      <c r="D36" s="36">
        <v>2442</v>
      </c>
      <c r="E36" s="37">
        <f t="shared" si="2"/>
        <v>37820.322686322688</v>
      </c>
      <c r="F36" s="38">
        <f t="shared" si="3"/>
        <v>0.98622398250290577</v>
      </c>
      <c r="G36" s="37">
        <f t="shared" si="4"/>
        <v>316.97470533028536</v>
      </c>
      <c r="H36" s="37">
        <f t="shared" si="5"/>
        <v>0</v>
      </c>
      <c r="I36" s="37">
        <f t="shared" si="6"/>
        <v>316.97470533028536</v>
      </c>
      <c r="J36" s="81">
        <f t="shared" si="7"/>
        <v>-515.48459904790707</v>
      </c>
      <c r="K36" s="37">
        <f t="shared" si="8"/>
        <v>-198.50989371762171</v>
      </c>
      <c r="L36" s="37">
        <f t="shared" si="9"/>
        <v>774052.23041655682</v>
      </c>
      <c r="M36" s="37">
        <f t="shared" si="10"/>
        <v>-484761.16045843222</v>
      </c>
      <c r="N36" s="41">
        <f>'jan-nov'!M36</f>
        <v>-674855.00673136814</v>
      </c>
      <c r="O36" s="107">
        <f t="shared" si="11"/>
        <v>190093.84627293592</v>
      </c>
      <c r="P36" s="63">
        <f t="shared" si="12"/>
        <v>91872466.839541569</v>
      </c>
      <c r="Q36" s="63">
        <f t="shared" si="13"/>
        <v>37621.812792605066</v>
      </c>
      <c r="R36" s="110">
        <f t="shared" si="14"/>
        <v>0.98104752698791298</v>
      </c>
    </row>
    <row r="37" spans="1:18" x14ac:dyDescent="0.2">
      <c r="A37" s="33">
        <v>1515</v>
      </c>
      <c r="B37" s="34" t="s">
        <v>393</v>
      </c>
      <c r="C37" s="36">
        <v>323243613</v>
      </c>
      <c r="D37" s="36">
        <v>8842</v>
      </c>
      <c r="E37" s="37">
        <f t="shared" si="2"/>
        <v>36557.748586292691</v>
      </c>
      <c r="F37" s="38">
        <f t="shared" si="3"/>
        <v>0.95330039093379115</v>
      </c>
      <c r="G37" s="37">
        <f t="shared" si="4"/>
        <v>1074.5191653482834</v>
      </c>
      <c r="H37" s="37">
        <f t="shared" si="5"/>
        <v>0</v>
      </c>
      <c r="I37" s="37">
        <f t="shared" si="6"/>
        <v>1074.5191653482834</v>
      </c>
      <c r="J37" s="81">
        <f t="shared" si="7"/>
        <v>-515.48459904790707</v>
      </c>
      <c r="K37" s="37">
        <f t="shared" si="8"/>
        <v>559.03456630037635</v>
      </c>
      <c r="L37" s="37">
        <f t="shared" si="9"/>
        <v>9500898.4600095227</v>
      </c>
      <c r="M37" s="37">
        <f t="shared" si="10"/>
        <v>4942983.6352279279</v>
      </c>
      <c r="N37" s="41">
        <f>'jan-nov'!M37</f>
        <v>4444578.551220811</v>
      </c>
      <c r="O37" s="107">
        <f t="shared" si="11"/>
        <v>498405.08400711697</v>
      </c>
      <c r="P37" s="63">
        <f t="shared" si="12"/>
        <v>328186596.63522792</v>
      </c>
      <c r="Q37" s="63">
        <f t="shared" si="13"/>
        <v>37116.783152593067</v>
      </c>
      <c r="R37" s="110">
        <f t="shared" si="14"/>
        <v>0.96787809036026717</v>
      </c>
    </row>
    <row r="38" spans="1:18" x14ac:dyDescent="0.2">
      <c r="A38" s="33">
        <v>1516</v>
      </c>
      <c r="B38" s="34" t="s">
        <v>269</v>
      </c>
      <c r="C38" s="36">
        <v>303709153</v>
      </c>
      <c r="D38" s="36">
        <v>8797</v>
      </c>
      <c r="E38" s="37">
        <f t="shared" si="2"/>
        <v>34524.173354552688</v>
      </c>
      <c r="F38" s="38">
        <f t="shared" si="3"/>
        <v>0.90027174069196803</v>
      </c>
      <c r="G38" s="37">
        <f t="shared" si="4"/>
        <v>2294.6643043922854</v>
      </c>
      <c r="H38" s="37">
        <f t="shared" si="5"/>
        <v>0</v>
      </c>
      <c r="I38" s="37">
        <f t="shared" si="6"/>
        <v>2294.6643043922854</v>
      </c>
      <c r="J38" s="81">
        <f t="shared" si="7"/>
        <v>-515.48459904790707</v>
      </c>
      <c r="K38" s="37">
        <f t="shared" si="8"/>
        <v>1779.1797053443784</v>
      </c>
      <c r="L38" s="37">
        <f t="shared" si="9"/>
        <v>20186161.885738935</v>
      </c>
      <c r="M38" s="37">
        <f t="shared" si="10"/>
        <v>15651443.867914496</v>
      </c>
      <c r="N38" s="41">
        <f>'jan-nov'!M38</f>
        <v>14910785.507610232</v>
      </c>
      <c r="O38" s="107">
        <f t="shared" si="11"/>
        <v>740658.36030426435</v>
      </c>
      <c r="P38" s="63">
        <f t="shared" si="12"/>
        <v>319360596.8679145</v>
      </c>
      <c r="Q38" s="63">
        <f t="shared" si="13"/>
        <v>36303.353059897068</v>
      </c>
      <c r="R38" s="110">
        <f t="shared" si="14"/>
        <v>0.94666663026353792</v>
      </c>
    </row>
    <row r="39" spans="1:18" x14ac:dyDescent="0.2">
      <c r="A39" s="33">
        <v>1517</v>
      </c>
      <c r="B39" s="34" t="s">
        <v>270</v>
      </c>
      <c r="C39" s="36">
        <v>146175394</v>
      </c>
      <c r="D39" s="36">
        <v>5159</v>
      </c>
      <c r="E39" s="37">
        <f t="shared" si="2"/>
        <v>28334.055824772244</v>
      </c>
      <c r="F39" s="38">
        <f t="shared" si="3"/>
        <v>0.73885475826656766</v>
      </c>
      <c r="G39" s="37">
        <f t="shared" si="4"/>
        <v>6008.7348222605515</v>
      </c>
      <c r="H39" s="37">
        <f t="shared" si="5"/>
        <v>2162.8938278197611</v>
      </c>
      <c r="I39" s="37">
        <f t="shared" si="6"/>
        <v>8171.6286500803126</v>
      </c>
      <c r="J39" s="81">
        <f t="shared" si="7"/>
        <v>-515.48459904790707</v>
      </c>
      <c r="K39" s="37">
        <f t="shared" si="8"/>
        <v>7656.1440510324055</v>
      </c>
      <c r="L39" s="37">
        <f t="shared" si="9"/>
        <v>42157432.205764331</v>
      </c>
      <c r="M39" s="37">
        <f t="shared" si="10"/>
        <v>39498047.15927618</v>
      </c>
      <c r="N39" s="41">
        <f>'jan-nov'!M39</f>
        <v>37333879.982137077</v>
      </c>
      <c r="O39" s="107">
        <f t="shared" si="11"/>
        <v>2164167.1771391034</v>
      </c>
      <c r="P39" s="63">
        <f t="shared" si="12"/>
        <v>185673441.15927619</v>
      </c>
      <c r="Q39" s="63">
        <f t="shared" si="13"/>
        <v>35990.199875804647</v>
      </c>
      <c r="R39" s="110">
        <f t="shared" si="14"/>
        <v>0.93850067190007902</v>
      </c>
    </row>
    <row r="40" spans="1:18" x14ac:dyDescent="0.2">
      <c r="A40" s="33">
        <v>1520</v>
      </c>
      <c r="B40" s="34" t="s">
        <v>272</v>
      </c>
      <c r="C40" s="36">
        <v>343529087</v>
      </c>
      <c r="D40" s="36">
        <v>10929</v>
      </c>
      <c r="E40" s="37">
        <f t="shared" si="2"/>
        <v>31432.801445694939</v>
      </c>
      <c r="F40" s="38">
        <f t="shared" si="3"/>
        <v>0.8196593900085124</v>
      </c>
      <c r="G40" s="37">
        <f t="shared" si="4"/>
        <v>4149.487449706935</v>
      </c>
      <c r="H40" s="37">
        <f t="shared" si="5"/>
        <v>1078.3328604968181</v>
      </c>
      <c r="I40" s="37">
        <f t="shared" si="6"/>
        <v>5227.8203102037533</v>
      </c>
      <c r="J40" s="81">
        <f t="shared" si="7"/>
        <v>-515.48459904790707</v>
      </c>
      <c r="K40" s="37">
        <f t="shared" si="8"/>
        <v>4712.3357111558462</v>
      </c>
      <c r="L40" s="37">
        <f t="shared" si="9"/>
        <v>57134848.170216821</v>
      </c>
      <c r="M40" s="37">
        <f t="shared" si="10"/>
        <v>51501116.987222239</v>
      </c>
      <c r="N40" s="41">
        <f>'jan-nov'!M40</f>
        <v>50447705.041253358</v>
      </c>
      <c r="O40" s="107">
        <f t="shared" si="11"/>
        <v>1053411.9459688812</v>
      </c>
      <c r="P40" s="63">
        <f t="shared" si="12"/>
        <v>395030203.98722225</v>
      </c>
      <c r="Q40" s="63">
        <f t="shared" si="13"/>
        <v>36145.137156850789</v>
      </c>
      <c r="R40" s="110">
        <f t="shared" si="14"/>
        <v>0.94254090348717645</v>
      </c>
    </row>
    <row r="41" spans="1:18" x14ac:dyDescent="0.2">
      <c r="A41" s="33">
        <v>1525</v>
      </c>
      <c r="B41" s="34" t="s">
        <v>273</v>
      </c>
      <c r="C41" s="36">
        <v>151147364</v>
      </c>
      <c r="D41" s="36">
        <v>4421</v>
      </c>
      <c r="E41" s="37">
        <f t="shared" si="2"/>
        <v>34188.501244062427</v>
      </c>
      <c r="F41" s="38">
        <f t="shared" si="3"/>
        <v>0.89151856615222302</v>
      </c>
      <c r="G41" s="37">
        <f t="shared" si="4"/>
        <v>2496.0675706864422</v>
      </c>
      <c r="H41" s="37">
        <f t="shared" si="5"/>
        <v>113.83793106819721</v>
      </c>
      <c r="I41" s="37">
        <f t="shared" si="6"/>
        <v>2609.9055017546393</v>
      </c>
      <c r="J41" s="81">
        <f t="shared" si="7"/>
        <v>-515.48459904790707</v>
      </c>
      <c r="K41" s="37">
        <f t="shared" si="8"/>
        <v>2094.4209027067322</v>
      </c>
      <c r="L41" s="37">
        <f t="shared" si="9"/>
        <v>11538392.22325726</v>
      </c>
      <c r="M41" s="37">
        <f t="shared" si="10"/>
        <v>9259434.8108664639</v>
      </c>
      <c r="N41" s="41">
        <f>'jan-nov'!M41</f>
        <v>9796113.1010230724</v>
      </c>
      <c r="O41" s="107">
        <f t="shared" si="11"/>
        <v>-536678.29015660845</v>
      </c>
      <c r="P41" s="63">
        <f t="shared" si="12"/>
        <v>160406798.81086648</v>
      </c>
      <c r="Q41" s="63">
        <f t="shared" si="13"/>
        <v>36282.922146769168</v>
      </c>
      <c r="R41" s="110">
        <f t="shared" si="14"/>
        <v>0.94613386229436203</v>
      </c>
    </row>
    <row r="42" spans="1:18" x14ac:dyDescent="0.2">
      <c r="A42" s="33">
        <v>1528</v>
      </c>
      <c r="B42" s="34" t="s">
        <v>274</v>
      </c>
      <c r="C42" s="36">
        <v>221812798</v>
      </c>
      <c r="D42" s="36">
        <v>7630</v>
      </c>
      <c r="E42" s="37">
        <f t="shared" si="2"/>
        <v>29071.139973787682</v>
      </c>
      <c r="F42" s="38">
        <f t="shared" si="3"/>
        <v>0.75807537864336472</v>
      </c>
      <c r="G42" s="37">
        <f t="shared" si="4"/>
        <v>5566.4843328512889</v>
      </c>
      <c r="H42" s="37">
        <f t="shared" si="5"/>
        <v>1904.9143756643577</v>
      </c>
      <c r="I42" s="37">
        <f t="shared" si="6"/>
        <v>7471.3987085156468</v>
      </c>
      <c r="J42" s="81">
        <f t="shared" si="7"/>
        <v>-515.48459904790707</v>
      </c>
      <c r="K42" s="37">
        <f t="shared" si="8"/>
        <v>6955.9141094677398</v>
      </c>
      <c r="L42" s="37">
        <f t="shared" si="9"/>
        <v>57006772.145974383</v>
      </c>
      <c r="M42" s="37">
        <f t="shared" si="10"/>
        <v>53073624.655238852</v>
      </c>
      <c r="N42" s="41">
        <f>'jan-nov'!M42</f>
        <v>51499573.170460537</v>
      </c>
      <c r="O42" s="107">
        <f t="shared" si="11"/>
        <v>1574051.4847783148</v>
      </c>
      <c r="P42" s="63">
        <f t="shared" si="12"/>
        <v>274886422.65523887</v>
      </c>
      <c r="Q42" s="63">
        <f t="shared" si="13"/>
        <v>36027.054083255425</v>
      </c>
      <c r="R42" s="110">
        <f t="shared" si="14"/>
        <v>0.93946170291891895</v>
      </c>
    </row>
    <row r="43" spans="1:18" x14ac:dyDescent="0.2">
      <c r="A43" s="33">
        <v>1531</v>
      </c>
      <c r="B43" s="34" t="s">
        <v>275</v>
      </c>
      <c r="C43" s="36">
        <v>283293986</v>
      </c>
      <c r="D43" s="36">
        <v>9636</v>
      </c>
      <c r="E43" s="37">
        <f t="shared" si="2"/>
        <v>29399.541926110418</v>
      </c>
      <c r="F43" s="38">
        <f t="shared" si="3"/>
        <v>0.7666389724542283</v>
      </c>
      <c r="G43" s="37">
        <f t="shared" si="4"/>
        <v>5369.443161457647</v>
      </c>
      <c r="H43" s="37">
        <f t="shared" si="5"/>
        <v>1789.9736923514001</v>
      </c>
      <c r="I43" s="37">
        <f t="shared" si="6"/>
        <v>7159.4168538090471</v>
      </c>
      <c r="J43" s="81">
        <f t="shared" si="7"/>
        <v>-515.48459904790707</v>
      </c>
      <c r="K43" s="37">
        <f t="shared" si="8"/>
        <v>6643.93225476114</v>
      </c>
      <c r="L43" s="37">
        <f t="shared" si="9"/>
        <v>68988140.803303972</v>
      </c>
      <c r="M43" s="37">
        <f t="shared" si="10"/>
        <v>64020931.206878342</v>
      </c>
      <c r="N43" s="41">
        <f>'jan-nov'!M43</f>
        <v>59053900.568447925</v>
      </c>
      <c r="O43" s="107">
        <f t="shared" si="11"/>
        <v>4967030.6384304166</v>
      </c>
      <c r="P43" s="63">
        <f t="shared" si="12"/>
        <v>347314917.20687836</v>
      </c>
      <c r="Q43" s="63">
        <f t="shared" si="13"/>
        <v>36043.474180871563</v>
      </c>
      <c r="R43" s="110">
        <f t="shared" si="14"/>
        <v>0.93988988260946216</v>
      </c>
    </row>
    <row r="44" spans="1:18" x14ac:dyDescent="0.2">
      <c r="A44" s="33">
        <v>1532</v>
      </c>
      <c r="B44" s="34" t="s">
        <v>276</v>
      </c>
      <c r="C44" s="36">
        <v>292250230</v>
      </c>
      <c r="D44" s="36">
        <v>8692</v>
      </c>
      <c r="E44" s="37">
        <f t="shared" si="2"/>
        <v>33622.898067188216</v>
      </c>
      <c r="F44" s="38">
        <f t="shared" si="3"/>
        <v>0.87676957994606075</v>
      </c>
      <c r="G44" s="37">
        <f t="shared" si="4"/>
        <v>2835.4294768109685</v>
      </c>
      <c r="H44" s="37">
        <f t="shared" si="5"/>
        <v>311.79904297417085</v>
      </c>
      <c r="I44" s="37">
        <f t="shared" si="6"/>
        <v>3147.2285197851393</v>
      </c>
      <c r="J44" s="81">
        <f t="shared" si="7"/>
        <v>-515.48459904790707</v>
      </c>
      <c r="K44" s="37">
        <f t="shared" si="8"/>
        <v>2631.7439207372322</v>
      </c>
      <c r="L44" s="37">
        <f t="shared" si="9"/>
        <v>27355710.293972429</v>
      </c>
      <c r="M44" s="37">
        <f t="shared" si="10"/>
        <v>22875118.159048021</v>
      </c>
      <c r="N44" s="41">
        <f>'jan-nov'!M44</f>
        <v>20558101.066453859</v>
      </c>
      <c r="O44" s="107">
        <f t="shared" si="11"/>
        <v>2317017.0925941616</v>
      </c>
      <c r="P44" s="63">
        <f t="shared" si="12"/>
        <v>315125348.15904802</v>
      </c>
      <c r="Q44" s="63">
        <f t="shared" si="13"/>
        <v>36254.641987925454</v>
      </c>
      <c r="R44" s="110">
        <f t="shared" si="14"/>
        <v>0.94539641298405386</v>
      </c>
    </row>
    <row r="45" spans="1:18" x14ac:dyDescent="0.2">
      <c r="A45" s="33">
        <v>1535</v>
      </c>
      <c r="B45" s="34" t="s">
        <v>277</v>
      </c>
      <c r="C45" s="36">
        <v>234857082</v>
      </c>
      <c r="D45" s="36">
        <v>7051</v>
      </c>
      <c r="E45" s="37">
        <f t="shared" si="2"/>
        <v>33308.336689831231</v>
      </c>
      <c r="F45" s="38">
        <f t="shared" si="3"/>
        <v>0.86856690074388687</v>
      </c>
      <c r="G45" s="37">
        <f t="shared" si="4"/>
        <v>3024.1663032251599</v>
      </c>
      <c r="H45" s="37">
        <f t="shared" si="5"/>
        <v>421.89552504911586</v>
      </c>
      <c r="I45" s="37">
        <f t="shared" si="6"/>
        <v>3446.0618282742757</v>
      </c>
      <c r="J45" s="81">
        <f t="shared" si="7"/>
        <v>-515.48459904790707</v>
      </c>
      <c r="K45" s="37">
        <f t="shared" si="8"/>
        <v>2930.5772292263687</v>
      </c>
      <c r="L45" s="37">
        <f t="shared" si="9"/>
        <v>24298181.951161917</v>
      </c>
      <c r="M45" s="37">
        <f t="shared" si="10"/>
        <v>20663500.043275125</v>
      </c>
      <c r="N45" s="41">
        <f>'jan-nov'!M45</f>
        <v>19577640.985074334</v>
      </c>
      <c r="O45" s="107">
        <f t="shared" si="11"/>
        <v>1085859.0582007915</v>
      </c>
      <c r="P45" s="63">
        <f t="shared" si="12"/>
        <v>255520582.04327512</v>
      </c>
      <c r="Q45" s="63">
        <f t="shared" si="13"/>
        <v>36238.913919057595</v>
      </c>
      <c r="R45" s="110">
        <f t="shared" si="14"/>
        <v>0.94498627902394494</v>
      </c>
    </row>
    <row r="46" spans="1:18" x14ac:dyDescent="0.2">
      <c r="A46" s="33">
        <v>1539</v>
      </c>
      <c r="B46" s="34" t="s">
        <v>278</v>
      </c>
      <c r="C46" s="36">
        <v>241429859</v>
      </c>
      <c r="D46" s="36">
        <v>7046</v>
      </c>
      <c r="E46" s="37">
        <f t="shared" si="2"/>
        <v>34264.8110984956</v>
      </c>
      <c r="F46" s="38">
        <f t="shared" si="3"/>
        <v>0.89350846478866475</v>
      </c>
      <c r="G46" s="37">
        <f t="shared" si="4"/>
        <v>2450.281658026538</v>
      </c>
      <c r="H46" s="37">
        <f t="shared" si="5"/>
        <v>87.12948201658655</v>
      </c>
      <c r="I46" s="37">
        <f t="shared" si="6"/>
        <v>2537.4111400431248</v>
      </c>
      <c r="J46" s="81">
        <f t="shared" si="7"/>
        <v>-515.48459904790707</v>
      </c>
      <c r="K46" s="37">
        <f t="shared" si="8"/>
        <v>2021.9265409952177</v>
      </c>
      <c r="L46" s="37">
        <f t="shared" si="9"/>
        <v>17878598.892743856</v>
      </c>
      <c r="M46" s="37">
        <f t="shared" si="10"/>
        <v>14246494.407852303</v>
      </c>
      <c r="N46" s="41">
        <f>'jan-nov'!M46</f>
        <v>15022314.173887957</v>
      </c>
      <c r="O46" s="107">
        <f t="shared" si="11"/>
        <v>-775819.76603565365</v>
      </c>
      <c r="P46" s="63">
        <f t="shared" si="12"/>
        <v>255676353.40785229</v>
      </c>
      <c r="Q46" s="63">
        <f t="shared" si="13"/>
        <v>36286.737639490813</v>
      </c>
      <c r="R46" s="110">
        <f t="shared" si="14"/>
        <v>0.94623335722618385</v>
      </c>
    </row>
    <row r="47" spans="1:18" x14ac:dyDescent="0.2">
      <c r="A47" s="33">
        <v>1547</v>
      </c>
      <c r="B47" s="34" t="s">
        <v>279</v>
      </c>
      <c r="C47" s="36">
        <v>117994459</v>
      </c>
      <c r="D47" s="36">
        <v>3654</v>
      </c>
      <c r="E47" s="37">
        <f t="shared" si="2"/>
        <v>32291.860700602079</v>
      </c>
      <c r="F47" s="38">
        <f t="shared" si="3"/>
        <v>0.84206070177433945</v>
      </c>
      <c r="G47" s="37">
        <f t="shared" si="4"/>
        <v>3634.0518967626508</v>
      </c>
      <c r="H47" s="37">
        <f t="shared" si="5"/>
        <v>777.66212127931885</v>
      </c>
      <c r="I47" s="37">
        <f t="shared" si="6"/>
        <v>4411.7140180419701</v>
      </c>
      <c r="J47" s="81">
        <f t="shared" si="7"/>
        <v>-515.48459904790707</v>
      </c>
      <c r="K47" s="37">
        <f t="shared" si="8"/>
        <v>3896.2294189940631</v>
      </c>
      <c r="L47" s="37">
        <f t="shared" si="9"/>
        <v>16120403.021925358</v>
      </c>
      <c r="M47" s="37">
        <f t="shared" si="10"/>
        <v>14236822.297004307</v>
      </c>
      <c r="N47" s="41">
        <f>'jan-nov'!M47</f>
        <v>12875639.765027886</v>
      </c>
      <c r="O47" s="107">
        <f t="shared" si="11"/>
        <v>1361182.5319764204</v>
      </c>
      <c r="P47" s="63">
        <f t="shared" si="12"/>
        <v>132231281.29700431</v>
      </c>
      <c r="Q47" s="63">
        <f t="shared" si="13"/>
        <v>36188.090119596141</v>
      </c>
      <c r="R47" s="110">
        <f t="shared" si="14"/>
        <v>0.94366096907546759</v>
      </c>
    </row>
    <row r="48" spans="1:18" x14ac:dyDescent="0.2">
      <c r="A48" s="33">
        <v>1554</v>
      </c>
      <c r="B48" s="34" t="s">
        <v>280</v>
      </c>
      <c r="C48" s="36">
        <v>199370870</v>
      </c>
      <c r="D48" s="36">
        <v>5872</v>
      </c>
      <c r="E48" s="37">
        <f t="shared" si="2"/>
        <v>33952.804836512259</v>
      </c>
      <c r="F48" s="38">
        <f t="shared" si="3"/>
        <v>0.88537241421048363</v>
      </c>
      <c r="G48" s="37">
        <f t="shared" si="4"/>
        <v>2637.4854152165426</v>
      </c>
      <c r="H48" s="37">
        <f t="shared" si="5"/>
        <v>196.33167371075578</v>
      </c>
      <c r="I48" s="37">
        <f t="shared" si="6"/>
        <v>2833.8170889272983</v>
      </c>
      <c r="J48" s="81">
        <f t="shared" si="7"/>
        <v>-515.48459904790707</v>
      </c>
      <c r="K48" s="37">
        <f t="shared" si="8"/>
        <v>2318.3324898793912</v>
      </c>
      <c r="L48" s="37">
        <f t="shared" si="9"/>
        <v>16640173.946181096</v>
      </c>
      <c r="M48" s="37">
        <f t="shared" si="10"/>
        <v>13613248.380571784</v>
      </c>
      <c r="N48" s="41">
        <f>'jan-nov'!M48</f>
        <v>13736172.357319055</v>
      </c>
      <c r="O48" s="107">
        <f t="shared" si="11"/>
        <v>-122923.97674727067</v>
      </c>
      <c r="P48" s="63">
        <f t="shared" si="12"/>
        <v>212984118.38057178</v>
      </c>
      <c r="Q48" s="63">
        <f t="shared" si="13"/>
        <v>36271.137326391654</v>
      </c>
      <c r="R48" s="110">
        <f t="shared" si="14"/>
        <v>0.94582655469727495</v>
      </c>
    </row>
    <row r="49" spans="1:18" x14ac:dyDescent="0.2">
      <c r="A49" s="33">
        <v>1557</v>
      </c>
      <c r="B49" s="34" t="s">
        <v>281</v>
      </c>
      <c r="C49" s="36">
        <v>74789133</v>
      </c>
      <c r="D49" s="36">
        <v>2669</v>
      </c>
      <c r="E49" s="37">
        <f t="shared" si="2"/>
        <v>28021.406144623455</v>
      </c>
      <c r="F49" s="38">
        <f t="shared" si="3"/>
        <v>0.7307019295548205</v>
      </c>
      <c r="G49" s="37">
        <f t="shared" si="4"/>
        <v>6196.3246303498245</v>
      </c>
      <c r="H49" s="37">
        <f t="shared" si="5"/>
        <v>2272.321215871837</v>
      </c>
      <c r="I49" s="37">
        <f t="shared" si="6"/>
        <v>8468.6458462216615</v>
      </c>
      <c r="J49" s="81">
        <f t="shared" si="7"/>
        <v>-515.48459904790707</v>
      </c>
      <c r="K49" s="37">
        <f t="shared" si="8"/>
        <v>7953.1612471737544</v>
      </c>
      <c r="L49" s="37">
        <f t="shared" si="9"/>
        <v>22602815.763565615</v>
      </c>
      <c r="M49" s="37">
        <f t="shared" si="10"/>
        <v>21226987.368706752</v>
      </c>
      <c r="N49" s="41">
        <f>'jan-nov'!M49</f>
        <v>20770488.211305264</v>
      </c>
      <c r="O49" s="107">
        <f t="shared" si="11"/>
        <v>456499.15740148723</v>
      </c>
      <c r="P49" s="63">
        <f t="shared" si="12"/>
        <v>96016120.368706748</v>
      </c>
      <c r="Q49" s="63">
        <f t="shared" si="13"/>
        <v>35974.567391797209</v>
      </c>
      <c r="R49" s="110">
        <f t="shared" si="14"/>
        <v>0.93809303046449166</v>
      </c>
    </row>
    <row r="50" spans="1:18" x14ac:dyDescent="0.2">
      <c r="A50" s="33">
        <v>1560</v>
      </c>
      <c r="B50" s="34" t="s">
        <v>282</v>
      </c>
      <c r="C50" s="36">
        <v>88529983</v>
      </c>
      <c r="D50" s="36">
        <v>3031</v>
      </c>
      <c r="E50" s="37">
        <f t="shared" si="2"/>
        <v>29208.176509402838</v>
      </c>
      <c r="F50" s="38">
        <f t="shared" si="3"/>
        <v>0.76164882033564441</v>
      </c>
      <c r="G50" s="37">
        <f t="shared" si="4"/>
        <v>5484.2624114821956</v>
      </c>
      <c r="H50" s="37">
        <f t="shared" si="5"/>
        <v>1856.9515881990533</v>
      </c>
      <c r="I50" s="37">
        <f t="shared" si="6"/>
        <v>7341.2139996812493</v>
      </c>
      <c r="J50" s="81">
        <f t="shared" si="7"/>
        <v>-515.48459904790707</v>
      </c>
      <c r="K50" s="37">
        <f t="shared" si="8"/>
        <v>6825.7294006333423</v>
      </c>
      <c r="L50" s="37">
        <f t="shared" si="9"/>
        <v>22251219.633033868</v>
      </c>
      <c r="M50" s="37">
        <f t="shared" si="10"/>
        <v>20688785.813319661</v>
      </c>
      <c r="N50" s="41">
        <f>'jan-nov'!M50</f>
        <v>19766622.09120129</v>
      </c>
      <c r="O50" s="107">
        <f t="shared" si="11"/>
        <v>922163.72211837023</v>
      </c>
      <c r="P50" s="63">
        <f t="shared" si="12"/>
        <v>109218768.81331965</v>
      </c>
      <c r="Q50" s="63">
        <f t="shared" si="13"/>
        <v>36033.905910036177</v>
      </c>
      <c r="R50" s="110">
        <f t="shared" si="14"/>
        <v>0.93964037500353281</v>
      </c>
    </row>
    <row r="51" spans="1:18" x14ac:dyDescent="0.2">
      <c r="A51" s="33">
        <v>1563</v>
      </c>
      <c r="B51" s="34" t="s">
        <v>283</v>
      </c>
      <c r="C51" s="36">
        <v>257575818</v>
      </c>
      <c r="D51" s="36">
        <v>7110</v>
      </c>
      <c r="E51" s="37">
        <f t="shared" si="2"/>
        <v>36227.259915611816</v>
      </c>
      <c r="F51" s="38">
        <f t="shared" si="3"/>
        <v>0.94468238268266502</v>
      </c>
      <c r="G51" s="37">
        <f t="shared" si="4"/>
        <v>1272.8123677568087</v>
      </c>
      <c r="H51" s="37">
        <f t="shared" si="5"/>
        <v>0</v>
      </c>
      <c r="I51" s="37">
        <f t="shared" si="6"/>
        <v>1272.8123677568087</v>
      </c>
      <c r="J51" s="81">
        <f t="shared" si="7"/>
        <v>-515.48459904790707</v>
      </c>
      <c r="K51" s="37">
        <f t="shared" si="8"/>
        <v>757.32776870890166</v>
      </c>
      <c r="L51" s="37">
        <f t="shared" si="9"/>
        <v>9049695.9347509108</v>
      </c>
      <c r="M51" s="37">
        <f t="shared" si="10"/>
        <v>5384600.4355202904</v>
      </c>
      <c r="N51" s="41">
        <f>'jan-nov'!M51</f>
        <v>4814699.2904750109</v>
      </c>
      <c r="O51" s="107">
        <f t="shared" si="11"/>
        <v>569901.14504527953</v>
      </c>
      <c r="P51" s="63">
        <f t="shared" si="12"/>
        <v>262960418.43552029</v>
      </c>
      <c r="Q51" s="63">
        <f t="shared" si="13"/>
        <v>36984.587684320715</v>
      </c>
      <c r="R51" s="110">
        <f t="shared" si="14"/>
        <v>0.96443088705981661</v>
      </c>
    </row>
    <row r="52" spans="1:18" x14ac:dyDescent="0.2">
      <c r="A52" s="33">
        <v>1566</v>
      </c>
      <c r="B52" s="34" t="s">
        <v>284</v>
      </c>
      <c r="C52" s="36">
        <v>183150024</v>
      </c>
      <c r="D52" s="36">
        <v>5912</v>
      </c>
      <c r="E52" s="37">
        <f t="shared" si="2"/>
        <v>30979.36806495264</v>
      </c>
      <c r="F52" s="38">
        <f t="shared" si="3"/>
        <v>0.8078354064252854</v>
      </c>
      <c r="G52" s="37">
        <f t="shared" si="4"/>
        <v>4421.5474781523144</v>
      </c>
      <c r="H52" s="37">
        <f t="shared" si="5"/>
        <v>1237.0345437566227</v>
      </c>
      <c r="I52" s="37">
        <f t="shared" si="6"/>
        <v>5658.5820219089373</v>
      </c>
      <c r="J52" s="81">
        <f t="shared" si="7"/>
        <v>-515.48459904790707</v>
      </c>
      <c r="K52" s="37">
        <f t="shared" si="8"/>
        <v>5143.0974228610303</v>
      </c>
      <c r="L52" s="37">
        <f t="shared" si="9"/>
        <v>33453536.913525637</v>
      </c>
      <c r="M52" s="37">
        <f t="shared" si="10"/>
        <v>30405991.963954411</v>
      </c>
      <c r="N52" s="41">
        <f>'jan-nov'!M52</f>
        <v>30331495.146810323</v>
      </c>
      <c r="O52" s="107">
        <f t="shared" si="11"/>
        <v>74496.817144088447</v>
      </c>
      <c r="P52" s="63">
        <f t="shared" si="12"/>
        <v>213556015.96395442</v>
      </c>
      <c r="Q52" s="63">
        <f t="shared" si="13"/>
        <v>36122.465487813672</v>
      </c>
      <c r="R52" s="110">
        <f t="shared" si="14"/>
        <v>0.94194970430801495</v>
      </c>
    </row>
    <row r="53" spans="1:18" x14ac:dyDescent="0.2">
      <c r="A53" s="33">
        <v>1573</v>
      </c>
      <c r="B53" s="34" t="s">
        <v>286</v>
      </c>
      <c r="C53" s="36">
        <v>65747154</v>
      </c>
      <c r="D53" s="36">
        <v>2158</v>
      </c>
      <c r="E53" s="37">
        <f t="shared" si="2"/>
        <v>30466.707136237255</v>
      </c>
      <c r="F53" s="38">
        <f t="shared" si="3"/>
        <v>0.79446697202601546</v>
      </c>
      <c r="G53" s="37">
        <f t="shared" si="4"/>
        <v>4729.1440353815451</v>
      </c>
      <c r="H53" s="37">
        <f t="shared" si="5"/>
        <v>1416.4658688070072</v>
      </c>
      <c r="I53" s="37">
        <f t="shared" si="6"/>
        <v>6145.6099041885518</v>
      </c>
      <c r="J53" s="81">
        <f t="shared" si="7"/>
        <v>-515.48459904790707</v>
      </c>
      <c r="K53" s="37">
        <f t="shared" si="8"/>
        <v>5630.1253051406447</v>
      </c>
      <c r="L53" s="37">
        <f t="shared" si="9"/>
        <v>13262226.173238894</v>
      </c>
      <c r="M53" s="37">
        <f t="shared" si="10"/>
        <v>12149810.408493511</v>
      </c>
      <c r="N53" s="41">
        <f>'jan-nov'!M53</f>
        <v>11607345.608054236</v>
      </c>
      <c r="O53" s="107">
        <f t="shared" si="11"/>
        <v>542464.8004392758</v>
      </c>
      <c r="P53" s="63">
        <f t="shared" si="12"/>
        <v>77896964.408493519</v>
      </c>
      <c r="Q53" s="63">
        <f t="shared" si="13"/>
        <v>36096.832441377905</v>
      </c>
      <c r="R53" s="110">
        <f t="shared" si="14"/>
        <v>0.94128128258805155</v>
      </c>
    </row>
    <row r="54" spans="1:18" x14ac:dyDescent="0.2">
      <c r="A54" s="33">
        <v>1576</v>
      </c>
      <c r="B54" s="34" t="s">
        <v>287</v>
      </c>
      <c r="C54" s="36">
        <v>111242360</v>
      </c>
      <c r="D54" s="36">
        <v>3381</v>
      </c>
      <c r="E54" s="37">
        <f t="shared" si="2"/>
        <v>32902.20644779651</v>
      </c>
      <c r="F54" s="38">
        <f t="shared" si="3"/>
        <v>0.8579764203813488</v>
      </c>
      <c r="G54" s="37">
        <f t="shared" si="4"/>
        <v>3267.8444484459919</v>
      </c>
      <c r="H54" s="37">
        <f t="shared" si="5"/>
        <v>564.04110976126788</v>
      </c>
      <c r="I54" s="37">
        <f t="shared" si="6"/>
        <v>3831.8855582072597</v>
      </c>
      <c r="J54" s="81">
        <f t="shared" si="7"/>
        <v>-515.48459904790707</v>
      </c>
      <c r="K54" s="37">
        <f t="shared" si="8"/>
        <v>3316.4009591593526</v>
      </c>
      <c r="L54" s="37">
        <f t="shared" si="9"/>
        <v>12955605.072298745</v>
      </c>
      <c r="M54" s="37">
        <f t="shared" si="10"/>
        <v>11212751.642917771</v>
      </c>
      <c r="N54" s="41">
        <f>'jan-nov'!M54</f>
        <v>10184211.274249945</v>
      </c>
      <c r="O54" s="107">
        <f t="shared" si="11"/>
        <v>1028540.3686678261</v>
      </c>
      <c r="P54" s="63">
        <f t="shared" si="12"/>
        <v>122455111.64291777</v>
      </c>
      <c r="Q54" s="63">
        <f t="shared" si="13"/>
        <v>36218.60740695586</v>
      </c>
      <c r="R54" s="110">
        <f t="shared" si="14"/>
        <v>0.94445675500581805</v>
      </c>
    </row>
    <row r="55" spans="1:18" x14ac:dyDescent="0.2">
      <c r="A55" s="33">
        <v>1577</v>
      </c>
      <c r="B55" s="34" t="s">
        <v>271</v>
      </c>
      <c r="C55" s="36">
        <v>314495666</v>
      </c>
      <c r="D55" s="36">
        <v>10960</v>
      </c>
      <c r="E55" s="37">
        <f t="shared" si="2"/>
        <v>28694.860036496349</v>
      </c>
      <c r="F55" s="38">
        <f t="shared" si="3"/>
        <v>0.74826329159775085</v>
      </c>
      <c r="G55" s="37">
        <f t="shared" si="4"/>
        <v>5792.2522952260888</v>
      </c>
      <c r="H55" s="37">
        <f t="shared" si="5"/>
        <v>2036.6123537163242</v>
      </c>
      <c r="I55" s="37">
        <f t="shared" si="6"/>
        <v>7828.8646489424127</v>
      </c>
      <c r="J55" s="81">
        <f t="shared" si="7"/>
        <v>-515.48459904790707</v>
      </c>
      <c r="K55" s="37">
        <f t="shared" si="8"/>
        <v>7313.3800498945056</v>
      </c>
      <c r="L55" s="37">
        <f t="shared" si="9"/>
        <v>85804356.552408844</v>
      </c>
      <c r="M55" s="37">
        <f t="shared" si="10"/>
        <v>80154645.346843779</v>
      </c>
      <c r="N55" s="41">
        <f>'jan-nov'!M55</f>
        <v>76815500.62060909</v>
      </c>
      <c r="O55" s="107">
        <f t="shared" si="11"/>
        <v>3339144.7262346894</v>
      </c>
      <c r="P55" s="63">
        <f t="shared" si="12"/>
        <v>394650311.34684378</v>
      </c>
      <c r="Q55" s="63">
        <f t="shared" si="13"/>
        <v>36008.240086390855</v>
      </c>
      <c r="R55" s="110">
        <f t="shared" si="14"/>
        <v>0.93897109856663818</v>
      </c>
    </row>
    <row r="56" spans="1:18" x14ac:dyDescent="0.2">
      <c r="A56" s="33">
        <v>1578</v>
      </c>
      <c r="B56" s="34" t="s">
        <v>394</v>
      </c>
      <c r="C56" s="36">
        <v>89575274</v>
      </c>
      <c r="D56" s="36">
        <v>2494</v>
      </c>
      <c r="E56" s="37">
        <f t="shared" si="2"/>
        <v>35916.308740978347</v>
      </c>
      <c r="F56" s="38">
        <f t="shared" si="3"/>
        <v>0.93657384515498598</v>
      </c>
      <c r="G56" s="37">
        <f t="shared" si="4"/>
        <v>1459.3830725368898</v>
      </c>
      <c r="H56" s="37">
        <f t="shared" si="5"/>
        <v>0</v>
      </c>
      <c r="I56" s="37">
        <f t="shared" si="6"/>
        <v>1459.3830725368898</v>
      </c>
      <c r="J56" s="81">
        <f t="shared" si="7"/>
        <v>-515.48459904790707</v>
      </c>
      <c r="K56" s="37">
        <f t="shared" si="8"/>
        <v>943.89847348898275</v>
      </c>
      <c r="L56" s="37">
        <f t="shared" si="9"/>
        <v>3639701.3829070032</v>
      </c>
      <c r="M56" s="37">
        <f t="shared" si="10"/>
        <v>2354082.7928815228</v>
      </c>
      <c r="N56" s="41">
        <f>'jan-nov'!M56</f>
        <v>2617898.6925519914</v>
      </c>
      <c r="O56" s="107">
        <f t="shared" si="11"/>
        <v>-263815.89967046864</v>
      </c>
      <c r="P56" s="63">
        <f t="shared" si="12"/>
        <v>91929356.792881519</v>
      </c>
      <c r="Q56" s="63">
        <f t="shared" si="13"/>
        <v>36860.207214467329</v>
      </c>
      <c r="R56" s="110">
        <f t="shared" si="14"/>
        <v>0.96118747204874511</v>
      </c>
    </row>
    <row r="57" spans="1:18" x14ac:dyDescent="0.2">
      <c r="A57" s="33">
        <v>1579</v>
      </c>
      <c r="B57" s="34" t="s">
        <v>395</v>
      </c>
      <c r="C57" s="36">
        <v>402321069</v>
      </c>
      <c r="D57" s="36">
        <v>13341</v>
      </c>
      <c r="E57" s="37">
        <f t="shared" si="2"/>
        <v>30156.740049471555</v>
      </c>
      <c r="F57" s="38">
        <f t="shared" si="3"/>
        <v>0.78638409612645455</v>
      </c>
      <c r="G57" s="37">
        <f t="shared" si="4"/>
        <v>4915.1242874409654</v>
      </c>
      <c r="H57" s="37">
        <f t="shared" si="5"/>
        <v>1524.9543491750023</v>
      </c>
      <c r="I57" s="37">
        <f t="shared" si="6"/>
        <v>6440.0786366159682</v>
      </c>
      <c r="J57" s="81">
        <f t="shared" si="7"/>
        <v>-515.48459904790707</v>
      </c>
      <c r="K57" s="37">
        <f t="shared" si="8"/>
        <v>5924.5940375680611</v>
      </c>
      <c r="L57" s="37">
        <f t="shared" si="9"/>
        <v>85917089.09109363</v>
      </c>
      <c r="M57" s="37">
        <f t="shared" si="10"/>
        <v>79040009.05519551</v>
      </c>
      <c r="N57" s="41">
        <f>'jan-nov'!M57</f>
        <v>75280594.757577196</v>
      </c>
      <c r="O57" s="107">
        <f t="shared" si="11"/>
        <v>3759414.2976183146</v>
      </c>
      <c r="P57" s="63">
        <f t="shared" si="12"/>
        <v>481361078.05519551</v>
      </c>
      <c r="Q57" s="63">
        <f t="shared" si="13"/>
        <v>36081.334087039613</v>
      </c>
      <c r="R57" s="110">
        <f t="shared" si="14"/>
        <v>0.94087713879307333</v>
      </c>
    </row>
    <row r="58" spans="1:18" x14ac:dyDescent="0.2">
      <c r="A58" s="33">
        <v>1804</v>
      </c>
      <c r="B58" s="34" t="s">
        <v>288</v>
      </c>
      <c r="C58" s="36">
        <v>1898217035</v>
      </c>
      <c r="D58" s="36">
        <v>53259</v>
      </c>
      <c r="E58" s="37">
        <f t="shared" si="2"/>
        <v>35641.244390619424</v>
      </c>
      <c r="F58" s="38">
        <f t="shared" si="3"/>
        <v>0.92940111261895042</v>
      </c>
      <c r="G58" s="37">
        <f t="shared" si="4"/>
        <v>1624.4216827522439</v>
      </c>
      <c r="H58" s="37">
        <f t="shared" si="5"/>
        <v>0</v>
      </c>
      <c r="I58" s="37">
        <f t="shared" si="6"/>
        <v>1624.4216827522439</v>
      </c>
      <c r="J58" s="81">
        <f t="shared" si="7"/>
        <v>-515.48459904790707</v>
      </c>
      <c r="K58" s="37">
        <f t="shared" si="8"/>
        <v>1108.9370837043368</v>
      </c>
      <c r="L58" s="37">
        <f t="shared" si="9"/>
        <v>86515074.401701763</v>
      </c>
      <c r="M58" s="37">
        <f t="shared" si="10"/>
        <v>59060880.141009279</v>
      </c>
      <c r="N58" s="41">
        <f>'jan-nov'!M58</f>
        <v>49296080.467933737</v>
      </c>
      <c r="O58" s="107">
        <f t="shared" si="11"/>
        <v>9764799.6730755419</v>
      </c>
      <c r="P58" s="63">
        <f t="shared" si="12"/>
        <v>1957277915.1410093</v>
      </c>
      <c r="Q58" s="63">
        <f t="shared" si="13"/>
        <v>36750.181474323763</v>
      </c>
      <c r="R58" s="110">
        <f t="shared" si="14"/>
        <v>0.95831837903433092</v>
      </c>
    </row>
    <row r="59" spans="1:18" x14ac:dyDescent="0.2">
      <c r="A59" s="33">
        <v>1806</v>
      </c>
      <c r="B59" s="34" t="s">
        <v>289</v>
      </c>
      <c r="C59" s="36">
        <v>701563942</v>
      </c>
      <c r="D59" s="36">
        <v>21515</v>
      </c>
      <c r="E59" s="37">
        <f t="shared" si="2"/>
        <v>32608.131164303973</v>
      </c>
      <c r="F59" s="38">
        <f t="shared" si="3"/>
        <v>0.85030794807223853</v>
      </c>
      <c r="G59" s="37">
        <f t="shared" si="4"/>
        <v>3444.2896185415143</v>
      </c>
      <c r="H59" s="37">
        <f t="shared" si="5"/>
        <v>666.96745898365589</v>
      </c>
      <c r="I59" s="37">
        <f t="shared" si="6"/>
        <v>4111.2570775251697</v>
      </c>
      <c r="J59" s="81">
        <f t="shared" si="7"/>
        <v>-515.48459904790707</v>
      </c>
      <c r="K59" s="37">
        <f t="shared" si="8"/>
        <v>3595.7724784772627</v>
      </c>
      <c r="L59" s="37">
        <f t="shared" si="9"/>
        <v>88453696.022954032</v>
      </c>
      <c r="M59" s="37">
        <f t="shared" si="10"/>
        <v>77363044.874438301</v>
      </c>
      <c r="N59" s="41">
        <f>'jan-nov'!M59</f>
        <v>67295455.185119063</v>
      </c>
      <c r="O59" s="107">
        <f t="shared" si="11"/>
        <v>10067589.689319238</v>
      </c>
      <c r="P59" s="63">
        <f t="shared" si="12"/>
        <v>778926986.87443829</v>
      </c>
      <c r="Q59" s="63">
        <f t="shared" si="13"/>
        <v>36203.903642781239</v>
      </c>
      <c r="R59" s="110">
        <f t="shared" si="14"/>
        <v>0.94407333139036265</v>
      </c>
    </row>
    <row r="60" spans="1:18" x14ac:dyDescent="0.2">
      <c r="A60" s="33">
        <v>1811</v>
      </c>
      <c r="B60" s="34" t="s">
        <v>290</v>
      </c>
      <c r="C60" s="36">
        <v>47902786</v>
      </c>
      <c r="D60" s="36">
        <v>1391</v>
      </c>
      <c r="E60" s="37">
        <f t="shared" si="2"/>
        <v>34437.660675772822</v>
      </c>
      <c r="F60" s="38">
        <f t="shared" si="3"/>
        <v>0.89801578747573252</v>
      </c>
      <c r="G60" s="37">
        <f t="shared" si="4"/>
        <v>2346.5719116602049</v>
      </c>
      <c r="H60" s="37">
        <f t="shared" si="5"/>
        <v>26.632129969558807</v>
      </c>
      <c r="I60" s="37">
        <f t="shared" si="6"/>
        <v>2373.2040416297637</v>
      </c>
      <c r="J60" s="81">
        <f t="shared" si="7"/>
        <v>-515.48459904790707</v>
      </c>
      <c r="K60" s="37">
        <f t="shared" si="8"/>
        <v>1857.7194425818566</v>
      </c>
      <c r="L60" s="37">
        <f t="shared" si="9"/>
        <v>3301126.8219070011</v>
      </c>
      <c r="M60" s="37">
        <f t="shared" si="10"/>
        <v>2584087.7446313626</v>
      </c>
      <c r="N60" s="41">
        <f>'jan-nov'!M60</f>
        <v>2446903.2058299216</v>
      </c>
      <c r="O60" s="107">
        <f t="shared" si="11"/>
        <v>137184.53880144097</v>
      </c>
      <c r="P60" s="63">
        <f t="shared" si="12"/>
        <v>50486873.744631365</v>
      </c>
      <c r="Q60" s="63">
        <f t="shared" si="13"/>
        <v>36295.380118354682</v>
      </c>
      <c r="R60" s="110">
        <f t="shared" si="14"/>
        <v>0.94645872336053738</v>
      </c>
    </row>
    <row r="61" spans="1:18" x14ac:dyDescent="0.2">
      <c r="A61" s="33">
        <v>1812</v>
      </c>
      <c r="B61" s="34" t="s">
        <v>291</v>
      </c>
      <c r="C61" s="36">
        <v>58095896</v>
      </c>
      <c r="D61" s="36">
        <v>1970</v>
      </c>
      <c r="E61" s="37">
        <f t="shared" si="2"/>
        <v>29490.302538071064</v>
      </c>
      <c r="F61" s="38">
        <f t="shared" si="3"/>
        <v>0.76900569716265077</v>
      </c>
      <c r="G61" s="37">
        <f t="shared" si="4"/>
        <v>5314.9867942812598</v>
      </c>
      <c r="H61" s="37">
        <f t="shared" si="5"/>
        <v>1758.2074781651741</v>
      </c>
      <c r="I61" s="37">
        <f t="shared" si="6"/>
        <v>7073.1942724464334</v>
      </c>
      <c r="J61" s="81">
        <f t="shared" si="7"/>
        <v>-515.48459904790707</v>
      </c>
      <c r="K61" s="37">
        <f t="shared" si="8"/>
        <v>6557.7096733985263</v>
      </c>
      <c r="L61" s="37">
        <f t="shared" si="9"/>
        <v>13934192.716719475</v>
      </c>
      <c r="M61" s="37">
        <f t="shared" si="10"/>
        <v>12918688.056595096</v>
      </c>
      <c r="N61" s="41">
        <f>'jan-nov'!M61</f>
        <v>13089345.507445253</v>
      </c>
      <c r="O61" s="107">
        <f t="shared" si="11"/>
        <v>-170657.45085015707</v>
      </c>
      <c r="P61" s="63">
        <f t="shared" si="12"/>
        <v>71014584.056595102</v>
      </c>
      <c r="Q61" s="63">
        <f t="shared" si="13"/>
        <v>36048.012211469591</v>
      </c>
      <c r="R61" s="110">
        <f t="shared" si="14"/>
        <v>0.94000821884488317</v>
      </c>
    </row>
    <row r="62" spans="1:18" x14ac:dyDescent="0.2">
      <c r="A62" s="33">
        <v>1813</v>
      </c>
      <c r="B62" s="34" t="s">
        <v>292</v>
      </c>
      <c r="C62" s="36">
        <v>273880784</v>
      </c>
      <c r="D62" s="36">
        <v>7787</v>
      </c>
      <c r="E62" s="37">
        <f t="shared" si="2"/>
        <v>35171.540259406705</v>
      </c>
      <c r="F62" s="38">
        <f t="shared" si="3"/>
        <v>0.91715284380525786</v>
      </c>
      <c r="G62" s="37">
        <f t="shared" si="4"/>
        <v>1906.2441614798749</v>
      </c>
      <c r="H62" s="37">
        <f t="shared" si="5"/>
        <v>0</v>
      </c>
      <c r="I62" s="37">
        <f t="shared" si="6"/>
        <v>1906.2441614798749</v>
      </c>
      <c r="J62" s="81">
        <f t="shared" si="7"/>
        <v>-515.48459904790707</v>
      </c>
      <c r="K62" s="37">
        <f t="shared" si="8"/>
        <v>1390.7595624319679</v>
      </c>
      <c r="L62" s="37">
        <f t="shared" si="9"/>
        <v>14843923.285443787</v>
      </c>
      <c r="M62" s="37">
        <f t="shared" si="10"/>
        <v>10829844.712657735</v>
      </c>
      <c r="N62" s="41">
        <f>'jan-nov'!M62</f>
        <v>9782334.8176833894</v>
      </c>
      <c r="O62" s="107">
        <f t="shared" si="11"/>
        <v>1047509.8949743453</v>
      </c>
      <c r="P62" s="63">
        <f t="shared" si="12"/>
        <v>284710628.71265775</v>
      </c>
      <c r="Q62" s="63">
        <f t="shared" si="13"/>
        <v>36562.299821838671</v>
      </c>
      <c r="R62" s="110">
        <f t="shared" si="14"/>
        <v>0.95341907150885374</v>
      </c>
    </row>
    <row r="63" spans="1:18" x14ac:dyDescent="0.2">
      <c r="A63" s="33">
        <v>1815</v>
      </c>
      <c r="B63" s="34" t="s">
        <v>293</v>
      </c>
      <c r="C63" s="36">
        <v>38165189</v>
      </c>
      <c r="D63" s="36">
        <v>1219</v>
      </c>
      <c r="E63" s="37">
        <f t="shared" si="2"/>
        <v>31308.604593929449</v>
      </c>
      <c r="F63" s="38">
        <f t="shared" si="3"/>
        <v>0.81642076312586076</v>
      </c>
      <c r="G63" s="37">
        <f t="shared" si="4"/>
        <v>4224.0055607662289</v>
      </c>
      <c r="H63" s="37">
        <f t="shared" si="5"/>
        <v>1121.8017586147394</v>
      </c>
      <c r="I63" s="37">
        <f t="shared" si="6"/>
        <v>5345.8073193809687</v>
      </c>
      <c r="J63" s="81">
        <f t="shared" si="7"/>
        <v>-515.48459904790707</v>
      </c>
      <c r="K63" s="37">
        <f t="shared" si="8"/>
        <v>4830.3227203330616</v>
      </c>
      <c r="L63" s="37">
        <f t="shared" si="9"/>
        <v>6516539.1223254008</v>
      </c>
      <c r="M63" s="37">
        <f t="shared" si="10"/>
        <v>5888163.3960860018</v>
      </c>
      <c r="N63" s="41">
        <f>'jan-nov'!M63</f>
        <v>6033514.7672465779</v>
      </c>
      <c r="O63" s="107">
        <f t="shared" si="11"/>
        <v>-145351.37116057612</v>
      </c>
      <c r="P63" s="63">
        <f t="shared" si="12"/>
        <v>44053352.396086</v>
      </c>
      <c r="Q63" s="63">
        <f t="shared" si="13"/>
        <v>36138.92731426251</v>
      </c>
      <c r="R63" s="110">
        <f t="shared" si="14"/>
        <v>0.94237897214304367</v>
      </c>
    </row>
    <row r="64" spans="1:18" x14ac:dyDescent="0.2">
      <c r="A64" s="33">
        <v>1816</v>
      </c>
      <c r="B64" s="34" t="s">
        <v>294</v>
      </c>
      <c r="C64" s="36">
        <v>13899158</v>
      </c>
      <c r="D64" s="36">
        <v>454</v>
      </c>
      <c r="E64" s="37">
        <f t="shared" si="2"/>
        <v>30614.885462555067</v>
      </c>
      <c r="F64" s="38">
        <f t="shared" si="3"/>
        <v>0.79833095331231518</v>
      </c>
      <c r="G64" s="37">
        <f t="shared" si="4"/>
        <v>4640.2370395908583</v>
      </c>
      <c r="H64" s="37">
        <f t="shared" si="5"/>
        <v>1364.6034545957732</v>
      </c>
      <c r="I64" s="37">
        <f t="shared" si="6"/>
        <v>6004.840494186632</v>
      </c>
      <c r="J64" s="81">
        <f t="shared" si="7"/>
        <v>-515.48459904790707</v>
      </c>
      <c r="K64" s="37">
        <f t="shared" si="8"/>
        <v>5489.3558951387249</v>
      </c>
      <c r="L64" s="37">
        <f t="shared" si="9"/>
        <v>2726197.5843607308</v>
      </c>
      <c r="M64" s="37">
        <f t="shared" si="10"/>
        <v>2492167.5763929812</v>
      </c>
      <c r="N64" s="41">
        <f>'jan-nov'!M64</f>
        <v>2513369.9057259611</v>
      </c>
      <c r="O64" s="107">
        <f t="shared" si="11"/>
        <v>-21202.329332979862</v>
      </c>
      <c r="P64" s="63">
        <f t="shared" si="12"/>
        <v>16391325.576392982</v>
      </c>
      <c r="Q64" s="63">
        <f t="shared" si="13"/>
        <v>36104.241357693791</v>
      </c>
      <c r="R64" s="110">
        <f t="shared" si="14"/>
        <v>0.94147448165236647</v>
      </c>
    </row>
    <row r="65" spans="1:18" x14ac:dyDescent="0.2">
      <c r="A65" s="33">
        <v>1818</v>
      </c>
      <c r="B65" s="34" t="s">
        <v>396</v>
      </c>
      <c r="C65" s="36">
        <v>63080263</v>
      </c>
      <c r="D65" s="36">
        <v>1839</v>
      </c>
      <c r="E65" s="37">
        <f t="shared" si="2"/>
        <v>34301.393692224032</v>
      </c>
      <c r="F65" s="38">
        <f t="shared" si="3"/>
        <v>0.89446241305548346</v>
      </c>
      <c r="G65" s="37">
        <f t="shared" si="4"/>
        <v>2428.3321017894791</v>
      </c>
      <c r="H65" s="37">
        <f t="shared" si="5"/>
        <v>74.325574211635455</v>
      </c>
      <c r="I65" s="37">
        <f t="shared" si="6"/>
        <v>2502.6576760011144</v>
      </c>
      <c r="J65" s="81">
        <f t="shared" si="7"/>
        <v>-515.48459904790707</v>
      </c>
      <c r="K65" s="37">
        <f t="shared" si="8"/>
        <v>1987.1730769532073</v>
      </c>
      <c r="L65" s="37">
        <f t="shared" si="9"/>
        <v>4602387.4661660492</v>
      </c>
      <c r="M65" s="37">
        <f t="shared" si="10"/>
        <v>3654411.2885169485</v>
      </c>
      <c r="N65" s="41">
        <f>'jan-nov'!M65</f>
        <v>3926301.604361325</v>
      </c>
      <c r="O65" s="107">
        <f t="shared" si="11"/>
        <v>-271890.31584437657</v>
      </c>
      <c r="P65" s="63">
        <f t="shared" si="12"/>
        <v>66734674.288516946</v>
      </c>
      <c r="Q65" s="63">
        <f t="shared" si="13"/>
        <v>36288.56676917724</v>
      </c>
      <c r="R65" s="110">
        <f t="shared" si="14"/>
        <v>0.94628105463952483</v>
      </c>
    </row>
    <row r="66" spans="1:18" x14ac:dyDescent="0.2">
      <c r="A66" s="33">
        <v>1820</v>
      </c>
      <c r="B66" s="34" t="s">
        <v>295</v>
      </c>
      <c r="C66" s="36">
        <v>219491849</v>
      </c>
      <c r="D66" s="36">
        <v>7300</v>
      </c>
      <c r="E66" s="37">
        <f t="shared" si="2"/>
        <v>30067.376575342467</v>
      </c>
      <c r="F66" s="38">
        <f t="shared" si="3"/>
        <v>0.78405380396906488</v>
      </c>
      <c r="G66" s="37">
        <f t="shared" si="4"/>
        <v>4968.742371918418</v>
      </c>
      <c r="H66" s="37">
        <f t="shared" si="5"/>
        <v>1556.2315651201832</v>
      </c>
      <c r="I66" s="37">
        <f t="shared" si="6"/>
        <v>6524.9739370386014</v>
      </c>
      <c r="J66" s="81">
        <f t="shared" si="7"/>
        <v>-515.48459904790707</v>
      </c>
      <c r="K66" s="37">
        <f t="shared" si="8"/>
        <v>6009.4893379906944</v>
      </c>
      <c r="L66" s="37">
        <f t="shared" si="9"/>
        <v>47632309.740381792</v>
      </c>
      <c r="M66" s="37">
        <f t="shared" si="10"/>
        <v>43869272.167332068</v>
      </c>
      <c r="N66" s="41">
        <f>'jan-nov'!M66</f>
        <v>41148548.582157522</v>
      </c>
      <c r="O66" s="107">
        <f t="shared" si="11"/>
        <v>2720723.5851745456</v>
      </c>
      <c r="P66" s="63">
        <f t="shared" si="12"/>
        <v>263361121.16733205</v>
      </c>
      <c r="Q66" s="63">
        <f t="shared" si="13"/>
        <v>36076.86591333316</v>
      </c>
      <c r="R66" s="110">
        <f t="shared" si="14"/>
        <v>0.9407606241852039</v>
      </c>
    </row>
    <row r="67" spans="1:18" x14ac:dyDescent="0.2">
      <c r="A67" s="33">
        <v>1822</v>
      </c>
      <c r="B67" s="34" t="s">
        <v>296</v>
      </c>
      <c r="C67" s="36">
        <v>60790276</v>
      </c>
      <c r="D67" s="36">
        <v>2270</v>
      </c>
      <c r="E67" s="37">
        <f t="shared" si="2"/>
        <v>26779.857268722466</v>
      </c>
      <c r="F67" s="38">
        <f t="shared" si="3"/>
        <v>0.69832660354244125</v>
      </c>
      <c r="G67" s="37">
        <f t="shared" si="4"/>
        <v>6941.2539558904182</v>
      </c>
      <c r="H67" s="37">
        <f t="shared" si="5"/>
        <v>2706.8633224371833</v>
      </c>
      <c r="I67" s="37">
        <f t="shared" si="6"/>
        <v>9648.1172783276015</v>
      </c>
      <c r="J67" s="81">
        <f t="shared" si="7"/>
        <v>-515.48459904790707</v>
      </c>
      <c r="K67" s="37">
        <f t="shared" si="8"/>
        <v>9132.6326792796935</v>
      </c>
      <c r="L67" s="37">
        <f t="shared" si="9"/>
        <v>21901226.221803654</v>
      </c>
      <c r="M67" s="37">
        <f t="shared" si="10"/>
        <v>20731076.181964904</v>
      </c>
      <c r="N67" s="41">
        <f>'jan-nov'!M67</f>
        <v>19787363.478629809</v>
      </c>
      <c r="O67" s="107">
        <f t="shared" si="11"/>
        <v>943712.7033350952</v>
      </c>
      <c r="P67" s="63">
        <f t="shared" si="12"/>
        <v>81521352.181964904</v>
      </c>
      <c r="Q67" s="63">
        <f t="shared" si="13"/>
        <v>35912.489948002163</v>
      </c>
      <c r="R67" s="110">
        <f t="shared" si="14"/>
        <v>0.9364742641638728</v>
      </c>
    </row>
    <row r="68" spans="1:18" x14ac:dyDescent="0.2">
      <c r="A68" s="33">
        <v>1824</v>
      </c>
      <c r="B68" s="34" t="s">
        <v>297</v>
      </c>
      <c r="C68" s="36">
        <v>407349132</v>
      </c>
      <c r="D68" s="36">
        <v>13342</v>
      </c>
      <c r="E68" s="37">
        <f t="shared" si="2"/>
        <v>30531.339529305951</v>
      </c>
      <c r="F68" s="38">
        <f t="shared" si="3"/>
        <v>0.79615236261931022</v>
      </c>
      <c r="G68" s="37">
        <f t="shared" si="4"/>
        <v>4690.3645995403276</v>
      </c>
      <c r="H68" s="37">
        <f t="shared" si="5"/>
        <v>1393.8445312329636</v>
      </c>
      <c r="I68" s="37">
        <f t="shared" si="6"/>
        <v>6084.2091307732917</v>
      </c>
      <c r="J68" s="81">
        <f t="shared" si="7"/>
        <v>-515.48459904790707</v>
      </c>
      <c r="K68" s="37">
        <f t="shared" si="8"/>
        <v>5568.7245317253846</v>
      </c>
      <c r="L68" s="37">
        <f t="shared" si="9"/>
        <v>81175518.222777262</v>
      </c>
      <c r="M68" s="37">
        <f t="shared" si="10"/>
        <v>74297922.702280074</v>
      </c>
      <c r="N68" s="41">
        <f>'jan-nov'!M68</f>
        <v>69017367.469814509</v>
      </c>
      <c r="O68" s="107">
        <f t="shared" si="11"/>
        <v>5280555.2324655652</v>
      </c>
      <c r="P68" s="63">
        <f t="shared" si="12"/>
        <v>481647054.70228004</v>
      </c>
      <c r="Q68" s="63">
        <f t="shared" si="13"/>
        <v>36100.064061031335</v>
      </c>
      <c r="R68" s="110">
        <f t="shared" si="14"/>
        <v>0.94136555211771622</v>
      </c>
    </row>
    <row r="69" spans="1:18" x14ac:dyDescent="0.2">
      <c r="A69" s="33">
        <v>1825</v>
      </c>
      <c r="B69" s="34" t="s">
        <v>298</v>
      </c>
      <c r="C69" s="36">
        <v>39699970</v>
      </c>
      <c r="D69" s="36">
        <v>1454</v>
      </c>
      <c r="E69" s="37">
        <f t="shared" si="2"/>
        <v>27303.968363136177</v>
      </c>
      <c r="F69" s="38">
        <f t="shared" si="3"/>
        <v>0.71199361889536872</v>
      </c>
      <c r="G69" s="37">
        <f t="shared" si="4"/>
        <v>6626.7872992421917</v>
      </c>
      <c r="H69" s="37">
        <f t="shared" si="5"/>
        <v>2523.4244393923846</v>
      </c>
      <c r="I69" s="37">
        <f t="shared" si="6"/>
        <v>9150.2117386345762</v>
      </c>
      <c r="J69" s="81">
        <f t="shared" si="7"/>
        <v>-515.48459904790707</v>
      </c>
      <c r="K69" s="37">
        <f t="shared" si="8"/>
        <v>8634.7271395866701</v>
      </c>
      <c r="L69" s="37">
        <f t="shared" si="9"/>
        <v>13304407.867974674</v>
      </c>
      <c r="M69" s="37">
        <f t="shared" si="10"/>
        <v>12554893.260959018</v>
      </c>
      <c r="N69" s="41">
        <f>'jan-nov'!M69</f>
        <v>11891715.543007813</v>
      </c>
      <c r="O69" s="107">
        <f t="shared" si="11"/>
        <v>663177.71795120463</v>
      </c>
      <c r="P69" s="63">
        <f t="shared" si="12"/>
        <v>52254863.260959014</v>
      </c>
      <c r="Q69" s="63">
        <f t="shared" si="13"/>
        <v>35938.695502722847</v>
      </c>
      <c r="R69" s="110">
        <f t="shared" si="14"/>
        <v>0.93715761493151917</v>
      </c>
    </row>
    <row r="70" spans="1:18" x14ac:dyDescent="0.2">
      <c r="A70" s="33">
        <v>1826</v>
      </c>
      <c r="B70" s="34" t="s">
        <v>397</v>
      </c>
      <c r="C70" s="36">
        <v>32965096</v>
      </c>
      <c r="D70" s="36">
        <v>1278</v>
      </c>
      <c r="E70" s="37">
        <f t="shared" si="2"/>
        <v>25794.284820031298</v>
      </c>
      <c r="F70" s="38">
        <f t="shared" si="3"/>
        <v>0.67262626265812464</v>
      </c>
      <c r="G70" s="37">
        <f t="shared" si="4"/>
        <v>7532.5974251051193</v>
      </c>
      <c r="H70" s="37">
        <f t="shared" si="5"/>
        <v>3051.8136794790921</v>
      </c>
      <c r="I70" s="37">
        <f t="shared" si="6"/>
        <v>10584.411104584211</v>
      </c>
      <c r="J70" s="81">
        <f t="shared" si="7"/>
        <v>-515.48459904790707</v>
      </c>
      <c r="K70" s="37">
        <f t="shared" si="8"/>
        <v>10068.926505536303</v>
      </c>
      <c r="L70" s="37">
        <f t="shared" si="9"/>
        <v>13526877.391658621</v>
      </c>
      <c r="M70" s="37">
        <f t="shared" si="10"/>
        <v>12868088.074075395</v>
      </c>
      <c r="N70" s="41">
        <f>'jan-nov'!M70</f>
        <v>12644285.539246205</v>
      </c>
      <c r="O70" s="107">
        <f t="shared" si="11"/>
        <v>223802.53482919</v>
      </c>
      <c r="P70" s="63">
        <f t="shared" si="12"/>
        <v>45833184.074075393</v>
      </c>
      <c r="Q70" s="63">
        <f t="shared" si="13"/>
        <v>35863.211325567601</v>
      </c>
      <c r="R70" s="110">
        <f t="shared" si="14"/>
        <v>0.9351892471196569</v>
      </c>
    </row>
    <row r="71" spans="1:18" x14ac:dyDescent="0.2">
      <c r="A71" s="33">
        <v>1827</v>
      </c>
      <c r="B71" s="34" t="s">
        <v>299</v>
      </c>
      <c r="C71" s="36">
        <v>55279017</v>
      </c>
      <c r="D71" s="36">
        <v>1391</v>
      </c>
      <c r="E71" s="37">
        <f t="shared" si="2"/>
        <v>39740.486700215675</v>
      </c>
      <c r="F71" s="38">
        <f t="shared" si="3"/>
        <v>1.0362952581116975</v>
      </c>
      <c r="G71" s="37">
        <f t="shared" si="4"/>
        <v>-835.12370300550685</v>
      </c>
      <c r="H71" s="37">
        <f t="shared" si="5"/>
        <v>0</v>
      </c>
      <c r="I71" s="37">
        <f t="shared" si="6"/>
        <v>-835.12370300550685</v>
      </c>
      <c r="J71" s="81">
        <f t="shared" si="7"/>
        <v>-515.48459904790707</v>
      </c>
      <c r="K71" s="37">
        <f t="shared" si="8"/>
        <v>-1350.6083020534138</v>
      </c>
      <c r="L71" s="37">
        <f t="shared" si="9"/>
        <v>-1161657.0708806601</v>
      </c>
      <c r="M71" s="37">
        <f t="shared" si="10"/>
        <v>-1878696.1481562986</v>
      </c>
      <c r="N71" s="41">
        <f>'jan-nov'!M71</f>
        <v>-900415.79417008022</v>
      </c>
      <c r="O71" s="107">
        <f t="shared" si="11"/>
        <v>-978280.35398621834</v>
      </c>
      <c r="P71" s="63">
        <f t="shared" si="12"/>
        <v>53400320.8518437</v>
      </c>
      <c r="Q71" s="63">
        <f t="shared" si="13"/>
        <v>38389.878398162255</v>
      </c>
      <c r="R71" s="110">
        <f t="shared" si="14"/>
        <v>1.0010760372314296</v>
      </c>
    </row>
    <row r="72" spans="1:18" x14ac:dyDescent="0.2">
      <c r="A72" s="33">
        <v>1828</v>
      </c>
      <c r="B72" s="34" t="s">
        <v>300</v>
      </c>
      <c r="C72" s="36">
        <v>52425463</v>
      </c>
      <c r="D72" s="36">
        <v>1783</v>
      </c>
      <c r="E72" s="37">
        <f t="shared" si="2"/>
        <v>29402.951766685361</v>
      </c>
      <c r="F72" s="38">
        <f t="shared" si="3"/>
        <v>0.76672788937277003</v>
      </c>
      <c r="G72" s="37">
        <f t="shared" si="4"/>
        <v>5367.3972571126815</v>
      </c>
      <c r="H72" s="37">
        <f t="shared" si="5"/>
        <v>1788.7802481501703</v>
      </c>
      <c r="I72" s="37">
        <f t="shared" si="6"/>
        <v>7156.1775052628518</v>
      </c>
      <c r="J72" s="81">
        <f t="shared" si="7"/>
        <v>-515.48459904790707</v>
      </c>
      <c r="K72" s="37">
        <f t="shared" si="8"/>
        <v>6640.6929062149447</v>
      </c>
      <c r="L72" s="37">
        <f t="shared" si="9"/>
        <v>12759464.491883665</v>
      </c>
      <c r="M72" s="37">
        <f t="shared" si="10"/>
        <v>11840355.451781247</v>
      </c>
      <c r="N72" s="41">
        <f>'jan-nov'!M72</f>
        <v>11710830.969073541</v>
      </c>
      <c r="O72" s="107">
        <f t="shared" si="11"/>
        <v>129524.48270770535</v>
      </c>
      <c r="P72" s="63">
        <f t="shared" si="12"/>
        <v>64265818.451781243</v>
      </c>
      <c r="Q72" s="63">
        <f t="shared" si="13"/>
        <v>36043.644672900307</v>
      </c>
      <c r="R72" s="110">
        <f t="shared" si="14"/>
        <v>0.93989432845538923</v>
      </c>
    </row>
    <row r="73" spans="1:18" x14ac:dyDescent="0.2">
      <c r="A73" s="33">
        <v>1832</v>
      </c>
      <c r="B73" s="34" t="s">
        <v>301</v>
      </c>
      <c r="C73" s="36">
        <v>147410016</v>
      </c>
      <c r="D73" s="36">
        <v>4459</v>
      </c>
      <c r="E73" s="37">
        <f t="shared" ref="E73:E136" si="15">IF(ISNUMBER(C73),(C73)/D73,"")</f>
        <v>33058.985422740523</v>
      </c>
      <c r="F73" s="38">
        <f t="shared" ref="F73:F136" si="16">IF(ISNUMBER(C73),E73/E$365,"")</f>
        <v>0.86206467701322376</v>
      </c>
      <c r="G73" s="37">
        <f t="shared" ref="G73:G136" si="17">IF(ISNUMBER(D73),(E$365-E73)*0.6,"")</f>
        <v>3173.7770634795843</v>
      </c>
      <c r="H73" s="37">
        <f t="shared" ref="H73:H136" si="18">IF(ISNUMBER(D73),(IF(E73&gt;=E$365*0.9,0,IF(E73&lt;0.9*E$365,(E$365*0.9-E73)*0.35))),"")</f>
        <v>509.16846853086349</v>
      </c>
      <c r="I73" s="37">
        <f t="shared" ref="I73:I136" si="19">IF(ISNUMBER(C73),G73+H73,"")</f>
        <v>3682.945532010448</v>
      </c>
      <c r="J73" s="81">
        <f t="shared" ref="J73:J136" si="20">IF(ISNUMBER(D73),I$367,"")</f>
        <v>-515.48459904790707</v>
      </c>
      <c r="K73" s="37">
        <f t="shared" ref="K73:K136" si="21">IF(ISNUMBER(I73),I73+J73,"")</f>
        <v>3167.4609329625409</v>
      </c>
      <c r="L73" s="37">
        <f t="shared" ref="L73:L136" si="22">IF(ISNUMBER(I73),(I73*D73),"")</f>
        <v>16422254.127234587</v>
      </c>
      <c r="M73" s="37">
        <f t="shared" ref="M73:M136" si="23">IF(ISNUMBER(K73),(K73*D73),"")</f>
        <v>14123708.30007997</v>
      </c>
      <c r="N73" s="41">
        <f>'jan-nov'!M73</f>
        <v>12235901.666039787</v>
      </c>
      <c r="O73" s="107">
        <f t="shared" ref="O73:O136" si="24">IF(ISNUMBER(M73),(M73-N73),"")</f>
        <v>1887806.6340401825</v>
      </c>
      <c r="P73" s="63">
        <f t="shared" ref="P73:P136" si="25">C73+M73</f>
        <v>161533724.30007997</v>
      </c>
      <c r="Q73" s="63">
        <f t="shared" ref="Q73:Q136" si="26">P73/D73</f>
        <v>36226.446355703069</v>
      </c>
      <c r="R73" s="110">
        <f t="shared" ref="R73:R136" si="27">Q73/$Q$365</f>
        <v>0.94466116783741194</v>
      </c>
    </row>
    <row r="74" spans="1:18" x14ac:dyDescent="0.2">
      <c r="A74" s="33">
        <v>1833</v>
      </c>
      <c r="B74" s="34" t="s">
        <v>302</v>
      </c>
      <c r="C74" s="36">
        <v>829548914</v>
      </c>
      <c r="D74" s="36">
        <v>25980</v>
      </c>
      <c r="E74" s="37">
        <f t="shared" si="15"/>
        <v>31930.28922247883</v>
      </c>
      <c r="F74" s="38">
        <f t="shared" si="16"/>
        <v>0.83263216077346824</v>
      </c>
      <c r="G74" s="37">
        <f t="shared" si="17"/>
        <v>3850.9947836366</v>
      </c>
      <c r="H74" s="37">
        <f t="shared" si="18"/>
        <v>904.212138622456</v>
      </c>
      <c r="I74" s="37">
        <f t="shared" si="19"/>
        <v>4755.2069222590562</v>
      </c>
      <c r="J74" s="81">
        <f t="shared" si="20"/>
        <v>-515.48459904790707</v>
      </c>
      <c r="K74" s="37">
        <f t="shared" si="21"/>
        <v>4239.7223232111492</v>
      </c>
      <c r="L74" s="37">
        <f t="shared" si="22"/>
        <v>123540275.84029028</v>
      </c>
      <c r="M74" s="37">
        <f t="shared" si="23"/>
        <v>110147985.95702566</v>
      </c>
      <c r="N74" s="41">
        <f>'jan-nov'!M74</f>
        <v>98158947.374582559</v>
      </c>
      <c r="O74" s="107">
        <f t="shared" si="24"/>
        <v>11989038.582443103</v>
      </c>
      <c r="P74" s="63">
        <f t="shared" si="25"/>
        <v>939696899.95702565</v>
      </c>
      <c r="Q74" s="63">
        <f t="shared" si="26"/>
        <v>36170.01154568998</v>
      </c>
      <c r="R74" s="110">
        <f t="shared" si="27"/>
        <v>0.94318954202542415</v>
      </c>
    </row>
    <row r="75" spans="1:18" x14ac:dyDescent="0.2">
      <c r="A75" s="33">
        <v>1834</v>
      </c>
      <c r="B75" s="34" t="s">
        <v>303</v>
      </c>
      <c r="C75" s="36">
        <v>95291108</v>
      </c>
      <c r="D75" s="36">
        <v>1852</v>
      </c>
      <c r="E75" s="37">
        <f t="shared" si="15"/>
        <v>51453.082073434125</v>
      </c>
      <c r="F75" s="38">
        <f t="shared" si="16"/>
        <v>1.3417194754095048</v>
      </c>
      <c r="G75" s="37">
        <f t="shared" si="17"/>
        <v>-7862.6809269365767</v>
      </c>
      <c r="H75" s="37">
        <f t="shared" si="18"/>
        <v>0</v>
      </c>
      <c r="I75" s="37">
        <f t="shared" si="19"/>
        <v>-7862.6809269365767</v>
      </c>
      <c r="J75" s="81">
        <f t="shared" si="20"/>
        <v>-515.48459904790707</v>
      </c>
      <c r="K75" s="37">
        <f t="shared" si="21"/>
        <v>-8378.1655259844847</v>
      </c>
      <c r="L75" s="37">
        <f t="shared" si="22"/>
        <v>-14561685.076686541</v>
      </c>
      <c r="M75" s="37">
        <f t="shared" si="23"/>
        <v>-15516362.554123266</v>
      </c>
      <c r="N75" s="41">
        <f>'jan-nov'!M75</f>
        <v>-14097903.356292581</v>
      </c>
      <c r="O75" s="107">
        <f t="shared" si="24"/>
        <v>-1418459.1978306845</v>
      </c>
      <c r="P75" s="63">
        <f t="shared" si="25"/>
        <v>79774745.445876732</v>
      </c>
      <c r="Q75" s="63">
        <f t="shared" si="26"/>
        <v>43074.91654744964</v>
      </c>
      <c r="R75" s="110">
        <f t="shared" si="27"/>
        <v>1.1232457241505527</v>
      </c>
    </row>
    <row r="76" spans="1:18" x14ac:dyDescent="0.2">
      <c r="A76" s="33">
        <v>1835</v>
      </c>
      <c r="B76" s="34" t="s">
        <v>304</v>
      </c>
      <c r="C76" s="36">
        <v>14629431</v>
      </c>
      <c r="D76" s="36">
        <v>444</v>
      </c>
      <c r="E76" s="37">
        <f t="shared" si="15"/>
        <v>32949.16891891892</v>
      </c>
      <c r="F76" s="38">
        <f t="shared" si="16"/>
        <v>0.85920104016269383</v>
      </c>
      <c r="G76" s="37">
        <f t="shared" si="17"/>
        <v>3239.6669657725461</v>
      </c>
      <c r="H76" s="37">
        <f t="shared" si="18"/>
        <v>547.60424486842453</v>
      </c>
      <c r="I76" s="37">
        <f t="shared" si="19"/>
        <v>3787.2712106409708</v>
      </c>
      <c r="J76" s="81">
        <f t="shared" si="20"/>
        <v>-515.48459904790707</v>
      </c>
      <c r="K76" s="37">
        <f t="shared" si="21"/>
        <v>3271.7866115930638</v>
      </c>
      <c r="L76" s="37">
        <f t="shared" si="22"/>
        <v>1681548.4175245911</v>
      </c>
      <c r="M76" s="37">
        <f t="shared" si="23"/>
        <v>1452673.2555473202</v>
      </c>
      <c r="N76" s="41">
        <f>'jan-nov'!M76</f>
        <v>1595292.0833531432</v>
      </c>
      <c r="O76" s="107">
        <f t="shared" si="24"/>
        <v>-142618.82780582295</v>
      </c>
      <c r="P76" s="63">
        <f t="shared" si="25"/>
        <v>16082104.25554732</v>
      </c>
      <c r="Q76" s="63">
        <f t="shared" si="26"/>
        <v>36220.955530511987</v>
      </c>
      <c r="R76" s="110">
        <f t="shared" si="27"/>
        <v>0.94451798599488546</v>
      </c>
    </row>
    <row r="77" spans="1:18" x14ac:dyDescent="0.2">
      <c r="A77" s="33">
        <v>1836</v>
      </c>
      <c r="B77" s="34" t="s">
        <v>305</v>
      </c>
      <c r="C77" s="36">
        <v>33858368</v>
      </c>
      <c r="D77" s="36">
        <v>1139</v>
      </c>
      <c r="E77" s="37">
        <f t="shared" si="15"/>
        <v>29726.398595258997</v>
      </c>
      <c r="F77" s="38">
        <f t="shared" si="16"/>
        <v>0.7751622705928749</v>
      </c>
      <c r="G77" s="37">
        <f t="shared" si="17"/>
        <v>5173.3291599684999</v>
      </c>
      <c r="H77" s="37">
        <f t="shared" si="18"/>
        <v>1675.5738581493974</v>
      </c>
      <c r="I77" s="37">
        <f t="shared" si="19"/>
        <v>6848.9030181178969</v>
      </c>
      <c r="J77" s="81">
        <f t="shared" si="20"/>
        <v>-515.48459904790707</v>
      </c>
      <c r="K77" s="37">
        <f t="shared" si="21"/>
        <v>6333.4184190699898</v>
      </c>
      <c r="L77" s="37">
        <f t="shared" si="22"/>
        <v>7800900.5376362847</v>
      </c>
      <c r="M77" s="37">
        <f t="shared" si="23"/>
        <v>7213763.5793207185</v>
      </c>
      <c r="N77" s="41">
        <f>'jan-nov'!M77</f>
        <v>7146165.5382640315</v>
      </c>
      <c r="O77" s="107">
        <f t="shared" si="24"/>
        <v>67598.041056687012</v>
      </c>
      <c r="P77" s="63">
        <f t="shared" si="25"/>
        <v>41072131.579320721</v>
      </c>
      <c r="Q77" s="63">
        <f t="shared" si="26"/>
        <v>36059.81701432899</v>
      </c>
      <c r="R77" s="110">
        <f t="shared" si="27"/>
        <v>0.94031604751639453</v>
      </c>
    </row>
    <row r="78" spans="1:18" x14ac:dyDescent="0.2">
      <c r="A78" s="33">
        <v>1837</v>
      </c>
      <c r="B78" s="34" t="s">
        <v>306</v>
      </c>
      <c r="C78" s="36">
        <v>209072390</v>
      </c>
      <c r="D78" s="36">
        <v>6212</v>
      </c>
      <c r="E78" s="37">
        <f t="shared" si="15"/>
        <v>33656.21216999356</v>
      </c>
      <c r="F78" s="38">
        <f t="shared" si="16"/>
        <v>0.87763829720727227</v>
      </c>
      <c r="G78" s="37">
        <f t="shared" si="17"/>
        <v>2815.4410151277625</v>
      </c>
      <c r="H78" s="37">
        <f t="shared" si="18"/>
        <v>300.1391069923007</v>
      </c>
      <c r="I78" s="37">
        <f t="shared" si="19"/>
        <v>3115.5801221200632</v>
      </c>
      <c r="J78" s="81">
        <f t="shared" si="20"/>
        <v>-515.48459904790707</v>
      </c>
      <c r="K78" s="37">
        <f t="shared" si="21"/>
        <v>2600.0955230721561</v>
      </c>
      <c r="L78" s="37">
        <f t="shared" si="22"/>
        <v>19353983.718609832</v>
      </c>
      <c r="M78" s="37">
        <f t="shared" si="23"/>
        <v>16151793.389324233</v>
      </c>
      <c r="N78" s="41">
        <f>'jan-nov'!M78</f>
        <v>13472174.06799488</v>
      </c>
      <c r="O78" s="107">
        <f t="shared" si="24"/>
        <v>2679619.3213293534</v>
      </c>
      <c r="P78" s="63">
        <f t="shared" si="25"/>
        <v>225224183.38932425</v>
      </c>
      <c r="Q78" s="63">
        <f t="shared" si="26"/>
        <v>36256.307693065719</v>
      </c>
      <c r="R78" s="110">
        <f t="shared" si="27"/>
        <v>0.94543984884711441</v>
      </c>
    </row>
    <row r="79" spans="1:18" x14ac:dyDescent="0.2">
      <c r="A79" s="33">
        <v>1838</v>
      </c>
      <c r="B79" s="34" t="s">
        <v>307</v>
      </c>
      <c r="C79" s="36">
        <v>58542031</v>
      </c>
      <c r="D79" s="36">
        <v>1928</v>
      </c>
      <c r="E79" s="37">
        <f t="shared" si="15"/>
        <v>30364.123962655602</v>
      </c>
      <c r="F79" s="38">
        <f t="shared" si="16"/>
        <v>0.79179195555863691</v>
      </c>
      <c r="G79" s="37">
        <f t="shared" si="17"/>
        <v>4790.6939395305371</v>
      </c>
      <c r="H79" s="37">
        <f t="shared" si="18"/>
        <v>1452.369979560586</v>
      </c>
      <c r="I79" s="37">
        <f t="shared" si="19"/>
        <v>6243.0639190911234</v>
      </c>
      <c r="J79" s="81">
        <f t="shared" si="20"/>
        <v>-515.48459904790707</v>
      </c>
      <c r="K79" s="37">
        <f t="shared" si="21"/>
        <v>5727.5793200432163</v>
      </c>
      <c r="L79" s="37">
        <f t="shared" si="22"/>
        <v>12036627.236007687</v>
      </c>
      <c r="M79" s="37">
        <f t="shared" si="23"/>
        <v>11042772.929043321</v>
      </c>
      <c r="N79" s="41">
        <f>'jan-nov'!M79</f>
        <v>10019914.343479414</v>
      </c>
      <c r="O79" s="107">
        <f t="shared" si="24"/>
        <v>1022858.5855639074</v>
      </c>
      <c r="P79" s="63">
        <f t="shared" si="25"/>
        <v>69584803.929043323</v>
      </c>
      <c r="Q79" s="63">
        <f t="shared" si="26"/>
        <v>36091.703282698822</v>
      </c>
      <c r="R79" s="110">
        <f t="shared" si="27"/>
        <v>0.94114753176468258</v>
      </c>
    </row>
    <row r="80" spans="1:18" x14ac:dyDescent="0.2">
      <c r="A80" s="33">
        <v>1839</v>
      </c>
      <c r="B80" s="34" t="s">
        <v>308</v>
      </c>
      <c r="C80" s="36">
        <v>29717402</v>
      </c>
      <c r="D80" s="36">
        <v>1027</v>
      </c>
      <c r="E80" s="37">
        <f t="shared" si="15"/>
        <v>28936.126582278481</v>
      </c>
      <c r="F80" s="38">
        <f t="shared" si="16"/>
        <v>0.7545546935934303</v>
      </c>
      <c r="G80" s="37">
        <f t="shared" si="17"/>
        <v>5647.4923677568095</v>
      </c>
      <c r="H80" s="37">
        <f t="shared" si="18"/>
        <v>1952.1690626925781</v>
      </c>
      <c r="I80" s="37">
        <f t="shared" si="19"/>
        <v>7599.6614304493878</v>
      </c>
      <c r="J80" s="81">
        <f t="shared" si="20"/>
        <v>-515.48459904790707</v>
      </c>
      <c r="K80" s="37">
        <f t="shared" si="21"/>
        <v>7084.1768314014807</v>
      </c>
      <c r="L80" s="37">
        <f t="shared" si="22"/>
        <v>7804852.2890715217</v>
      </c>
      <c r="M80" s="37">
        <f t="shared" si="23"/>
        <v>7275449.605849321</v>
      </c>
      <c r="N80" s="41">
        <f>'jan-nov'!M80</f>
        <v>7069683.7676884634</v>
      </c>
      <c r="O80" s="107">
        <f t="shared" si="24"/>
        <v>205765.83816085756</v>
      </c>
      <c r="P80" s="63">
        <f t="shared" si="25"/>
        <v>36992851.605849318</v>
      </c>
      <c r="Q80" s="63">
        <f t="shared" si="26"/>
        <v>36020.303413679962</v>
      </c>
      <c r="R80" s="110">
        <f t="shared" si="27"/>
        <v>0.93928566866642216</v>
      </c>
    </row>
    <row r="81" spans="1:18" x14ac:dyDescent="0.2">
      <c r="A81" s="33">
        <v>1840</v>
      </c>
      <c r="B81" s="34" t="s">
        <v>309</v>
      </c>
      <c r="C81" s="36">
        <v>130622907</v>
      </c>
      <c r="D81" s="36">
        <v>4650</v>
      </c>
      <c r="E81" s="37">
        <f t="shared" si="15"/>
        <v>28090.947741935484</v>
      </c>
      <c r="F81" s="38">
        <f t="shared" si="16"/>
        <v>0.73251533531604318</v>
      </c>
      <c r="G81" s="37">
        <f t="shared" si="17"/>
        <v>6154.5996719626073</v>
      </c>
      <c r="H81" s="37">
        <f t="shared" si="18"/>
        <v>2247.9816568126271</v>
      </c>
      <c r="I81" s="37">
        <f t="shared" si="19"/>
        <v>8402.5813287752353</v>
      </c>
      <c r="J81" s="81">
        <f t="shared" si="20"/>
        <v>-515.48459904790707</v>
      </c>
      <c r="K81" s="37">
        <f t="shared" si="21"/>
        <v>7887.0967297273282</v>
      </c>
      <c r="L81" s="37">
        <f t="shared" si="22"/>
        <v>39072003.178804845</v>
      </c>
      <c r="M81" s="37">
        <f t="shared" si="23"/>
        <v>36674999.793232076</v>
      </c>
      <c r="N81" s="41">
        <f>'jan-nov'!M81</f>
        <v>34518955.95336061</v>
      </c>
      <c r="O81" s="107">
        <f t="shared" si="24"/>
        <v>2156043.8398714662</v>
      </c>
      <c r="P81" s="63">
        <f t="shared" si="25"/>
        <v>167297906.79323208</v>
      </c>
      <c r="Q81" s="63">
        <f t="shared" si="26"/>
        <v>35978.044471662812</v>
      </c>
      <c r="R81" s="110">
        <f t="shared" si="27"/>
        <v>0.93818370075255286</v>
      </c>
    </row>
    <row r="82" spans="1:18" x14ac:dyDescent="0.2">
      <c r="A82" s="33">
        <v>1841</v>
      </c>
      <c r="B82" s="34" t="s">
        <v>398</v>
      </c>
      <c r="C82" s="36">
        <v>300683267</v>
      </c>
      <c r="D82" s="36">
        <v>9572</v>
      </c>
      <c r="E82" s="37">
        <f t="shared" si="15"/>
        <v>31412.794295862932</v>
      </c>
      <c r="F82" s="38">
        <f t="shared" si="16"/>
        <v>0.81913767232911805</v>
      </c>
      <c r="G82" s="37">
        <f t="shared" si="17"/>
        <v>4161.4917396061392</v>
      </c>
      <c r="H82" s="37">
        <f t="shared" si="18"/>
        <v>1085.3353629380204</v>
      </c>
      <c r="I82" s="37">
        <f t="shared" si="19"/>
        <v>5246.8271025441591</v>
      </c>
      <c r="J82" s="81">
        <f t="shared" si="20"/>
        <v>-515.48459904790707</v>
      </c>
      <c r="K82" s="37">
        <f t="shared" si="21"/>
        <v>4731.342503496252</v>
      </c>
      <c r="L82" s="37">
        <f t="shared" si="22"/>
        <v>50222629.02555269</v>
      </c>
      <c r="M82" s="37">
        <f t="shared" si="23"/>
        <v>45288410.443466127</v>
      </c>
      <c r="N82" s="41">
        <f>'jan-nov'!M82</f>
        <v>40889508.285261884</v>
      </c>
      <c r="O82" s="107">
        <f t="shared" si="24"/>
        <v>4398902.1582042426</v>
      </c>
      <c r="P82" s="63">
        <f t="shared" si="25"/>
        <v>345971677.44346613</v>
      </c>
      <c r="Q82" s="63">
        <f t="shared" si="26"/>
        <v>36144.136799359185</v>
      </c>
      <c r="R82" s="110">
        <f t="shared" si="27"/>
        <v>0.94251481760320655</v>
      </c>
    </row>
    <row r="83" spans="1:18" x14ac:dyDescent="0.2">
      <c r="A83" s="33">
        <v>1845</v>
      </c>
      <c r="B83" s="34" t="s">
        <v>310</v>
      </c>
      <c r="C83" s="36">
        <v>65049422</v>
      </c>
      <c r="D83" s="36">
        <v>1845</v>
      </c>
      <c r="E83" s="37">
        <f t="shared" si="15"/>
        <v>35257.139295392953</v>
      </c>
      <c r="F83" s="38">
        <f t="shared" si="16"/>
        <v>0.91938497235870609</v>
      </c>
      <c r="G83" s="37">
        <f t="shared" si="17"/>
        <v>1854.8847398881262</v>
      </c>
      <c r="H83" s="37">
        <f t="shared" si="18"/>
        <v>0</v>
      </c>
      <c r="I83" s="37">
        <f t="shared" si="19"/>
        <v>1854.8847398881262</v>
      </c>
      <c r="J83" s="81">
        <f t="shared" si="20"/>
        <v>-515.48459904790707</v>
      </c>
      <c r="K83" s="37">
        <f t="shared" si="21"/>
        <v>1339.4001408402191</v>
      </c>
      <c r="L83" s="37">
        <f t="shared" si="22"/>
        <v>3422262.345093593</v>
      </c>
      <c r="M83" s="37">
        <f t="shared" si="23"/>
        <v>2471193.2598502045</v>
      </c>
      <c r="N83" s="41">
        <f>'jan-nov'!M83</f>
        <v>1750165.3880346538</v>
      </c>
      <c r="O83" s="107">
        <f t="shared" si="24"/>
        <v>721027.87181555061</v>
      </c>
      <c r="P83" s="63">
        <f t="shared" si="25"/>
        <v>67520615.259850204</v>
      </c>
      <c r="Q83" s="63">
        <f t="shared" si="26"/>
        <v>36596.539436233172</v>
      </c>
      <c r="R83" s="110">
        <f t="shared" si="27"/>
        <v>0.95431192293023315</v>
      </c>
    </row>
    <row r="84" spans="1:18" x14ac:dyDescent="0.2">
      <c r="A84" s="33">
        <v>1848</v>
      </c>
      <c r="B84" s="34" t="s">
        <v>311</v>
      </c>
      <c r="C84" s="36">
        <v>86630778</v>
      </c>
      <c r="D84" s="36">
        <v>2665</v>
      </c>
      <c r="E84" s="37">
        <f t="shared" si="15"/>
        <v>32506.858536585365</v>
      </c>
      <c r="F84" s="38">
        <f t="shared" si="16"/>
        <v>0.8476671061350729</v>
      </c>
      <c r="G84" s="37">
        <f t="shared" si="17"/>
        <v>3505.0531951726794</v>
      </c>
      <c r="H84" s="37">
        <f t="shared" si="18"/>
        <v>702.41287868516883</v>
      </c>
      <c r="I84" s="37">
        <f t="shared" si="19"/>
        <v>4207.4660738578477</v>
      </c>
      <c r="J84" s="81">
        <f t="shared" si="20"/>
        <v>-515.48459904790707</v>
      </c>
      <c r="K84" s="37">
        <f t="shared" si="21"/>
        <v>3691.9814748099407</v>
      </c>
      <c r="L84" s="37">
        <f t="shared" si="22"/>
        <v>11212897.086831164</v>
      </c>
      <c r="M84" s="37">
        <f t="shared" si="23"/>
        <v>9839130.6303684916</v>
      </c>
      <c r="N84" s="41">
        <f>'jan-nov'!M84</f>
        <v>10265111.112356136</v>
      </c>
      <c r="O84" s="107">
        <f t="shared" si="24"/>
        <v>-425980.48198764399</v>
      </c>
      <c r="P84" s="63">
        <f t="shared" si="25"/>
        <v>96469908.630368486</v>
      </c>
      <c r="Q84" s="63">
        <f t="shared" si="26"/>
        <v>36198.840011395303</v>
      </c>
      <c r="R84" s="110">
        <f t="shared" si="27"/>
        <v>0.94394128929350429</v>
      </c>
    </row>
    <row r="85" spans="1:18" x14ac:dyDescent="0.2">
      <c r="A85" s="33">
        <v>1851</v>
      </c>
      <c r="B85" s="34" t="s">
        <v>312</v>
      </c>
      <c r="C85" s="36">
        <v>56216336</v>
      </c>
      <c r="D85" s="36">
        <v>1985</v>
      </c>
      <c r="E85" s="37">
        <f t="shared" si="15"/>
        <v>28320.572292191435</v>
      </c>
      <c r="F85" s="38">
        <f t="shared" si="16"/>
        <v>0.73850315409570055</v>
      </c>
      <c r="G85" s="37">
        <f t="shared" si="17"/>
        <v>6016.8249418090372</v>
      </c>
      <c r="H85" s="37">
        <f t="shared" si="18"/>
        <v>2167.6130642230441</v>
      </c>
      <c r="I85" s="37">
        <f t="shared" si="19"/>
        <v>8184.4380060320818</v>
      </c>
      <c r="J85" s="81">
        <f t="shared" si="20"/>
        <v>-515.48459904790707</v>
      </c>
      <c r="K85" s="37">
        <f t="shared" si="21"/>
        <v>7668.9534069841748</v>
      </c>
      <c r="L85" s="37">
        <f t="shared" si="22"/>
        <v>16246109.441973682</v>
      </c>
      <c r="M85" s="37">
        <f t="shared" si="23"/>
        <v>15222872.512863588</v>
      </c>
      <c r="N85" s="41">
        <f>'jan-nov'!M85</f>
        <v>14334766.59100448</v>
      </c>
      <c r="O85" s="107">
        <f t="shared" si="24"/>
        <v>888105.92185910791</v>
      </c>
      <c r="P85" s="63">
        <f t="shared" si="25"/>
        <v>71439208.512863591</v>
      </c>
      <c r="Q85" s="63">
        <f t="shared" si="26"/>
        <v>35989.52569917561</v>
      </c>
      <c r="R85" s="110">
        <f t="shared" si="27"/>
        <v>0.93848309169153576</v>
      </c>
    </row>
    <row r="86" spans="1:18" x14ac:dyDescent="0.2">
      <c r="A86" s="33">
        <v>1853</v>
      </c>
      <c r="B86" s="34" t="s">
        <v>314</v>
      </c>
      <c r="C86" s="36">
        <v>46366399</v>
      </c>
      <c r="D86" s="36">
        <v>1310</v>
      </c>
      <c r="E86" s="37">
        <f t="shared" si="15"/>
        <v>35394.197709923661</v>
      </c>
      <c r="F86" s="38">
        <f t="shared" si="16"/>
        <v>0.92295898457787984</v>
      </c>
      <c r="G86" s="37">
        <f t="shared" si="17"/>
        <v>1772.6496911697016</v>
      </c>
      <c r="H86" s="37">
        <f t="shared" si="18"/>
        <v>0</v>
      </c>
      <c r="I86" s="37">
        <f t="shared" si="19"/>
        <v>1772.6496911697016</v>
      </c>
      <c r="J86" s="81">
        <f t="shared" si="20"/>
        <v>-515.48459904790707</v>
      </c>
      <c r="K86" s="37">
        <f t="shared" si="21"/>
        <v>1257.1650921217945</v>
      </c>
      <c r="L86" s="37">
        <f t="shared" si="22"/>
        <v>2322171.095432309</v>
      </c>
      <c r="M86" s="37">
        <f t="shared" si="23"/>
        <v>1646886.2706795507</v>
      </c>
      <c r="N86" s="41">
        <f>'jan-nov'!M86</f>
        <v>1173631.8473308412</v>
      </c>
      <c r="O86" s="107">
        <f t="shared" si="24"/>
        <v>473254.42334870948</v>
      </c>
      <c r="P86" s="63">
        <f t="shared" si="25"/>
        <v>48013285.270679548</v>
      </c>
      <c r="Q86" s="63">
        <f t="shared" si="26"/>
        <v>36651.362802045456</v>
      </c>
      <c r="R86" s="110">
        <f t="shared" si="27"/>
        <v>0.95574152781790256</v>
      </c>
    </row>
    <row r="87" spans="1:18" x14ac:dyDescent="0.2">
      <c r="A87" s="33">
        <v>1856</v>
      </c>
      <c r="B87" s="34" t="s">
        <v>315</v>
      </c>
      <c r="C87" s="36">
        <v>17353725</v>
      </c>
      <c r="D87" s="36">
        <v>469</v>
      </c>
      <c r="E87" s="37">
        <f t="shared" si="15"/>
        <v>37001.545842217485</v>
      </c>
      <c r="F87" s="38">
        <f t="shared" si="16"/>
        <v>0.96487309751252948</v>
      </c>
      <c r="G87" s="37">
        <f t="shared" si="17"/>
        <v>808.24081179340715</v>
      </c>
      <c r="H87" s="37">
        <f t="shared" si="18"/>
        <v>0</v>
      </c>
      <c r="I87" s="37">
        <f t="shared" si="19"/>
        <v>808.24081179340715</v>
      </c>
      <c r="J87" s="81">
        <f t="shared" si="20"/>
        <v>-515.48459904790707</v>
      </c>
      <c r="K87" s="37">
        <f t="shared" si="21"/>
        <v>292.75621274550008</v>
      </c>
      <c r="L87" s="37">
        <f t="shared" si="22"/>
        <v>379064.94073110796</v>
      </c>
      <c r="M87" s="37">
        <f t="shared" si="23"/>
        <v>137302.66377763954</v>
      </c>
      <c r="N87" s="41">
        <f>'jan-nov'!M87</f>
        <v>160022.53007493445</v>
      </c>
      <c r="O87" s="107">
        <f t="shared" si="24"/>
        <v>-22719.86629729491</v>
      </c>
      <c r="P87" s="63">
        <f t="shared" si="25"/>
        <v>17491027.663777638</v>
      </c>
      <c r="Q87" s="63">
        <f t="shared" si="26"/>
        <v>37294.30205496298</v>
      </c>
      <c r="R87" s="110">
        <f t="shared" si="27"/>
        <v>0.97250717299176237</v>
      </c>
    </row>
    <row r="88" spans="1:18" x14ac:dyDescent="0.2">
      <c r="A88" s="33">
        <v>1857</v>
      </c>
      <c r="B88" s="34" t="s">
        <v>316</v>
      </c>
      <c r="C88" s="36">
        <v>24480511</v>
      </c>
      <c r="D88" s="36">
        <v>688</v>
      </c>
      <c r="E88" s="37">
        <f t="shared" si="15"/>
        <v>35582.138081395351</v>
      </c>
      <c r="F88" s="38">
        <f t="shared" si="16"/>
        <v>0.92785982329264083</v>
      </c>
      <c r="G88" s="37">
        <f t="shared" si="17"/>
        <v>1659.8854682866877</v>
      </c>
      <c r="H88" s="37">
        <f t="shared" si="18"/>
        <v>0</v>
      </c>
      <c r="I88" s="37">
        <f t="shared" si="19"/>
        <v>1659.8854682866877</v>
      </c>
      <c r="J88" s="81">
        <f t="shared" si="20"/>
        <v>-515.48459904790707</v>
      </c>
      <c r="K88" s="37">
        <f t="shared" si="21"/>
        <v>1144.4008692387806</v>
      </c>
      <c r="L88" s="37">
        <f t="shared" si="22"/>
        <v>1142001.202181241</v>
      </c>
      <c r="M88" s="37">
        <f t="shared" si="23"/>
        <v>787347.79803628102</v>
      </c>
      <c r="N88" s="41">
        <f>'jan-nov'!M88</f>
        <v>962717.12897985987</v>
      </c>
      <c r="O88" s="107">
        <f t="shared" si="24"/>
        <v>-175369.33094357885</v>
      </c>
      <c r="P88" s="63">
        <f t="shared" si="25"/>
        <v>25267858.798036281</v>
      </c>
      <c r="Q88" s="63">
        <f t="shared" si="26"/>
        <v>36726.538950634131</v>
      </c>
      <c r="R88" s="110">
        <f t="shared" si="27"/>
        <v>0.95770186330380702</v>
      </c>
    </row>
    <row r="89" spans="1:18" x14ac:dyDescent="0.2">
      <c r="A89" s="33">
        <v>1859</v>
      </c>
      <c r="B89" s="34" t="s">
        <v>317</v>
      </c>
      <c r="C89" s="36">
        <v>41225950</v>
      </c>
      <c r="D89" s="36">
        <v>1220</v>
      </c>
      <c r="E89" s="37">
        <f t="shared" si="15"/>
        <v>33791.762295081964</v>
      </c>
      <c r="F89" s="38">
        <f t="shared" si="16"/>
        <v>0.88117297842356435</v>
      </c>
      <c r="G89" s="37">
        <f t="shared" si="17"/>
        <v>2734.1109400747196</v>
      </c>
      <c r="H89" s="37">
        <f t="shared" si="18"/>
        <v>252.69656321135915</v>
      </c>
      <c r="I89" s="37">
        <f t="shared" si="19"/>
        <v>2986.8075032860788</v>
      </c>
      <c r="J89" s="81">
        <f t="shared" si="20"/>
        <v>-515.48459904790707</v>
      </c>
      <c r="K89" s="37">
        <f t="shared" si="21"/>
        <v>2471.3229042381718</v>
      </c>
      <c r="L89" s="37">
        <f t="shared" si="22"/>
        <v>3643905.1540090162</v>
      </c>
      <c r="M89" s="37">
        <f t="shared" si="23"/>
        <v>3015013.9431705694</v>
      </c>
      <c r="N89" s="41">
        <f>'jan-nov'!M89</f>
        <v>2831465.8294838634</v>
      </c>
      <c r="O89" s="107">
        <f t="shared" si="24"/>
        <v>183548.11368670594</v>
      </c>
      <c r="P89" s="63">
        <f t="shared" si="25"/>
        <v>44240963.94317057</v>
      </c>
      <c r="Q89" s="63">
        <f t="shared" si="26"/>
        <v>36263.085199320136</v>
      </c>
      <c r="R89" s="110">
        <f t="shared" si="27"/>
        <v>0.94561658290792894</v>
      </c>
    </row>
    <row r="90" spans="1:18" x14ac:dyDescent="0.2">
      <c r="A90" s="33">
        <v>1860</v>
      </c>
      <c r="B90" s="34" t="s">
        <v>318</v>
      </c>
      <c r="C90" s="36">
        <v>366953923</v>
      </c>
      <c r="D90" s="36">
        <v>11551</v>
      </c>
      <c r="E90" s="37">
        <f t="shared" si="15"/>
        <v>31768.151934897411</v>
      </c>
      <c r="F90" s="38">
        <f t="shared" si="16"/>
        <v>0.82840417777086439</v>
      </c>
      <c r="G90" s="37">
        <f t="shared" si="17"/>
        <v>3948.2771561854515</v>
      </c>
      <c r="H90" s="37">
        <f t="shared" si="18"/>
        <v>960.96018927595276</v>
      </c>
      <c r="I90" s="37">
        <f t="shared" si="19"/>
        <v>4909.2373454614044</v>
      </c>
      <c r="J90" s="81">
        <f t="shared" si="20"/>
        <v>-515.48459904790707</v>
      </c>
      <c r="K90" s="37">
        <f t="shared" si="21"/>
        <v>4393.7527464134973</v>
      </c>
      <c r="L90" s="37">
        <f t="shared" si="22"/>
        <v>56706600.577424683</v>
      </c>
      <c r="M90" s="37">
        <f t="shared" si="23"/>
        <v>50752237.973822311</v>
      </c>
      <c r="N90" s="41">
        <f>'jan-nov'!M90</f>
        <v>49119808.552842662</v>
      </c>
      <c r="O90" s="107">
        <f t="shared" si="24"/>
        <v>1632429.4209796488</v>
      </c>
      <c r="P90" s="63">
        <f t="shared" si="25"/>
        <v>417706160.9738223</v>
      </c>
      <c r="Q90" s="63">
        <f t="shared" si="26"/>
        <v>36161.904681310909</v>
      </c>
      <c r="R90" s="110">
        <f t="shared" si="27"/>
        <v>0.94297814287529391</v>
      </c>
    </row>
    <row r="91" spans="1:18" x14ac:dyDescent="0.2">
      <c r="A91" s="33">
        <v>1865</v>
      </c>
      <c r="B91" s="34" t="s">
        <v>319</v>
      </c>
      <c r="C91" s="36">
        <v>344810900</v>
      </c>
      <c r="D91" s="36">
        <v>9736</v>
      </c>
      <c r="E91" s="37">
        <f t="shared" si="15"/>
        <v>35416.074363188171</v>
      </c>
      <c r="F91" s="38">
        <f t="shared" si="16"/>
        <v>0.92352945247910057</v>
      </c>
      <c r="G91" s="37">
        <f t="shared" si="17"/>
        <v>1759.523699210996</v>
      </c>
      <c r="H91" s="37">
        <f t="shared" si="18"/>
        <v>0</v>
      </c>
      <c r="I91" s="37">
        <f t="shared" si="19"/>
        <v>1759.523699210996</v>
      </c>
      <c r="J91" s="81">
        <f t="shared" si="20"/>
        <v>-515.48459904790707</v>
      </c>
      <c r="K91" s="37">
        <f t="shared" si="21"/>
        <v>1244.039100163089</v>
      </c>
      <c r="L91" s="37">
        <f t="shared" si="22"/>
        <v>17130722.735518258</v>
      </c>
      <c r="M91" s="37">
        <f t="shared" si="23"/>
        <v>12111964.679187834</v>
      </c>
      <c r="N91" s="41">
        <f>'jan-nov'!M91</f>
        <v>12238110.804284789</v>
      </c>
      <c r="O91" s="107">
        <f t="shared" si="24"/>
        <v>-126146.12509695441</v>
      </c>
      <c r="P91" s="63">
        <f t="shared" si="25"/>
        <v>356922864.67918783</v>
      </c>
      <c r="Q91" s="63">
        <f t="shared" si="26"/>
        <v>36660.113463351256</v>
      </c>
      <c r="R91" s="110">
        <f t="shared" si="27"/>
        <v>0.95596971497839078</v>
      </c>
    </row>
    <row r="92" spans="1:18" x14ac:dyDescent="0.2">
      <c r="A92" s="33">
        <v>1866</v>
      </c>
      <c r="B92" s="34" t="s">
        <v>320</v>
      </c>
      <c r="C92" s="36">
        <v>287382046</v>
      </c>
      <c r="D92" s="36">
        <v>8184</v>
      </c>
      <c r="E92" s="37">
        <f t="shared" si="15"/>
        <v>35115.108260019551</v>
      </c>
      <c r="F92" s="38">
        <f t="shared" si="16"/>
        <v>0.91568129128473097</v>
      </c>
      <c r="G92" s="37">
        <f t="shared" si="17"/>
        <v>1940.1033611121675</v>
      </c>
      <c r="H92" s="37">
        <f t="shared" si="18"/>
        <v>0</v>
      </c>
      <c r="I92" s="37">
        <f t="shared" si="19"/>
        <v>1940.1033611121675</v>
      </c>
      <c r="J92" s="81">
        <f t="shared" si="20"/>
        <v>-515.48459904790707</v>
      </c>
      <c r="K92" s="37">
        <f t="shared" si="21"/>
        <v>1424.6187620642604</v>
      </c>
      <c r="L92" s="37">
        <f t="shared" si="22"/>
        <v>15877805.907341979</v>
      </c>
      <c r="M92" s="37">
        <f t="shared" si="23"/>
        <v>11659079.948733907</v>
      </c>
      <c r="N92" s="41">
        <f>'jan-nov'!M92</f>
        <v>12504972.717981383</v>
      </c>
      <c r="O92" s="107">
        <f t="shared" si="24"/>
        <v>-845892.76924747601</v>
      </c>
      <c r="P92" s="63">
        <f t="shared" si="25"/>
        <v>299041125.94873393</v>
      </c>
      <c r="Q92" s="63">
        <f t="shared" si="26"/>
        <v>36539.727022083811</v>
      </c>
      <c r="R92" s="110">
        <f t="shared" si="27"/>
        <v>0.95283045050064308</v>
      </c>
    </row>
    <row r="93" spans="1:18" x14ac:dyDescent="0.2">
      <c r="A93" s="33">
        <v>1867</v>
      </c>
      <c r="B93" s="34" t="s">
        <v>422</v>
      </c>
      <c r="C93" s="36">
        <v>91740021</v>
      </c>
      <c r="D93" s="36">
        <v>2584</v>
      </c>
      <c r="E93" s="37">
        <f t="shared" si="15"/>
        <v>35503.104102167184</v>
      </c>
      <c r="F93" s="38">
        <f t="shared" si="16"/>
        <v>0.92579888884758277</v>
      </c>
      <c r="G93" s="37">
        <f t="shared" si="17"/>
        <v>1707.3058558235875</v>
      </c>
      <c r="H93" s="37">
        <f t="shared" si="18"/>
        <v>0</v>
      </c>
      <c r="I93" s="37">
        <f t="shared" si="19"/>
        <v>1707.3058558235875</v>
      </c>
      <c r="J93" s="81">
        <f t="shared" si="20"/>
        <v>-515.48459904790707</v>
      </c>
      <c r="K93" s="37">
        <f t="shared" si="21"/>
        <v>1191.8212567756805</v>
      </c>
      <c r="L93" s="37">
        <f t="shared" si="22"/>
        <v>4411678.3314481499</v>
      </c>
      <c r="M93" s="37">
        <f t="shared" si="23"/>
        <v>3079666.1275083581</v>
      </c>
      <c r="N93" s="41">
        <f>'jan-nov'!M93</f>
        <v>6137978.7711363025</v>
      </c>
      <c r="O93" s="107">
        <f t="shared" si="24"/>
        <v>-3058312.6436279444</v>
      </c>
      <c r="P93" s="63">
        <f t="shared" si="25"/>
        <v>94819687.127508357</v>
      </c>
      <c r="Q93" s="63">
        <f t="shared" si="26"/>
        <v>36694.925358942863</v>
      </c>
      <c r="R93" s="110">
        <f t="shared" si="27"/>
        <v>0.95687748952578366</v>
      </c>
    </row>
    <row r="94" spans="1:18" x14ac:dyDescent="0.2">
      <c r="A94" s="33">
        <v>1868</v>
      </c>
      <c r="B94" s="34" t="s">
        <v>321</v>
      </c>
      <c r="C94" s="36">
        <v>146046376</v>
      </c>
      <c r="D94" s="36">
        <v>4533</v>
      </c>
      <c r="E94" s="37">
        <f t="shared" si="15"/>
        <v>32218.481358923451</v>
      </c>
      <c r="F94" s="38">
        <f t="shared" si="16"/>
        <v>0.84014722083489979</v>
      </c>
      <c r="G94" s="37">
        <f t="shared" si="17"/>
        <v>3678.0795017698279</v>
      </c>
      <c r="H94" s="37">
        <f t="shared" si="18"/>
        <v>803.3448908668388</v>
      </c>
      <c r="I94" s="37">
        <f t="shared" si="19"/>
        <v>4481.4243926366671</v>
      </c>
      <c r="J94" s="81">
        <f t="shared" si="20"/>
        <v>-515.48459904790707</v>
      </c>
      <c r="K94" s="37">
        <f t="shared" si="21"/>
        <v>3965.93979358876</v>
      </c>
      <c r="L94" s="37">
        <f t="shared" si="22"/>
        <v>20314296.771822013</v>
      </c>
      <c r="M94" s="37">
        <f t="shared" si="23"/>
        <v>17977605.084337849</v>
      </c>
      <c r="N94" s="41">
        <f>'jan-nov'!M94</f>
        <v>16507515.521598648</v>
      </c>
      <c r="O94" s="107">
        <f t="shared" si="24"/>
        <v>1470089.5627392009</v>
      </c>
      <c r="P94" s="63">
        <f t="shared" si="25"/>
        <v>164023981.08433786</v>
      </c>
      <c r="Q94" s="63">
        <f t="shared" si="26"/>
        <v>36184.421152512215</v>
      </c>
      <c r="R94" s="110">
        <f t="shared" si="27"/>
        <v>0.94356529502849584</v>
      </c>
    </row>
    <row r="95" spans="1:18" x14ac:dyDescent="0.2">
      <c r="A95" s="33">
        <v>1870</v>
      </c>
      <c r="B95" s="34" t="s">
        <v>385</v>
      </c>
      <c r="C95" s="36">
        <v>338109751</v>
      </c>
      <c r="D95" s="36">
        <v>10561</v>
      </c>
      <c r="E95" s="37">
        <f t="shared" si="15"/>
        <v>32014.937127165987</v>
      </c>
      <c r="F95" s="38">
        <f t="shared" si="16"/>
        <v>0.83483948709279887</v>
      </c>
      <c r="G95" s="37">
        <f t="shared" si="17"/>
        <v>3800.2060408243055</v>
      </c>
      <c r="H95" s="37">
        <f t="shared" si="18"/>
        <v>874.58537198195097</v>
      </c>
      <c r="I95" s="37">
        <f t="shared" si="19"/>
        <v>4674.7914128062566</v>
      </c>
      <c r="J95" s="81">
        <f t="shared" si="20"/>
        <v>-515.48459904790707</v>
      </c>
      <c r="K95" s="37">
        <f t="shared" si="21"/>
        <v>4159.3068137583496</v>
      </c>
      <c r="L95" s="37">
        <f t="shared" si="22"/>
        <v>49370472.110646874</v>
      </c>
      <c r="M95" s="37">
        <f t="shared" si="23"/>
        <v>43926439.260101929</v>
      </c>
      <c r="N95" s="41">
        <f>'jan-nov'!M95</f>
        <v>40703447.83793366</v>
      </c>
      <c r="O95" s="107">
        <f t="shared" si="24"/>
        <v>3222991.4221682698</v>
      </c>
      <c r="P95" s="63">
        <f t="shared" si="25"/>
        <v>382036190.26010191</v>
      </c>
      <c r="Q95" s="63">
        <f t="shared" si="26"/>
        <v>36174.243940924338</v>
      </c>
      <c r="R95" s="110">
        <f t="shared" si="27"/>
        <v>0.94329990834139066</v>
      </c>
    </row>
    <row r="96" spans="1:18" x14ac:dyDescent="0.2">
      <c r="A96" s="33">
        <v>1871</v>
      </c>
      <c r="B96" s="34" t="s">
        <v>322</v>
      </c>
      <c r="C96" s="36">
        <v>150438699</v>
      </c>
      <c r="D96" s="36">
        <v>4577</v>
      </c>
      <c r="E96" s="37">
        <f t="shared" si="15"/>
        <v>32868.407035175878</v>
      </c>
      <c r="F96" s="38">
        <f t="shared" si="16"/>
        <v>0.85709504790873814</v>
      </c>
      <c r="G96" s="37">
        <f t="shared" si="17"/>
        <v>3288.1240960183713</v>
      </c>
      <c r="H96" s="37">
        <f t="shared" si="18"/>
        <v>575.87090417848913</v>
      </c>
      <c r="I96" s="37">
        <f t="shared" si="19"/>
        <v>3863.9950001968605</v>
      </c>
      <c r="J96" s="81">
        <f t="shared" si="20"/>
        <v>-515.48459904790707</v>
      </c>
      <c r="K96" s="37">
        <f t="shared" si="21"/>
        <v>3348.5104011489534</v>
      </c>
      <c r="L96" s="37">
        <f t="shared" si="22"/>
        <v>17685505.115901031</v>
      </c>
      <c r="M96" s="37">
        <f t="shared" si="23"/>
        <v>15326132.10605876</v>
      </c>
      <c r="N96" s="41">
        <f>'jan-nov'!M96</f>
        <v>14031517.710039044</v>
      </c>
      <c r="O96" s="107">
        <f t="shared" si="24"/>
        <v>1294614.3960197158</v>
      </c>
      <c r="P96" s="63">
        <f t="shared" si="25"/>
        <v>165764831.10605875</v>
      </c>
      <c r="Q96" s="63">
        <f t="shared" si="26"/>
        <v>36216.917436324831</v>
      </c>
      <c r="R96" s="110">
        <f t="shared" si="27"/>
        <v>0.94441268638218756</v>
      </c>
    </row>
    <row r="97" spans="1:18" x14ac:dyDescent="0.2">
      <c r="A97" s="33">
        <v>1874</v>
      </c>
      <c r="B97" s="34" t="s">
        <v>323</v>
      </c>
      <c r="C97" s="36">
        <v>37143308</v>
      </c>
      <c r="D97" s="36">
        <v>979</v>
      </c>
      <c r="E97" s="37">
        <f t="shared" si="15"/>
        <v>37940.049029622067</v>
      </c>
      <c r="F97" s="38">
        <f t="shared" si="16"/>
        <v>0.98934603389518339</v>
      </c>
      <c r="G97" s="37">
        <f t="shared" si="17"/>
        <v>245.13889935065816</v>
      </c>
      <c r="H97" s="37">
        <f t="shared" si="18"/>
        <v>0</v>
      </c>
      <c r="I97" s="37">
        <f t="shared" si="19"/>
        <v>245.13889935065816</v>
      </c>
      <c r="J97" s="81">
        <f t="shared" si="20"/>
        <v>-515.48459904790707</v>
      </c>
      <c r="K97" s="37">
        <f t="shared" si="21"/>
        <v>-270.3456996972489</v>
      </c>
      <c r="L97" s="37">
        <f t="shared" si="22"/>
        <v>239990.98246429436</v>
      </c>
      <c r="M97" s="37">
        <f t="shared" si="23"/>
        <v>-264668.44000360667</v>
      </c>
      <c r="N97" s="41">
        <f>'jan-nov'!M97</f>
        <v>-376775.24233824911</v>
      </c>
      <c r="O97" s="107">
        <f t="shared" si="24"/>
        <v>112106.80233464245</v>
      </c>
      <c r="P97" s="63">
        <f t="shared" si="25"/>
        <v>36878639.559996396</v>
      </c>
      <c r="Q97" s="63">
        <f t="shared" si="26"/>
        <v>37669.703329924814</v>
      </c>
      <c r="R97" s="110">
        <f t="shared" si="27"/>
        <v>0.98229634754482398</v>
      </c>
    </row>
    <row r="98" spans="1:18" x14ac:dyDescent="0.2">
      <c r="A98" s="33">
        <v>1875</v>
      </c>
      <c r="B98" s="34" t="s">
        <v>419</v>
      </c>
      <c r="C98" s="36">
        <v>86681852</v>
      </c>
      <c r="D98" s="36">
        <v>2682</v>
      </c>
      <c r="E98" s="37">
        <f t="shared" si="15"/>
        <v>32319.855331841911</v>
      </c>
      <c r="F98" s="38">
        <f t="shared" si="16"/>
        <v>0.84279070550643431</v>
      </c>
      <c r="G98" s="37">
        <f t="shared" si="17"/>
        <v>3617.2551180187515</v>
      </c>
      <c r="H98" s="37">
        <f t="shared" si="18"/>
        <v>767.8640003453778</v>
      </c>
      <c r="I98" s="37">
        <f t="shared" si="19"/>
        <v>4385.1191183641295</v>
      </c>
      <c r="J98" s="81">
        <f t="shared" si="20"/>
        <v>-515.48459904790707</v>
      </c>
      <c r="K98" s="37">
        <f t="shared" si="21"/>
        <v>3869.6345193162224</v>
      </c>
      <c r="L98" s="37">
        <f t="shared" si="22"/>
        <v>11760889.475452594</v>
      </c>
      <c r="M98" s="37">
        <f t="shared" si="23"/>
        <v>10378359.780806109</v>
      </c>
      <c r="N98" s="41">
        <f>'jan-nov'!M98</f>
        <v>9218375.3703899328</v>
      </c>
      <c r="O98" s="107">
        <f t="shared" si="24"/>
        <v>1159984.4104161765</v>
      </c>
      <c r="P98" s="63">
        <f t="shared" si="25"/>
        <v>97060211.780806109</v>
      </c>
      <c r="Q98" s="63">
        <f t="shared" si="26"/>
        <v>36189.489851158134</v>
      </c>
      <c r="R98" s="110">
        <f t="shared" si="27"/>
        <v>0.94369746926207243</v>
      </c>
    </row>
    <row r="99" spans="1:18" x14ac:dyDescent="0.2">
      <c r="A99" s="33">
        <v>3001</v>
      </c>
      <c r="B99" s="34" t="s">
        <v>63</v>
      </c>
      <c r="C99" s="36">
        <v>919704312</v>
      </c>
      <c r="D99" s="36">
        <v>31730</v>
      </c>
      <c r="E99" s="37">
        <f t="shared" si="15"/>
        <v>28985.323416325245</v>
      </c>
      <c r="F99" s="38">
        <f t="shared" si="16"/>
        <v>0.7558375778776959</v>
      </c>
      <c r="G99" s="37">
        <f t="shared" si="17"/>
        <v>5617.974267328751</v>
      </c>
      <c r="H99" s="37">
        <f t="shared" si="18"/>
        <v>1934.9501707762106</v>
      </c>
      <c r="I99" s="37">
        <f t="shared" si="19"/>
        <v>7552.9244381049612</v>
      </c>
      <c r="J99" s="81">
        <f t="shared" si="20"/>
        <v>-515.48459904790707</v>
      </c>
      <c r="K99" s="37">
        <f t="shared" si="21"/>
        <v>7037.4398390570541</v>
      </c>
      <c r="L99" s="37">
        <f t="shared" si="22"/>
        <v>239654292.42107043</v>
      </c>
      <c r="M99" s="37">
        <f t="shared" si="23"/>
        <v>223297966.09328032</v>
      </c>
      <c r="N99" s="41">
        <f>'jan-nov'!M99</f>
        <v>214695739.93895319</v>
      </c>
      <c r="O99" s="107">
        <f t="shared" si="24"/>
        <v>8602226.1543271244</v>
      </c>
      <c r="P99" s="63">
        <f t="shared" si="25"/>
        <v>1143002278.0932803</v>
      </c>
      <c r="Q99" s="63">
        <f t="shared" si="26"/>
        <v>36022.763255382299</v>
      </c>
      <c r="R99" s="110">
        <f t="shared" si="27"/>
        <v>0.93934981288063546</v>
      </c>
    </row>
    <row r="100" spans="1:18" x14ac:dyDescent="0.2">
      <c r="A100" s="33">
        <v>3002</v>
      </c>
      <c r="B100" s="34" t="s">
        <v>64</v>
      </c>
      <c r="C100" s="36">
        <v>1809426279</v>
      </c>
      <c r="D100" s="36">
        <v>51240</v>
      </c>
      <c r="E100" s="37">
        <f t="shared" si="15"/>
        <v>35312.768911007028</v>
      </c>
      <c r="F100" s="38">
        <f t="shared" si="16"/>
        <v>0.92083560146917265</v>
      </c>
      <c r="G100" s="37">
        <f t="shared" si="17"/>
        <v>1821.5069705196815</v>
      </c>
      <c r="H100" s="37">
        <f t="shared" si="18"/>
        <v>0</v>
      </c>
      <c r="I100" s="37">
        <f t="shared" si="19"/>
        <v>1821.5069705196815</v>
      </c>
      <c r="J100" s="81">
        <f t="shared" si="20"/>
        <v>-515.48459904790707</v>
      </c>
      <c r="K100" s="37">
        <f t="shared" si="21"/>
        <v>1306.0223714717745</v>
      </c>
      <c r="L100" s="37">
        <f t="shared" si="22"/>
        <v>93334017.169428483</v>
      </c>
      <c r="M100" s="37">
        <f t="shared" si="23"/>
        <v>66920586.314213723</v>
      </c>
      <c r="N100" s="41">
        <f>'jan-nov'!M100</f>
        <v>66710433.72460483</v>
      </c>
      <c r="O100" s="107">
        <f t="shared" si="24"/>
        <v>210152.5896088928</v>
      </c>
      <c r="P100" s="63">
        <f t="shared" si="25"/>
        <v>1876346865.3142138</v>
      </c>
      <c r="Q100" s="63">
        <f t="shared" si="26"/>
        <v>36618.7912824788</v>
      </c>
      <c r="R100" s="110">
        <f t="shared" si="27"/>
        <v>0.95489217457441966</v>
      </c>
    </row>
    <row r="101" spans="1:18" x14ac:dyDescent="0.2">
      <c r="A101" s="33">
        <v>3003</v>
      </c>
      <c r="B101" s="34" t="s">
        <v>65</v>
      </c>
      <c r="C101" s="36">
        <v>1729508919</v>
      </c>
      <c r="D101" s="36">
        <v>59038</v>
      </c>
      <c r="E101" s="37">
        <f t="shared" si="15"/>
        <v>29294.842626782749</v>
      </c>
      <c r="F101" s="38">
        <f t="shared" si="16"/>
        <v>0.76390877470301932</v>
      </c>
      <c r="G101" s="37">
        <f t="shared" si="17"/>
        <v>5432.2627410542491</v>
      </c>
      <c r="H101" s="37">
        <f t="shared" si="18"/>
        <v>1826.6184471160843</v>
      </c>
      <c r="I101" s="37">
        <f t="shared" si="19"/>
        <v>7258.8811881703332</v>
      </c>
      <c r="J101" s="81">
        <f t="shared" si="20"/>
        <v>-515.48459904790707</v>
      </c>
      <c r="K101" s="37">
        <f t="shared" si="21"/>
        <v>6743.3965891224261</v>
      </c>
      <c r="L101" s="37">
        <f t="shared" si="22"/>
        <v>428549827.58720011</v>
      </c>
      <c r="M101" s="37">
        <f t="shared" si="23"/>
        <v>398116647.82860976</v>
      </c>
      <c r="N101" s="41">
        <f>'jan-nov'!M101</f>
        <v>378593924.26464605</v>
      </c>
      <c r="O101" s="107">
        <f t="shared" si="24"/>
        <v>19522723.563963711</v>
      </c>
      <c r="P101" s="63">
        <f t="shared" si="25"/>
        <v>2127625566.8286097</v>
      </c>
      <c r="Q101" s="63">
        <f t="shared" si="26"/>
        <v>36038.239215905174</v>
      </c>
      <c r="R101" s="110">
        <f t="shared" si="27"/>
        <v>0.93975337272190163</v>
      </c>
    </row>
    <row r="102" spans="1:18" x14ac:dyDescent="0.2">
      <c r="A102" s="33">
        <v>3004</v>
      </c>
      <c r="B102" s="34" t="s">
        <v>66</v>
      </c>
      <c r="C102" s="36">
        <v>2687447701</v>
      </c>
      <c r="D102" s="36">
        <v>84444</v>
      </c>
      <c r="E102" s="37">
        <f t="shared" si="15"/>
        <v>31825.206065558239</v>
      </c>
      <c r="F102" s="38">
        <f t="shared" si="16"/>
        <v>0.82989195333600818</v>
      </c>
      <c r="G102" s="37">
        <f t="shared" si="17"/>
        <v>3914.0446777889547</v>
      </c>
      <c r="H102" s="37">
        <f t="shared" si="18"/>
        <v>940.99124354466289</v>
      </c>
      <c r="I102" s="37">
        <f t="shared" si="19"/>
        <v>4855.0359213336178</v>
      </c>
      <c r="J102" s="81">
        <f t="shared" si="20"/>
        <v>-515.48459904790707</v>
      </c>
      <c r="K102" s="37">
        <f t="shared" si="21"/>
        <v>4339.5513222857107</v>
      </c>
      <c r="L102" s="37">
        <f t="shared" si="22"/>
        <v>409978653.34109604</v>
      </c>
      <c r="M102" s="37">
        <f t="shared" si="23"/>
        <v>366449071.85909456</v>
      </c>
      <c r="N102" s="41">
        <f>'jan-nov'!M102</f>
        <v>348773066.81502873</v>
      </c>
      <c r="O102" s="107">
        <f t="shared" si="24"/>
        <v>17676005.044065833</v>
      </c>
      <c r="P102" s="63">
        <f t="shared" si="25"/>
        <v>3053896772.8590946</v>
      </c>
      <c r="Q102" s="63">
        <f t="shared" si="26"/>
        <v>36164.757387843951</v>
      </c>
      <c r="R102" s="110">
        <f t="shared" si="27"/>
        <v>0.94305253165355107</v>
      </c>
    </row>
    <row r="103" spans="1:18" x14ac:dyDescent="0.2">
      <c r="A103" s="33">
        <v>3005</v>
      </c>
      <c r="B103" s="34" t="s">
        <v>138</v>
      </c>
      <c r="C103" s="36">
        <v>3584883126</v>
      </c>
      <c r="D103" s="36">
        <v>103291</v>
      </c>
      <c r="E103" s="37">
        <f t="shared" si="15"/>
        <v>34706.635873406201</v>
      </c>
      <c r="F103" s="38">
        <f t="shared" si="16"/>
        <v>0.9050297358443018</v>
      </c>
      <c r="G103" s="37">
        <f t="shared" si="17"/>
        <v>2185.1867930801773</v>
      </c>
      <c r="H103" s="37">
        <f t="shared" si="18"/>
        <v>0</v>
      </c>
      <c r="I103" s="37">
        <f t="shared" si="19"/>
        <v>2185.1867930801773</v>
      </c>
      <c r="J103" s="81">
        <f t="shared" si="20"/>
        <v>-515.48459904790707</v>
      </c>
      <c r="K103" s="37">
        <f t="shared" si="21"/>
        <v>1669.7021940322702</v>
      </c>
      <c r="L103" s="37">
        <f t="shared" si="22"/>
        <v>225710129.04404458</v>
      </c>
      <c r="M103" s="37">
        <f t="shared" si="23"/>
        <v>172465209.32378721</v>
      </c>
      <c r="N103" s="41">
        <f>'jan-nov'!M103</f>
        <v>160770285.8707251</v>
      </c>
      <c r="O103" s="107">
        <f t="shared" si="24"/>
        <v>11694923.453062117</v>
      </c>
      <c r="P103" s="63">
        <f t="shared" si="25"/>
        <v>3757348335.3237872</v>
      </c>
      <c r="Q103" s="63">
        <f t="shared" si="26"/>
        <v>36376.338067438475</v>
      </c>
      <c r="R103" s="110">
        <f t="shared" si="27"/>
        <v>0.94856982832447145</v>
      </c>
    </row>
    <row r="104" spans="1:18" x14ac:dyDescent="0.2">
      <c r="A104" s="33">
        <v>3006</v>
      </c>
      <c r="B104" s="34" t="s">
        <v>139</v>
      </c>
      <c r="C104" s="36">
        <v>1064872062</v>
      </c>
      <c r="D104" s="36">
        <v>28793</v>
      </c>
      <c r="E104" s="37">
        <f t="shared" si="15"/>
        <v>36983.71347202445</v>
      </c>
      <c r="F104" s="38">
        <f t="shared" si="16"/>
        <v>0.96440809060883115</v>
      </c>
      <c r="G104" s="37">
        <f t="shared" si="17"/>
        <v>818.94023390922814</v>
      </c>
      <c r="H104" s="37">
        <f t="shared" si="18"/>
        <v>0</v>
      </c>
      <c r="I104" s="37">
        <f t="shared" si="19"/>
        <v>818.94023390922814</v>
      </c>
      <c r="J104" s="81">
        <f t="shared" si="20"/>
        <v>-515.48459904790707</v>
      </c>
      <c r="K104" s="37">
        <f t="shared" si="21"/>
        <v>303.45563486132107</v>
      </c>
      <c r="L104" s="37">
        <f t="shared" si="22"/>
        <v>23579746.154948406</v>
      </c>
      <c r="M104" s="37">
        <f t="shared" si="23"/>
        <v>8737398.0945620183</v>
      </c>
      <c r="N104" s="41">
        <f>'jan-nov'!M104</f>
        <v>3635518.8551121312</v>
      </c>
      <c r="O104" s="107">
        <f t="shared" si="24"/>
        <v>5101879.2394498866</v>
      </c>
      <c r="P104" s="63">
        <f t="shared" si="25"/>
        <v>1073609460.0945621</v>
      </c>
      <c r="Q104" s="63">
        <f t="shared" si="26"/>
        <v>37287.169106885776</v>
      </c>
      <c r="R104" s="110">
        <f t="shared" si="27"/>
        <v>0.97232117023028319</v>
      </c>
    </row>
    <row r="105" spans="1:18" x14ac:dyDescent="0.2">
      <c r="A105" s="33">
        <v>3007</v>
      </c>
      <c r="B105" s="34" t="s">
        <v>140</v>
      </c>
      <c r="C105" s="36">
        <v>1025312613</v>
      </c>
      <c r="D105" s="36">
        <v>31444</v>
      </c>
      <c r="E105" s="37">
        <f t="shared" si="15"/>
        <v>32607.57578552347</v>
      </c>
      <c r="F105" s="38">
        <f t="shared" si="16"/>
        <v>0.85029346570313635</v>
      </c>
      <c r="G105" s="37">
        <f t="shared" si="17"/>
        <v>3444.6228458098162</v>
      </c>
      <c r="H105" s="37">
        <f t="shared" si="18"/>
        <v>667.1618415568322</v>
      </c>
      <c r="I105" s="37">
        <f t="shared" si="19"/>
        <v>4111.7846873666485</v>
      </c>
      <c r="J105" s="81">
        <f t="shared" si="20"/>
        <v>-515.48459904790707</v>
      </c>
      <c r="K105" s="37">
        <f t="shared" si="21"/>
        <v>3596.3000883187415</v>
      </c>
      <c r="L105" s="37">
        <f t="shared" si="22"/>
        <v>129290957.70955689</v>
      </c>
      <c r="M105" s="37">
        <f t="shared" si="23"/>
        <v>113082059.9770945</v>
      </c>
      <c r="N105" s="41">
        <f>'jan-nov'!M105</f>
        <v>111250436.73909058</v>
      </c>
      <c r="O105" s="107">
        <f t="shared" si="24"/>
        <v>1831623.2380039245</v>
      </c>
      <c r="P105" s="63">
        <f t="shared" si="25"/>
        <v>1138394672.9770944</v>
      </c>
      <c r="Q105" s="63">
        <f t="shared" si="26"/>
        <v>36203.875873842211</v>
      </c>
      <c r="R105" s="110">
        <f t="shared" si="27"/>
        <v>0.94407260727190745</v>
      </c>
    </row>
    <row r="106" spans="1:18" x14ac:dyDescent="0.2">
      <c r="A106" s="33">
        <v>3011</v>
      </c>
      <c r="B106" s="34" t="s">
        <v>67</v>
      </c>
      <c r="C106" s="36">
        <v>197844201</v>
      </c>
      <c r="D106" s="36">
        <v>4762</v>
      </c>
      <c r="E106" s="37">
        <f t="shared" si="15"/>
        <v>41546.451280974383</v>
      </c>
      <c r="F106" s="38">
        <f t="shared" si="16"/>
        <v>1.0833886051427941</v>
      </c>
      <c r="G106" s="37">
        <f t="shared" si="17"/>
        <v>-1918.7024514607313</v>
      </c>
      <c r="H106" s="37">
        <f t="shared" si="18"/>
        <v>0</v>
      </c>
      <c r="I106" s="37">
        <f t="shared" si="19"/>
        <v>-1918.7024514607313</v>
      </c>
      <c r="J106" s="81">
        <f t="shared" si="20"/>
        <v>-515.48459904790707</v>
      </c>
      <c r="K106" s="37">
        <f t="shared" si="21"/>
        <v>-2434.1870505086381</v>
      </c>
      <c r="L106" s="37">
        <f t="shared" si="22"/>
        <v>-9136861.0738560017</v>
      </c>
      <c r="M106" s="37">
        <f t="shared" si="23"/>
        <v>-11591598.734522134</v>
      </c>
      <c r="N106" s="41">
        <f>'jan-nov'!M106</f>
        <v>-10809514.46947369</v>
      </c>
      <c r="O106" s="107">
        <f t="shared" si="24"/>
        <v>-782084.26504844427</v>
      </c>
      <c r="P106" s="63">
        <f t="shared" si="25"/>
        <v>186252602.26547787</v>
      </c>
      <c r="Q106" s="63">
        <f t="shared" si="26"/>
        <v>39112.264230465742</v>
      </c>
      <c r="R106" s="110">
        <f t="shared" si="27"/>
        <v>1.0199133760438683</v>
      </c>
    </row>
    <row r="107" spans="1:18" x14ac:dyDescent="0.2">
      <c r="A107" s="33">
        <v>3012</v>
      </c>
      <c r="B107" s="34" t="s">
        <v>68</v>
      </c>
      <c r="C107" s="36">
        <v>42358836</v>
      </c>
      <c r="D107" s="36">
        <v>1329</v>
      </c>
      <c r="E107" s="37">
        <f t="shared" si="15"/>
        <v>31872.713318284423</v>
      </c>
      <c r="F107" s="38">
        <f t="shared" si="16"/>
        <v>0.83113077914852118</v>
      </c>
      <c r="G107" s="37">
        <f t="shared" si="17"/>
        <v>3885.5403261532447</v>
      </c>
      <c r="H107" s="37">
        <f t="shared" si="18"/>
        <v>924.36370509049857</v>
      </c>
      <c r="I107" s="37">
        <f t="shared" si="19"/>
        <v>4809.9040312437428</v>
      </c>
      <c r="J107" s="81">
        <f t="shared" si="20"/>
        <v>-515.48459904790707</v>
      </c>
      <c r="K107" s="37">
        <f t="shared" si="21"/>
        <v>4294.4194321958357</v>
      </c>
      <c r="L107" s="37">
        <f t="shared" si="22"/>
        <v>6392362.4575229343</v>
      </c>
      <c r="M107" s="37">
        <f t="shared" si="23"/>
        <v>5707283.4253882654</v>
      </c>
      <c r="N107" s="41">
        <f>'jan-nov'!M107</f>
        <v>6141648.3133475808</v>
      </c>
      <c r="O107" s="107">
        <f t="shared" si="24"/>
        <v>-434364.88795931544</v>
      </c>
      <c r="P107" s="63">
        <f t="shared" si="25"/>
        <v>48066119.425388262</v>
      </c>
      <c r="Q107" s="63">
        <f t="shared" si="26"/>
        <v>36167.132750480254</v>
      </c>
      <c r="R107" s="110">
        <f t="shared" si="27"/>
        <v>0.94311447294417661</v>
      </c>
    </row>
    <row r="108" spans="1:18" x14ac:dyDescent="0.2">
      <c r="A108" s="33">
        <v>3013</v>
      </c>
      <c r="B108" s="34" t="s">
        <v>69</v>
      </c>
      <c r="C108" s="36">
        <v>112093980</v>
      </c>
      <c r="D108" s="36">
        <v>3639</v>
      </c>
      <c r="E108" s="37">
        <f t="shared" si="15"/>
        <v>30803.511953833469</v>
      </c>
      <c r="F108" s="38">
        <f t="shared" si="16"/>
        <v>0.80324968367263039</v>
      </c>
      <c r="G108" s="37">
        <f t="shared" si="17"/>
        <v>4527.0611448238169</v>
      </c>
      <c r="H108" s="37">
        <f t="shared" si="18"/>
        <v>1298.5841826483322</v>
      </c>
      <c r="I108" s="37">
        <f t="shared" si="19"/>
        <v>5825.6453274721489</v>
      </c>
      <c r="J108" s="81">
        <f t="shared" si="20"/>
        <v>-515.48459904790707</v>
      </c>
      <c r="K108" s="37">
        <f t="shared" si="21"/>
        <v>5310.1607284242418</v>
      </c>
      <c r="L108" s="37">
        <f t="shared" si="22"/>
        <v>21199523.346671149</v>
      </c>
      <c r="M108" s="37">
        <f t="shared" si="23"/>
        <v>19323674.890735816</v>
      </c>
      <c r="N108" s="41">
        <f>'jan-nov'!M108</f>
        <v>20048433.731468666</v>
      </c>
      <c r="O108" s="107">
        <f t="shared" si="24"/>
        <v>-724758.84073285013</v>
      </c>
      <c r="P108" s="63">
        <f t="shared" si="25"/>
        <v>131417654.89073582</v>
      </c>
      <c r="Q108" s="63">
        <f t="shared" si="26"/>
        <v>36113.672682257711</v>
      </c>
      <c r="R108" s="110">
        <f t="shared" si="27"/>
        <v>0.94172041817038221</v>
      </c>
    </row>
    <row r="109" spans="1:18" x14ac:dyDescent="0.2">
      <c r="A109" s="33">
        <v>3014</v>
      </c>
      <c r="B109" s="34" t="s">
        <v>399</v>
      </c>
      <c r="C109" s="36">
        <v>1457782295</v>
      </c>
      <c r="D109" s="36">
        <v>46382</v>
      </c>
      <c r="E109" s="37">
        <f t="shared" si="15"/>
        <v>31429.914514251217</v>
      </c>
      <c r="F109" s="38">
        <f t="shared" si="16"/>
        <v>0.81958410876225607</v>
      </c>
      <c r="G109" s="37">
        <f t="shared" si="17"/>
        <v>4151.2196085731675</v>
      </c>
      <c r="H109" s="37">
        <f t="shared" si="18"/>
        <v>1079.3432865021205</v>
      </c>
      <c r="I109" s="37">
        <f t="shared" si="19"/>
        <v>5230.562895075288</v>
      </c>
      <c r="J109" s="81">
        <f t="shared" si="20"/>
        <v>-515.48459904790707</v>
      </c>
      <c r="K109" s="37">
        <f t="shared" si="21"/>
        <v>4715.0782960273809</v>
      </c>
      <c r="L109" s="37">
        <f t="shared" si="22"/>
        <v>242603968.19938201</v>
      </c>
      <c r="M109" s="37">
        <f t="shared" si="23"/>
        <v>218694761.52634197</v>
      </c>
      <c r="N109" s="41">
        <f>'jan-nov'!M109</f>
        <v>209420943.03960696</v>
      </c>
      <c r="O109" s="107">
        <f t="shared" si="24"/>
        <v>9273818.4867350161</v>
      </c>
      <c r="P109" s="63">
        <f t="shared" si="25"/>
        <v>1676477056.5263419</v>
      </c>
      <c r="Q109" s="63">
        <f t="shared" si="26"/>
        <v>36144.9928102786</v>
      </c>
      <c r="R109" s="110">
        <f t="shared" si="27"/>
        <v>0.9425371394248635</v>
      </c>
    </row>
    <row r="110" spans="1:18" x14ac:dyDescent="0.2">
      <c r="A110" s="33">
        <v>3015</v>
      </c>
      <c r="B110" s="34" t="s">
        <v>70</v>
      </c>
      <c r="C110" s="36">
        <v>116907167</v>
      </c>
      <c r="D110" s="36">
        <v>3886</v>
      </c>
      <c r="E110" s="37">
        <f t="shared" si="15"/>
        <v>30084.19119917653</v>
      </c>
      <c r="F110" s="38">
        <f t="shared" si="16"/>
        <v>0.78449227154691858</v>
      </c>
      <c r="G110" s="37">
        <f t="shared" si="17"/>
        <v>4958.6535976179803</v>
      </c>
      <c r="H110" s="37">
        <f t="shared" si="18"/>
        <v>1550.346446778261</v>
      </c>
      <c r="I110" s="37">
        <f t="shared" si="19"/>
        <v>6509.0000443962417</v>
      </c>
      <c r="J110" s="81">
        <f t="shared" si="20"/>
        <v>-515.48459904790707</v>
      </c>
      <c r="K110" s="37">
        <f t="shared" si="21"/>
        <v>5993.5154453483347</v>
      </c>
      <c r="L110" s="37">
        <f t="shared" si="22"/>
        <v>25293974.172523797</v>
      </c>
      <c r="M110" s="37">
        <f t="shared" si="23"/>
        <v>23290801.020623628</v>
      </c>
      <c r="N110" s="41">
        <f>'jan-nov'!M110</f>
        <v>23086703.954077281</v>
      </c>
      <c r="O110" s="107">
        <f t="shared" si="24"/>
        <v>204097.06654634699</v>
      </c>
      <c r="P110" s="63">
        <f t="shared" si="25"/>
        <v>140197968.02062362</v>
      </c>
      <c r="Q110" s="63">
        <f t="shared" si="26"/>
        <v>36077.706644524864</v>
      </c>
      <c r="R110" s="110">
        <f t="shared" si="27"/>
        <v>0.94078254756409663</v>
      </c>
    </row>
    <row r="111" spans="1:18" x14ac:dyDescent="0.2">
      <c r="A111" s="33">
        <v>3016</v>
      </c>
      <c r="B111" s="34" t="s">
        <v>71</v>
      </c>
      <c r="C111" s="36">
        <v>257032019</v>
      </c>
      <c r="D111" s="36">
        <v>8371</v>
      </c>
      <c r="E111" s="37">
        <f t="shared" si="15"/>
        <v>30705.055429458847</v>
      </c>
      <c r="F111" s="38">
        <f t="shared" si="16"/>
        <v>0.80068227602839981</v>
      </c>
      <c r="G111" s="37">
        <f t="shared" si="17"/>
        <v>4586.1350594485893</v>
      </c>
      <c r="H111" s="37">
        <f t="shared" si="18"/>
        <v>1333.0439661794499</v>
      </c>
      <c r="I111" s="37">
        <f t="shared" si="19"/>
        <v>5919.1790256280392</v>
      </c>
      <c r="J111" s="81">
        <f t="shared" si="20"/>
        <v>-515.48459904790707</v>
      </c>
      <c r="K111" s="37">
        <f t="shared" si="21"/>
        <v>5403.6944265801321</v>
      </c>
      <c r="L111" s="37">
        <f t="shared" si="22"/>
        <v>49549447.623532318</v>
      </c>
      <c r="M111" s="37">
        <f t="shared" si="23"/>
        <v>45234326.044902287</v>
      </c>
      <c r="N111" s="41">
        <f>'jan-nov'!M111</f>
        <v>45812293.238286398</v>
      </c>
      <c r="O111" s="107">
        <f t="shared" si="24"/>
        <v>-577967.19338411093</v>
      </c>
      <c r="P111" s="63">
        <f t="shared" si="25"/>
        <v>302266345.04490227</v>
      </c>
      <c r="Q111" s="63">
        <f t="shared" si="26"/>
        <v>36108.749856038972</v>
      </c>
      <c r="R111" s="110">
        <f t="shared" si="27"/>
        <v>0.94159204778817041</v>
      </c>
    </row>
    <row r="112" spans="1:18" x14ac:dyDescent="0.2">
      <c r="A112" s="33">
        <v>3017</v>
      </c>
      <c r="B112" s="34" t="s">
        <v>72</v>
      </c>
      <c r="C112" s="36">
        <v>254619372</v>
      </c>
      <c r="D112" s="37">
        <v>8317</v>
      </c>
      <c r="E112" s="37">
        <f t="shared" si="15"/>
        <v>30614.328724299627</v>
      </c>
      <c r="F112" s="38">
        <f t="shared" si="16"/>
        <v>0.79831643549278075</v>
      </c>
      <c r="G112" s="37">
        <f t="shared" si="17"/>
        <v>4640.571082544122</v>
      </c>
      <c r="H112" s="37">
        <f t="shared" si="18"/>
        <v>1364.7983129851773</v>
      </c>
      <c r="I112" s="81">
        <f t="shared" si="19"/>
        <v>6005.3693955292993</v>
      </c>
      <c r="J112" s="37">
        <f t="shared" si="20"/>
        <v>-515.48459904790707</v>
      </c>
      <c r="K112" s="37">
        <f t="shared" si="21"/>
        <v>5489.8847964813922</v>
      </c>
      <c r="L112" s="37">
        <f t="shared" si="22"/>
        <v>49946657.262617178</v>
      </c>
      <c r="M112" s="41">
        <f t="shared" si="23"/>
        <v>45659371.852335736</v>
      </c>
      <c r="N112" s="41">
        <f>'jan-nov'!M112</f>
        <v>43835533.027473167</v>
      </c>
      <c r="O112" s="107">
        <f t="shared" si="24"/>
        <v>1823838.8248625696</v>
      </c>
      <c r="P112" s="63">
        <f t="shared" si="25"/>
        <v>300278743.85233575</v>
      </c>
      <c r="Q112" s="63">
        <f t="shared" si="26"/>
        <v>36104.213520781021</v>
      </c>
      <c r="R112" s="110">
        <f t="shared" si="27"/>
        <v>0.94147375576138981</v>
      </c>
    </row>
    <row r="113" spans="1:18" x14ac:dyDescent="0.2">
      <c r="A113" s="33">
        <v>3018</v>
      </c>
      <c r="B113" s="34" t="s">
        <v>400</v>
      </c>
      <c r="C113" s="36">
        <v>183157440</v>
      </c>
      <c r="D113" s="37">
        <v>6023</v>
      </c>
      <c r="E113" s="37">
        <f t="shared" si="15"/>
        <v>30409.669599867175</v>
      </c>
      <c r="F113" s="38">
        <f t="shared" si="16"/>
        <v>0.7929796291829202</v>
      </c>
      <c r="G113" s="37">
        <f t="shared" si="17"/>
        <v>4763.3665572035934</v>
      </c>
      <c r="H113" s="37">
        <f t="shared" si="18"/>
        <v>1436.4290065365353</v>
      </c>
      <c r="I113" s="81">
        <f t="shared" si="19"/>
        <v>6199.7955637401283</v>
      </c>
      <c r="J113" s="37">
        <f t="shared" si="20"/>
        <v>-515.48459904790707</v>
      </c>
      <c r="K113" s="37">
        <f t="shared" si="21"/>
        <v>5684.3109646922212</v>
      </c>
      <c r="L113" s="37">
        <f t="shared" si="22"/>
        <v>37341368.680406794</v>
      </c>
      <c r="M113" s="41">
        <f t="shared" si="23"/>
        <v>34236604.940341249</v>
      </c>
      <c r="N113" s="41">
        <f>'jan-nov'!M113</f>
        <v>33213038.90514861</v>
      </c>
      <c r="O113" s="107">
        <f t="shared" si="24"/>
        <v>1023566.0351926386</v>
      </c>
      <c r="P113" s="63">
        <f t="shared" si="25"/>
        <v>217394044.94034123</v>
      </c>
      <c r="Q113" s="63">
        <f t="shared" si="26"/>
        <v>36093.980564559395</v>
      </c>
      <c r="R113" s="110">
        <f t="shared" si="27"/>
        <v>0.94120691544589663</v>
      </c>
    </row>
    <row r="114" spans="1:18" x14ac:dyDescent="0.2">
      <c r="A114" s="33">
        <v>3019</v>
      </c>
      <c r="B114" s="34" t="s">
        <v>73</v>
      </c>
      <c r="C114" s="36">
        <v>665770655</v>
      </c>
      <c r="D114" s="37">
        <v>19089</v>
      </c>
      <c r="E114" s="37">
        <f t="shared" si="15"/>
        <v>34877.18869505998</v>
      </c>
      <c r="F114" s="38">
        <f t="shared" si="16"/>
        <v>0.90947716704137427</v>
      </c>
      <c r="G114" s="37">
        <f t="shared" si="17"/>
        <v>2082.8551000879102</v>
      </c>
      <c r="H114" s="37">
        <f t="shared" si="18"/>
        <v>0</v>
      </c>
      <c r="I114" s="81">
        <f t="shared" si="19"/>
        <v>2082.8551000879102</v>
      </c>
      <c r="J114" s="37">
        <f t="shared" si="20"/>
        <v>-515.48459904790707</v>
      </c>
      <c r="K114" s="37">
        <f t="shared" si="21"/>
        <v>1567.3705010400031</v>
      </c>
      <c r="L114" s="37">
        <f t="shared" si="22"/>
        <v>39759621.005578116</v>
      </c>
      <c r="M114" s="41">
        <f t="shared" si="23"/>
        <v>29919535.49435262</v>
      </c>
      <c r="N114" s="41">
        <f>'jan-nov'!M114</f>
        <v>27370863.019617062</v>
      </c>
      <c r="O114" s="107">
        <f t="shared" si="24"/>
        <v>2548672.474735558</v>
      </c>
      <c r="P114" s="63">
        <f t="shared" si="25"/>
        <v>695690190.49435258</v>
      </c>
      <c r="Q114" s="63">
        <f t="shared" si="26"/>
        <v>36444.559196099981</v>
      </c>
      <c r="R114" s="110">
        <f t="shared" si="27"/>
        <v>0.95034880080330031</v>
      </c>
    </row>
    <row r="115" spans="1:18" x14ac:dyDescent="0.2">
      <c r="A115" s="33">
        <v>3020</v>
      </c>
      <c r="B115" s="34" t="s">
        <v>401</v>
      </c>
      <c r="C115" s="36">
        <v>2573618882</v>
      </c>
      <c r="D115" s="37">
        <v>62245</v>
      </c>
      <c r="E115" s="37">
        <f t="shared" si="15"/>
        <v>41346.596224596353</v>
      </c>
      <c r="F115" s="38">
        <f t="shared" si="16"/>
        <v>1.078177072410532</v>
      </c>
      <c r="G115" s="37">
        <f t="shared" si="17"/>
        <v>-1798.7894176339134</v>
      </c>
      <c r="H115" s="37">
        <f t="shared" si="18"/>
        <v>0</v>
      </c>
      <c r="I115" s="81">
        <f t="shared" si="19"/>
        <v>-1798.7894176339134</v>
      </c>
      <c r="J115" s="37">
        <f t="shared" si="20"/>
        <v>-515.48459904790707</v>
      </c>
      <c r="K115" s="37">
        <f t="shared" si="21"/>
        <v>-2314.2740166818203</v>
      </c>
      <c r="L115" s="37">
        <f t="shared" si="22"/>
        <v>-111965647.30062294</v>
      </c>
      <c r="M115" s="41">
        <f t="shared" si="23"/>
        <v>-144051986.16835991</v>
      </c>
      <c r="N115" s="41">
        <f>'jan-nov'!M115</f>
        <v>-144042387.72129145</v>
      </c>
      <c r="O115" s="107">
        <f t="shared" si="24"/>
        <v>-9598.4470684528351</v>
      </c>
      <c r="P115" s="63">
        <f t="shared" si="25"/>
        <v>2429566895.8316402</v>
      </c>
      <c r="Q115" s="63">
        <f t="shared" si="26"/>
        <v>39032.322207914534</v>
      </c>
      <c r="R115" s="110">
        <f t="shared" si="27"/>
        <v>1.0178287629509635</v>
      </c>
    </row>
    <row r="116" spans="1:18" x14ac:dyDescent="0.2">
      <c r="A116" s="33">
        <v>3021</v>
      </c>
      <c r="B116" s="34" t="s">
        <v>74</v>
      </c>
      <c r="C116" s="36">
        <v>736885124</v>
      </c>
      <c r="D116" s="37">
        <v>21350</v>
      </c>
      <c r="E116" s="37">
        <f t="shared" si="15"/>
        <v>34514.525714285715</v>
      </c>
      <c r="F116" s="38">
        <f t="shared" si="16"/>
        <v>0.90002016340414948</v>
      </c>
      <c r="G116" s="37">
        <f t="shared" si="17"/>
        <v>2300.4528885524692</v>
      </c>
      <c r="H116" s="37">
        <f t="shared" si="18"/>
        <v>0</v>
      </c>
      <c r="I116" s="81">
        <f t="shared" si="19"/>
        <v>2300.4528885524692</v>
      </c>
      <c r="J116" s="37">
        <f t="shared" si="20"/>
        <v>-515.48459904790707</v>
      </c>
      <c r="K116" s="37">
        <f t="shared" si="21"/>
        <v>1784.9682895045621</v>
      </c>
      <c r="L116" s="37">
        <f t="shared" si="22"/>
        <v>49114669.170595214</v>
      </c>
      <c r="M116" s="41">
        <f t="shared" si="23"/>
        <v>38109072.980922401</v>
      </c>
      <c r="N116" s="41">
        <f>'jan-nov'!M116</f>
        <v>35620598.401918598</v>
      </c>
      <c r="O116" s="107">
        <f t="shared" si="24"/>
        <v>2488474.5790038034</v>
      </c>
      <c r="P116" s="63">
        <f t="shared" si="25"/>
        <v>774994196.98092246</v>
      </c>
      <c r="Q116" s="63">
        <f t="shared" si="26"/>
        <v>36299.494003790278</v>
      </c>
      <c r="R116" s="110">
        <f t="shared" si="27"/>
        <v>0.94656599934841046</v>
      </c>
    </row>
    <row r="117" spans="1:18" x14ac:dyDescent="0.2">
      <c r="A117" s="33">
        <v>3022</v>
      </c>
      <c r="B117" s="34" t="s">
        <v>75</v>
      </c>
      <c r="C117" s="36">
        <v>753892343</v>
      </c>
      <c r="D117" s="37">
        <v>16106</v>
      </c>
      <c r="E117" s="37">
        <f t="shared" si="15"/>
        <v>46808.167328945732</v>
      </c>
      <c r="F117" s="38">
        <f t="shared" si="16"/>
        <v>1.2205960689359674</v>
      </c>
      <c r="G117" s="37">
        <f t="shared" si="17"/>
        <v>-5075.7320802435406</v>
      </c>
      <c r="H117" s="37">
        <f t="shared" si="18"/>
        <v>0</v>
      </c>
      <c r="I117" s="81">
        <f t="shared" si="19"/>
        <v>-5075.7320802435406</v>
      </c>
      <c r="J117" s="37">
        <f t="shared" si="20"/>
        <v>-515.48459904790707</v>
      </c>
      <c r="K117" s="37">
        <f t="shared" si="21"/>
        <v>-5591.2166792914477</v>
      </c>
      <c r="L117" s="37">
        <f t="shared" si="22"/>
        <v>-81749740.884402469</v>
      </c>
      <c r="M117" s="41">
        <f t="shared" si="23"/>
        <v>-90052135.836668059</v>
      </c>
      <c r="N117" s="41">
        <f>'jan-nov'!M117</f>
        <v>-85546279.33350344</v>
      </c>
      <c r="O117" s="107">
        <f t="shared" si="24"/>
        <v>-4505856.5031646192</v>
      </c>
      <c r="P117" s="63">
        <f t="shared" si="25"/>
        <v>663840207.16333199</v>
      </c>
      <c r="Q117" s="63">
        <f t="shared" si="26"/>
        <v>41216.950649654289</v>
      </c>
      <c r="R117" s="110">
        <f t="shared" si="27"/>
        <v>1.0747963615611378</v>
      </c>
    </row>
    <row r="118" spans="1:18" x14ac:dyDescent="0.2">
      <c r="A118" s="33">
        <v>3023</v>
      </c>
      <c r="B118" s="34" t="s">
        <v>76</v>
      </c>
      <c r="C118" s="36">
        <v>798974606</v>
      </c>
      <c r="D118" s="37">
        <v>20322</v>
      </c>
      <c r="E118" s="37">
        <f t="shared" si="15"/>
        <v>39315.74677689204</v>
      </c>
      <c r="F118" s="38">
        <f t="shared" si="16"/>
        <v>1.0252195012446177</v>
      </c>
      <c r="G118" s="37">
        <f t="shared" si="17"/>
        <v>-580.27974901132541</v>
      </c>
      <c r="H118" s="37">
        <f t="shared" si="18"/>
        <v>0</v>
      </c>
      <c r="I118" s="81">
        <f t="shared" si="19"/>
        <v>-580.27974901132541</v>
      </c>
      <c r="J118" s="37">
        <f t="shared" si="20"/>
        <v>-515.48459904790707</v>
      </c>
      <c r="K118" s="37">
        <f t="shared" si="21"/>
        <v>-1095.7643480592324</v>
      </c>
      <c r="L118" s="37">
        <f t="shared" si="22"/>
        <v>-11792445.059408154</v>
      </c>
      <c r="M118" s="41">
        <f t="shared" si="23"/>
        <v>-22268123.08125972</v>
      </c>
      <c r="N118" s="41">
        <f>'jan-nov'!M118</f>
        <v>-21855428.945452403</v>
      </c>
      <c r="O118" s="107">
        <f t="shared" si="24"/>
        <v>-412694.13580731675</v>
      </c>
      <c r="P118" s="63">
        <f t="shared" si="25"/>
        <v>776706482.91874027</v>
      </c>
      <c r="Q118" s="63">
        <f t="shared" si="26"/>
        <v>38219.982428832809</v>
      </c>
      <c r="R118" s="110">
        <f t="shared" si="27"/>
        <v>0.99664573448459781</v>
      </c>
    </row>
    <row r="119" spans="1:18" x14ac:dyDescent="0.2">
      <c r="A119" s="33">
        <v>3024</v>
      </c>
      <c r="B119" s="34" t="s">
        <v>77</v>
      </c>
      <c r="C119" s="36">
        <v>8391559592</v>
      </c>
      <c r="D119" s="37">
        <v>129874</v>
      </c>
      <c r="E119" s="37">
        <f t="shared" si="15"/>
        <v>64613.08338851502</v>
      </c>
      <c r="F119" s="38">
        <f t="shared" si="16"/>
        <v>1.6848870632258872</v>
      </c>
      <c r="G119" s="37">
        <f t="shared" si="17"/>
        <v>-15758.681715985113</v>
      </c>
      <c r="H119" s="37">
        <f t="shared" si="18"/>
        <v>0</v>
      </c>
      <c r="I119" s="81">
        <f t="shared" si="19"/>
        <v>-15758.681715985113</v>
      </c>
      <c r="J119" s="37">
        <f t="shared" si="20"/>
        <v>-515.48459904790707</v>
      </c>
      <c r="K119" s="37">
        <f t="shared" si="21"/>
        <v>-16274.166315033021</v>
      </c>
      <c r="L119" s="37">
        <f t="shared" si="22"/>
        <v>-2046643029.1818504</v>
      </c>
      <c r="M119" s="41">
        <f t="shared" si="23"/>
        <v>-2113591075.9985986</v>
      </c>
      <c r="N119" s="41">
        <f>'jan-nov'!M119</f>
        <v>-2015809675.993706</v>
      </c>
      <c r="O119" s="107">
        <f t="shared" si="24"/>
        <v>-97781400.004892588</v>
      </c>
      <c r="P119" s="63">
        <f t="shared" si="25"/>
        <v>6277968516.0014019</v>
      </c>
      <c r="Q119" s="63">
        <f t="shared" si="26"/>
        <v>48338.917073482007</v>
      </c>
      <c r="R119" s="110">
        <f t="shared" si="27"/>
        <v>1.2605127592771057</v>
      </c>
    </row>
    <row r="120" spans="1:18" x14ac:dyDescent="0.2">
      <c r="A120" s="33">
        <v>3025</v>
      </c>
      <c r="B120" s="34" t="s">
        <v>78</v>
      </c>
      <c r="C120" s="36">
        <v>4905321445</v>
      </c>
      <c r="D120" s="37">
        <v>97784</v>
      </c>
      <c r="E120" s="37">
        <f t="shared" si="15"/>
        <v>50164.867923177619</v>
      </c>
      <c r="F120" s="38">
        <f t="shared" si="16"/>
        <v>1.3081272794856444</v>
      </c>
      <c r="G120" s="37">
        <f t="shared" si="17"/>
        <v>-7089.7524367826727</v>
      </c>
      <c r="H120" s="37">
        <f t="shared" si="18"/>
        <v>0</v>
      </c>
      <c r="I120" s="81">
        <f t="shared" si="19"/>
        <v>-7089.7524367826727</v>
      </c>
      <c r="J120" s="37">
        <f t="shared" si="20"/>
        <v>-515.48459904790707</v>
      </c>
      <c r="K120" s="37">
        <f t="shared" si="21"/>
        <v>-7605.2370358305798</v>
      </c>
      <c r="L120" s="37">
        <f t="shared" si="22"/>
        <v>-693264352.27835691</v>
      </c>
      <c r="M120" s="41">
        <f t="shared" si="23"/>
        <v>-743670498.31165743</v>
      </c>
      <c r="N120" s="41">
        <f>'jan-nov'!M120</f>
        <v>-707601093.07068801</v>
      </c>
      <c r="O120" s="107">
        <f t="shared" si="24"/>
        <v>-36069405.240969419</v>
      </c>
      <c r="P120" s="63">
        <f t="shared" si="25"/>
        <v>4161650946.6883426</v>
      </c>
      <c r="Q120" s="63">
        <f t="shared" si="26"/>
        <v>42559.630887347033</v>
      </c>
      <c r="R120" s="110">
        <f t="shared" si="27"/>
        <v>1.1098088457810085</v>
      </c>
    </row>
    <row r="121" spans="1:18" x14ac:dyDescent="0.2">
      <c r="A121" s="33">
        <v>3026</v>
      </c>
      <c r="B121" s="34" t="s">
        <v>79</v>
      </c>
      <c r="C121" s="36">
        <v>526544000</v>
      </c>
      <c r="D121" s="37">
        <v>17945</v>
      </c>
      <c r="E121" s="37">
        <f t="shared" si="15"/>
        <v>29342.100863750347</v>
      </c>
      <c r="F121" s="38">
        <f t="shared" si="16"/>
        <v>0.76514110704070992</v>
      </c>
      <c r="G121" s="37">
        <f t="shared" si="17"/>
        <v>5403.9077988736899</v>
      </c>
      <c r="H121" s="37">
        <f t="shared" si="18"/>
        <v>1810.0780641774249</v>
      </c>
      <c r="I121" s="81">
        <f t="shared" si="19"/>
        <v>7213.9858630511153</v>
      </c>
      <c r="J121" s="37">
        <f t="shared" si="20"/>
        <v>-515.48459904790707</v>
      </c>
      <c r="K121" s="37">
        <f t="shared" si="21"/>
        <v>6698.5012640032082</v>
      </c>
      <c r="L121" s="37">
        <f t="shared" si="22"/>
        <v>129454976.31245226</v>
      </c>
      <c r="M121" s="41">
        <f t="shared" si="23"/>
        <v>120204605.18253757</v>
      </c>
      <c r="N121" s="41">
        <f>'jan-nov'!M121</f>
        <v>117615897.19802283</v>
      </c>
      <c r="O121" s="107">
        <f t="shared" si="24"/>
        <v>2588707.9845147431</v>
      </c>
      <c r="P121" s="63">
        <f t="shared" si="25"/>
        <v>646748605.18253756</v>
      </c>
      <c r="Q121" s="63">
        <f t="shared" si="26"/>
        <v>36040.602127753555</v>
      </c>
      <c r="R121" s="110">
        <f t="shared" si="27"/>
        <v>0.93981498933878616</v>
      </c>
    </row>
    <row r="122" spans="1:18" x14ac:dyDescent="0.2">
      <c r="A122" s="33">
        <v>3027</v>
      </c>
      <c r="B122" s="34" t="s">
        <v>80</v>
      </c>
      <c r="C122" s="36">
        <v>709409565</v>
      </c>
      <c r="D122" s="37">
        <v>19618</v>
      </c>
      <c r="E122" s="37">
        <f t="shared" si="15"/>
        <v>36161.156336017943</v>
      </c>
      <c r="F122" s="38">
        <f t="shared" si="16"/>
        <v>0.94295862860300073</v>
      </c>
      <c r="G122" s="37">
        <f t="shared" si="17"/>
        <v>1312.4745155131327</v>
      </c>
      <c r="H122" s="37">
        <f t="shared" si="18"/>
        <v>0</v>
      </c>
      <c r="I122" s="81">
        <f t="shared" si="19"/>
        <v>1312.4745155131327</v>
      </c>
      <c r="J122" s="37">
        <f t="shared" si="20"/>
        <v>-515.48459904790707</v>
      </c>
      <c r="K122" s="37">
        <f t="shared" si="21"/>
        <v>796.98991646522563</v>
      </c>
      <c r="L122" s="37">
        <f t="shared" si="22"/>
        <v>25748125.045336638</v>
      </c>
      <c r="M122" s="41">
        <f t="shared" si="23"/>
        <v>15635348.181214796</v>
      </c>
      <c r="N122" s="41">
        <f>'jan-nov'!M122</f>
        <v>12836389.741172867</v>
      </c>
      <c r="O122" s="107">
        <f t="shared" si="24"/>
        <v>2798958.4400419295</v>
      </c>
      <c r="P122" s="63">
        <f t="shared" si="25"/>
        <v>725044913.18121481</v>
      </c>
      <c r="Q122" s="63">
        <f t="shared" si="26"/>
        <v>36958.146252483166</v>
      </c>
      <c r="R122" s="110">
        <f t="shared" si="27"/>
        <v>0.96374138542795096</v>
      </c>
    </row>
    <row r="123" spans="1:18" x14ac:dyDescent="0.2">
      <c r="A123" s="33">
        <v>3028</v>
      </c>
      <c r="B123" s="34" t="s">
        <v>81</v>
      </c>
      <c r="C123" s="36">
        <v>349300372</v>
      </c>
      <c r="D123" s="37">
        <v>11392</v>
      </c>
      <c r="E123" s="37">
        <f t="shared" si="15"/>
        <v>30661.900632022473</v>
      </c>
      <c r="F123" s="38">
        <f t="shared" si="16"/>
        <v>0.79955694728531113</v>
      </c>
      <c r="G123" s="37">
        <f t="shared" si="17"/>
        <v>4612.0279379104149</v>
      </c>
      <c r="H123" s="37">
        <f t="shared" si="18"/>
        <v>1348.1481452821811</v>
      </c>
      <c r="I123" s="81">
        <f t="shared" si="19"/>
        <v>5960.1760831925958</v>
      </c>
      <c r="J123" s="37">
        <f t="shared" si="20"/>
        <v>-515.48459904790707</v>
      </c>
      <c r="K123" s="37">
        <f t="shared" si="21"/>
        <v>5444.6914841446887</v>
      </c>
      <c r="L123" s="37">
        <f t="shared" si="22"/>
        <v>67898325.939730048</v>
      </c>
      <c r="M123" s="41">
        <f t="shared" si="23"/>
        <v>62025925.387376294</v>
      </c>
      <c r="N123" s="41">
        <f>'jan-nov'!M123</f>
        <v>58275846.657114886</v>
      </c>
      <c r="O123" s="107">
        <f t="shared" si="24"/>
        <v>3750078.7302614078</v>
      </c>
      <c r="P123" s="63">
        <f t="shared" si="25"/>
        <v>411326297.38737631</v>
      </c>
      <c r="Q123" s="63">
        <f t="shared" si="26"/>
        <v>36106.592116167165</v>
      </c>
      <c r="R123" s="110">
        <f t="shared" si="27"/>
        <v>0.94153578135101634</v>
      </c>
    </row>
    <row r="124" spans="1:18" x14ac:dyDescent="0.2">
      <c r="A124" s="33">
        <v>3029</v>
      </c>
      <c r="B124" s="34" t="s">
        <v>82</v>
      </c>
      <c r="C124" s="36">
        <v>1738516761</v>
      </c>
      <c r="D124" s="37">
        <v>46797</v>
      </c>
      <c r="E124" s="37">
        <f t="shared" si="15"/>
        <v>37150.17545996538</v>
      </c>
      <c r="F124" s="38">
        <f t="shared" si="16"/>
        <v>0.96874884692770369</v>
      </c>
      <c r="G124" s="37">
        <f t="shared" si="17"/>
        <v>719.06304114467059</v>
      </c>
      <c r="H124" s="37">
        <f t="shared" si="18"/>
        <v>0</v>
      </c>
      <c r="I124" s="81">
        <f t="shared" si="19"/>
        <v>719.06304114467059</v>
      </c>
      <c r="J124" s="37">
        <f t="shared" si="20"/>
        <v>-515.48459904790707</v>
      </c>
      <c r="K124" s="37">
        <f t="shared" si="21"/>
        <v>203.57844209676352</v>
      </c>
      <c r="L124" s="37">
        <f t="shared" si="22"/>
        <v>33649993.136447147</v>
      </c>
      <c r="M124" s="41">
        <f t="shared" si="23"/>
        <v>9526860.3548022434</v>
      </c>
      <c r="N124" s="41">
        <f>'jan-nov'!M124</f>
        <v>4807882.645451392</v>
      </c>
      <c r="O124" s="107">
        <f t="shared" si="24"/>
        <v>4718977.7093508514</v>
      </c>
      <c r="P124" s="63">
        <f t="shared" si="25"/>
        <v>1748043621.3548021</v>
      </c>
      <c r="Q124" s="63">
        <f t="shared" si="26"/>
        <v>37353.753902062141</v>
      </c>
      <c r="R124" s="110">
        <f t="shared" si="27"/>
        <v>0.97405747275783205</v>
      </c>
    </row>
    <row r="125" spans="1:18" x14ac:dyDescent="0.2">
      <c r="A125" s="33">
        <v>3030</v>
      </c>
      <c r="B125" s="34" t="s">
        <v>402</v>
      </c>
      <c r="C125" s="36">
        <v>3370430805</v>
      </c>
      <c r="D125" s="37">
        <v>91515</v>
      </c>
      <c r="E125" s="37">
        <f t="shared" si="15"/>
        <v>36829.271758728079</v>
      </c>
      <c r="F125" s="38">
        <f t="shared" si="16"/>
        <v>0.96038078172479546</v>
      </c>
      <c r="G125" s="37">
        <f t="shared" si="17"/>
        <v>911.60526188705114</v>
      </c>
      <c r="H125" s="37">
        <f t="shared" si="18"/>
        <v>0</v>
      </c>
      <c r="I125" s="81">
        <f t="shared" si="19"/>
        <v>911.60526188705114</v>
      </c>
      <c r="J125" s="37">
        <f t="shared" si="20"/>
        <v>-515.48459904790707</v>
      </c>
      <c r="K125" s="37">
        <f t="shared" si="21"/>
        <v>396.12066283914407</v>
      </c>
      <c r="L125" s="37">
        <f t="shared" si="22"/>
        <v>83425555.541593492</v>
      </c>
      <c r="M125" s="41">
        <f t="shared" si="23"/>
        <v>36250982.45972427</v>
      </c>
      <c r="N125" s="41">
        <f>'jan-nov'!M125</f>
        <v>22874767.156093091</v>
      </c>
      <c r="O125" s="107">
        <f t="shared" si="24"/>
        <v>13376215.303631179</v>
      </c>
      <c r="P125" s="63">
        <f t="shared" si="25"/>
        <v>3406681787.4597244</v>
      </c>
      <c r="Q125" s="63">
        <f t="shared" si="26"/>
        <v>37225.392421567223</v>
      </c>
      <c r="R125" s="110">
        <f t="shared" si="27"/>
        <v>0.97071024667666894</v>
      </c>
    </row>
    <row r="126" spans="1:18" x14ac:dyDescent="0.2">
      <c r="A126" s="33">
        <v>3031</v>
      </c>
      <c r="B126" s="34" t="s">
        <v>83</v>
      </c>
      <c r="C126" s="36">
        <v>986003525</v>
      </c>
      <c r="D126" s="37">
        <v>25440</v>
      </c>
      <c r="E126" s="37">
        <f t="shared" si="15"/>
        <v>38758.000196540881</v>
      </c>
      <c r="F126" s="38">
        <f t="shared" si="16"/>
        <v>1.0106753880633672</v>
      </c>
      <c r="G126" s="37">
        <f t="shared" si="17"/>
        <v>-245.63180080063029</v>
      </c>
      <c r="H126" s="37">
        <f t="shared" si="18"/>
        <v>0</v>
      </c>
      <c r="I126" s="81">
        <f t="shared" si="19"/>
        <v>-245.63180080063029</v>
      </c>
      <c r="J126" s="37">
        <f t="shared" si="20"/>
        <v>-515.48459904790707</v>
      </c>
      <c r="K126" s="37">
        <f t="shared" si="21"/>
        <v>-761.11639984853741</v>
      </c>
      <c r="L126" s="37">
        <f t="shared" si="22"/>
        <v>-6248873.0123680346</v>
      </c>
      <c r="M126" s="41">
        <f t="shared" si="23"/>
        <v>-19362801.212146793</v>
      </c>
      <c r="N126" s="41">
        <f>'jan-nov'!M126</f>
        <v>-21403974.212140076</v>
      </c>
      <c r="O126" s="107">
        <f t="shared" si="24"/>
        <v>2041172.9999932833</v>
      </c>
      <c r="P126" s="63">
        <f t="shared" si="25"/>
        <v>966640723.78785324</v>
      </c>
      <c r="Q126" s="63">
        <f t="shared" si="26"/>
        <v>37996.883796692346</v>
      </c>
      <c r="R126" s="110">
        <f t="shared" si="27"/>
        <v>0.99082808921209764</v>
      </c>
    </row>
    <row r="127" spans="1:18" x14ac:dyDescent="0.2">
      <c r="A127" s="33">
        <v>3032</v>
      </c>
      <c r="B127" s="34" t="s">
        <v>84</v>
      </c>
      <c r="C127" s="36">
        <v>300129663</v>
      </c>
      <c r="D127" s="37">
        <v>7285</v>
      </c>
      <c r="E127" s="37">
        <f t="shared" si="15"/>
        <v>41198.306520247083</v>
      </c>
      <c r="F127" s="38">
        <f t="shared" si="16"/>
        <v>1.0743101867681097</v>
      </c>
      <c r="G127" s="37">
        <f t="shared" si="17"/>
        <v>-1709.8155950243511</v>
      </c>
      <c r="H127" s="37">
        <f t="shared" si="18"/>
        <v>0</v>
      </c>
      <c r="I127" s="81">
        <f t="shared" si="19"/>
        <v>-1709.8155950243511</v>
      </c>
      <c r="J127" s="37">
        <f t="shared" si="20"/>
        <v>-515.48459904790707</v>
      </c>
      <c r="K127" s="37">
        <f t="shared" si="21"/>
        <v>-2225.3001940722579</v>
      </c>
      <c r="L127" s="37">
        <f t="shared" si="22"/>
        <v>-12456006.609752398</v>
      </c>
      <c r="M127" s="41">
        <f t="shared" si="23"/>
        <v>-16211311.913816398</v>
      </c>
      <c r="N127" s="41">
        <f>'jan-nov'!M127</f>
        <v>-15836907.517705971</v>
      </c>
      <c r="O127" s="107">
        <f t="shared" si="24"/>
        <v>-374404.39611042663</v>
      </c>
      <c r="P127" s="63">
        <f t="shared" si="25"/>
        <v>283918351.08618361</v>
      </c>
      <c r="Q127" s="63">
        <f t="shared" si="26"/>
        <v>38973.006326174829</v>
      </c>
      <c r="R127" s="110">
        <f t="shared" si="27"/>
        <v>1.0162820086939948</v>
      </c>
    </row>
    <row r="128" spans="1:18" x14ac:dyDescent="0.2">
      <c r="A128" s="33">
        <v>3033</v>
      </c>
      <c r="B128" s="34" t="s">
        <v>85</v>
      </c>
      <c r="C128" s="36">
        <v>1434131141</v>
      </c>
      <c r="D128" s="37">
        <v>42866</v>
      </c>
      <c r="E128" s="37">
        <f t="shared" si="15"/>
        <v>33456.145686558113</v>
      </c>
      <c r="F128" s="38">
        <f t="shared" si="16"/>
        <v>0.87242125118427749</v>
      </c>
      <c r="G128" s="37">
        <f t="shared" si="17"/>
        <v>2935.4809051890302</v>
      </c>
      <c r="H128" s="37">
        <f t="shared" si="18"/>
        <v>370.16237619470701</v>
      </c>
      <c r="I128" s="81">
        <f t="shared" si="19"/>
        <v>3305.6432813837373</v>
      </c>
      <c r="J128" s="37">
        <f t="shared" si="20"/>
        <v>-515.48459904790707</v>
      </c>
      <c r="K128" s="37">
        <f t="shared" si="21"/>
        <v>2790.1586823358302</v>
      </c>
      <c r="L128" s="37">
        <f t="shared" si="22"/>
        <v>141699704.89979529</v>
      </c>
      <c r="M128" s="41">
        <f t="shared" si="23"/>
        <v>119602942.0770077</v>
      </c>
      <c r="N128" s="41">
        <f>'jan-nov'!M128</f>
        <v>112706942.16332385</v>
      </c>
      <c r="O128" s="107">
        <f t="shared" si="24"/>
        <v>6895999.9136838466</v>
      </c>
      <c r="P128" s="63">
        <f t="shared" si="25"/>
        <v>1553734083.0770078</v>
      </c>
      <c r="Q128" s="63">
        <f t="shared" si="26"/>
        <v>36246.304368893943</v>
      </c>
      <c r="R128" s="110">
        <f t="shared" si="27"/>
        <v>0.9451789965459646</v>
      </c>
    </row>
    <row r="129" spans="1:18" x14ac:dyDescent="0.2">
      <c r="A129" s="33">
        <v>3034</v>
      </c>
      <c r="B129" s="34" t="s">
        <v>86</v>
      </c>
      <c r="C129" s="36">
        <v>736578334</v>
      </c>
      <c r="D129" s="37">
        <v>24283</v>
      </c>
      <c r="E129" s="37">
        <f t="shared" si="15"/>
        <v>30333.086274348309</v>
      </c>
      <c r="F129" s="38">
        <f t="shared" si="16"/>
        <v>0.79098259936080695</v>
      </c>
      <c r="G129" s="37">
        <f t="shared" si="17"/>
        <v>4809.3165525149134</v>
      </c>
      <c r="H129" s="37">
        <f t="shared" si="18"/>
        <v>1463.2331704681385</v>
      </c>
      <c r="I129" s="81">
        <f t="shared" si="19"/>
        <v>6272.5497229830517</v>
      </c>
      <c r="J129" s="37">
        <f t="shared" si="20"/>
        <v>-515.48459904790707</v>
      </c>
      <c r="K129" s="37">
        <f t="shared" si="21"/>
        <v>5757.0651239351446</v>
      </c>
      <c r="L129" s="37">
        <f t="shared" si="22"/>
        <v>152316324.92319745</v>
      </c>
      <c r="M129" s="41">
        <f t="shared" si="23"/>
        <v>139798812.40451711</v>
      </c>
      <c r="N129" s="41">
        <f>'jan-nov'!M129</f>
        <v>134396088.60791519</v>
      </c>
      <c r="O129" s="107">
        <f t="shared" si="24"/>
        <v>5402723.7966019213</v>
      </c>
      <c r="P129" s="63">
        <f t="shared" si="25"/>
        <v>876377146.40451717</v>
      </c>
      <c r="Q129" s="63">
        <f t="shared" si="26"/>
        <v>36090.151398283459</v>
      </c>
      <c r="R129" s="110">
        <f t="shared" si="27"/>
        <v>0.94110706395479116</v>
      </c>
    </row>
    <row r="130" spans="1:18" x14ac:dyDescent="0.2">
      <c r="A130" s="33">
        <v>3035</v>
      </c>
      <c r="B130" s="34" t="s">
        <v>87</v>
      </c>
      <c r="C130" s="36">
        <v>801107223</v>
      </c>
      <c r="D130" s="37">
        <v>27338</v>
      </c>
      <c r="E130" s="37">
        <f t="shared" si="15"/>
        <v>29303.797754041992</v>
      </c>
      <c r="F130" s="38">
        <f t="shared" si="16"/>
        <v>0.76414229363258213</v>
      </c>
      <c r="G130" s="37">
        <f t="shared" si="17"/>
        <v>5426.8896646987023</v>
      </c>
      <c r="H130" s="37">
        <f t="shared" si="18"/>
        <v>1823.4841525753491</v>
      </c>
      <c r="I130" s="81">
        <f t="shared" si="19"/>
        <v>7250.3738172740514</v>
      </c>
      <c r="J130" s="37">
        <f t="shared" si="20"/>
        <v>-515.48459904790707</v>
      </c>
      <c r="K130" s="37">
        <f t="shared" si="21"/>
        <v>6734.8892182261443</v>
      </c>
      <c r="L130" s="37">
        <f t="shared" si="22"/>
        <v>198210719.41663802</v>
      </c>
      <c r="M130" s="41">
        <f t="shared" si="23"/>
        <v>184118401.44786632</v>
      </c>
      <c r="N130" s="41">
        <f>'jan-nov'!M130</f>
        <v>175612454.89281133</v>
      </c>
      <c r="O130" s="107">
        <f t="shared" si="24"/>
        <v>8505946.5550549924</v>
      </c>
      <c r="P130" s="63">
        <f t="shared" si="25"/>
        <v>985225624.44786632</v>
      </c>
      <c r="Q130" s="63">
        <f t="shared" si="26"/>
        <v>36038.686972268137</v>
      </c>
      <c r="R130" s="110">
        <f t="shared" si="27"/>
        <v>0.93976504866837973</v>
      </c>
    </row>
    <row r="131" spans="1:18" x14ac:dyDescent="0.2">
      <c r="A131" s="33">
        <v>3036</v>
      </c>
      <c r="B131" s="34" t="s">
        <v>88</v>
      </c>
      <c r="C131" s="36">
        <v>476697827</v>
      </c>
      <c r="D131" s="37">
        <v>15530</v>
      </c>
      <c r="E131" s="37">
        <f t="shared" si="15"/>
        <v>30695.288280746943</v>
      </c>
      <c r="F131" s="38">
        <f t="shared" si="16"/>
        <v>0.80042758237122924</v>
      </c>
      <c r="G131" s="37">
        <f t="shared" si="17"/>
        <v>4591.9953486757322</v>
      </c>
      <c r="H131" s="37">
        <f t="shared" si="18"/>
        <v>1336.4624682286164</v>
      </c>
      <c r="I131" s="81">
        <f t="shared" si="19"/>
        <v>5928.4578169043489</v>
      </c>
      <c r="J131" s="37">
        <f t="shared" si="20"/>
        <v>-515.48459904790707</v>
      </c>
      <c r="K131" s="37">
        <f t="shared" si="21"/>
        <v>5412.9732178564418</v>
      </c>
      <c r="L131" s="37">
        <f t="shared" si="22"/>
        <v>92068949.896524534</v>
      </c>
      <c r="M131" s="41">
        <f t="shared" si="23"/>
        <v>84063474.073310539</v>
      </c>
      <c r="N131" s="41">
        <f>'jan-nov'!M131</f>
        <v>80155517.694987163</v>
      </c>
      <c r="O131" s="107">
        <f t="shared" si="24"/>
        <v>3907956.3783233762</v>
      </c>
      <c r="P131" s="63">
        <f t="shared" si="25"/>
        <v>560761301.07331049</v>
      </c>
      <c r="Q131" s="63">
        <f t="shared" si="26"/>
        <v>36108.26149860338</v>
      </c>
      <c r="R131" s="110">
        <f t="shared" si="27"/>
        <v>0.94157931310531207</v>
      </c>
    </row>
    <row r="132" spans="1:18" x14ac:dyDescent="0.2">
      <c r="A132" s="33">
        <v>3037</v>
      </c>
      <c r="B132" s="34" t="s">
        <v>89</v>
      </c>
      <c r="C132" s="36">
        <v>82839811</v>
      </c>
      <c r="D132" s="37">
        <v>2944</v>
      </c>
      <c r="E132" s="37">
        <f t="shared" si="15"/>
        <v>28138.522758152172</v>
      </c>
      <c r="F132" s="38">
        <f t="shared" si="16"/>
        <v>0.73375592816740542</v>
      </c>
      <c r="G132" s="37">
        <f t="shared" si="17"/>
        <v>6126.0546622325946</v>
      </c>
      <c r="H132" s="37">
        <f t="shared" si="18"/>
        <v>2231.3304011367863</v>
      </c>
      <c r="I132" s="81">
        <f t="shared" si="19"/>
        <v>8357.3850633693801</v>
      </c>
      <c r="J132" s="37">
        <f t="shared" si="20"/>
        <v>-515.48459904790707</v>
      </c>
      <c r="K132" s="37">
        <f t="shared" si="21"/>
        <v>7841.900464321473</v>
      </c>
      <c r="L132" s="37">
        <f t="shared" si="22"/>
        <v>24604141.626559455</v>
      </c>
      <c r="M132" s="41">
        <f t="shared" si="23"/>
        <v>23086554.966962416</v>
      </c>
      <c r="N132" s="41">
        <f>'jan-nov'!M132</f>
        <v>22247262.22655778</v>
      </c>
      <c r="O132" s="107">
        <f t="shared" si="24"/>
        <v>839292.74040463567</v>
      </c>
      <c r="P132" s="63">
        <f t="shared" si="25"/>
        <v>105926365.96696241</v>
      </c>
      <c r="Q132" s="63">
        <f t="shared" si="26"/>
        <v>35980.423222473648</v>
      </c>
      <c r="R132" s="110">
        <f t="shared" si="27"/>
        <v>0.93824573039512094</v>
      </c>
    </row>
    <row r="133" spans="1:18" x14ac:dyDescent="0.2">
      <c r="A133" s="33">
        <v>3038</v>
      </c>
      <c r="B133" s="34" t="s">
        <v>141</v>
      </c>
      <c r="C133" s="36">
        <v>291248627</v>
      </c>
      <c r="D133" s="37">
        <v>6888</v>
      </c>
      <c r="E133" s="37">
        <f t="shared" si="15"/>
        <v>42283.482433217192</v>
      </c>
      <c r="F133" s="38">
        <f t="shared" si="16"/>
        <v>1.1026078435459734</v>
      </c>
      <c r="G133" s="37">
        <f t="shared" si="17"/>
        <v>-2360.9211428064168</v>
      </c>
      <c r="H133" s="37">
        <f t="shared" si="18"/>
        <v>0</v>
      </c>
      <c r="I133" s="81">
        <f t="shared" si="19"/>
        <v>-2360.9211428064168</v>
      </c>
      <c r="J133" s="37">
        <f t="shared" si="20"/>
        <v>-515.48459904790707</v>
      </c>
      <c r="K133" s="37">
        <f t="shared" si="21"/>
        <v>-2876.4057418543239</v>
      </c>
      <c r="L133" s="37">
        <f t="shared" si="22"/>
        <v>-16262024.8316506</v>
      </c>
      <c r="M133" s="41">
        <f t="shared" si="23"/>
        <v>-19812682.749892581</v>
      </c>
      <c r="N133" s="41">
        <f>'jan-nov'!M133</f>
        <v>-17407516.618003964</v>
      </c>
      <c r="O133" s="107">
        <f t="shared" si="24"/>
        <v>-2405166.1318886168</v>
      </c>
      <c r="P133" s="63">
        <f t="shared" si="25"/>
        <v>271435944.25010741</v>
      </c>
      <c r="Q133" s="63">
        <f t="shared" si="26"/>
        <v>39407.076691362861</v>
      </c>
      <c r="R133" s="110">
        <f t="shared" si="27"/>
        <v>1.0276010714051398</v>
      </c>
    </row>
    <row r="134" spans="1:18" x14ac:dyDescent="0.2">
      <c r="A134" s="33">
        <v>3039</v>
      </c>
      <c r="B134" s="34" t="s">
        <v>142</v>
      </c>
      <c r="C134" s="36">
        <v>48039397</v>
      </c>
      <c r="D134" s="37">
        <v>1097</v>
      </c>
      <c r="E134" s="37">
        <f t="shared" si="15"/>
        <v>43791.610756608934</v>
      </c>
      <c r="F134" s="38">
        <f t="shared" si="16"/>
        <v>1.1419346450002275</v>
      </c>
      <c r="G134" s="37">
        <f t="shared" si="17"/>
        <v>-3265.7981368414621</v>
      </c>
      <c r="H134" s="37">
        <f t="shared" si="18"/>
        <v>0</v>
      </c>
      <c r="I134" s="81">
        <f t="shared" si="19"/>
        <v>-3265.7981368414621</v>
      </c>
      <c r="J134" s="37">
        <f t="shared" si="20"/>
        <v>-515.48459904790707</v>
      </c>
      <c r="K134" s="37">
        <f t="shared" si="21"/>
        <v>-3781.2827358893692</v>
      </c>
      <c r="L134" s="37">
        <f t="shared" si="22"/>
        <v>-3582580.5561150839</v>
      </c>
      <c r="M134" s="41">
        <f t="shared" si="23"/>
        <v>-4148067.161270638</v>
      </c>
      <c r="N134" s="41">
        <f>'jan-nov'!M134</f>
        <v>-4089980.9324260079</v>
      </c>
      <c r="O134" s="107">
        <f t="shared" si="24"/>
        <v>-58086.228844630066</v>
      </c>
      <c r="P134" s="63">
        <f t="shared" si="25"/>
        <v>43891329.838729359</v>
      </c>
      <c r="Q134" s="63">
        <f t="shared" si="26"/>
        <v>40010.328020719564</v>
      </c>
      <c r="R134" s="110">
        <f t="shared" si="27"/>
        <v>1.0433317919868417</v>
      </c>
    </row>
    <row r="135" spans="1:18" x14ac:dyDescent="0.2">
      <c r="A135" s="33">
        <v>3040</v>
      </c>
      <c r="B135" s="34" t="s">
        <v>403</v>
      </c>
      <c r="C135" s="36">
        <v>137313347</v>
      </c>
      <c r="D135" s="37">
        <v>3299</v>
      </c>
      <c r="E135" s="37">
        <f t="shared" si="15"/>
        <v>41622.718096392848</v>
      </c>
      <c r="F135" s="38">
        <f t="shared" si="16"/>
        <v>1.0853773814697081</v>
      </c>
      <c r="G135" s="37">
        <f t="shared" si="17"/>
        <v>-1964.4625407118101</v>
      </c>
      <c r="H135" s="37">
        <f t="shared" si="18"/>
        <v>0</v>
      </c>
      <c r="I135" s="81">
        <f t="shared" si="19"/>
        <v>-1964.4625407118101</v>
      </c>
      <c r="J135" s="37">
        <f t="shared" si="20"/>
        <v>-515.48459904790707</v>
      </c>
      <c r="K135" s="37">
        <f t="shared" si="21"/>
        <v>-2479.9471397597172</v>
      </c>
      <c r="L135" s="37">
        <f t="shared" si="22"/>
        <v>-6480761.9218082614</v>
      </c>
      <c r="M135" s="41">
        <f t="shared" si="23"/>
        <v>-8181345.6140673067</v>
      </c>
      <c r="N135" s="41">
        <f>'jan-nov'!M135</f>
        <v>-7575704.9050805857</v>
      </c>
      <c r="O135" s="107">
        <f t="shared" si="24"/>
        <v>-605640.708986721</v>
      </c>
      <c r="P135" s="63">
        <f t="shared" si="25"/>
        <v>129132001.3859327</v>
      </c>
      <c r="Q135" s="63">
        <f t="shared" si="26"/>
        <v>39142.770956633132</v>
      </c>
      <c r="R135" s="110">
        <f t="shared" si="27"/>
        <v>1.0207088865746341</v>
      </c>
    </row>
    <row r="136" spans="1:18" x14ac:dyDescent="0.2">
      <c r="A136" s="33">
        <v>3041</v>
      </c>
      <c r="B136" s="34" t="s">
        <v>143</v>
      </c>
      <c r="C136" s="36">
        <v>189980561</v>
      </c>
      <c r="D136" s="37">
        <v>4767</v>
      </c>
      <c r="E136" s="37">
        <f t="shared" si="15"/>
        <v>39853.274805957626</v>
      </c>
      <c r="F136" s="38">
        <f t="shared" si="16"/>
        <v>1.0392363841234018</v>
      </c>
      <c r="G136" s="37">
        <f t="shared" si="17"/>
        <v>-902.79656645067735</v>
      </c>
      <c r="H136" s="37">
        <f t="shared" si="18"/>
        <v>0</v>
      </c>
      <c r="I136" s="81">
        <f t="shared" si="19"/>
        <v>-902.79656645067735</v>
      </c>
      <c r="J136" s="37">
        <f t="shared" si="20"/>
        <v>-515.48459904790707</v>
      </c>
      <c r="K136" s="37">
        <f t="shared" si="21"/>
        <v>-1418.2811654985844</v>
      </c>
      <c r="L136" s="37">
        <f t="shared" si="22"/>
        <v>-4303631.2322703786</v>
      </c>
      <c r="M136" s="41">
        <f t="shared" si="23"/>
        <v>-6760946.3159317523</v>
      </c>
      <c r="N136" s="41">
        <f>'jan-nov'!M136</f>
        <v>-5710726.6868503047</v>
      </c>
      <c r="O136" s="107">
        <f t="shared" si="24"/>
        <v>-1050219.6290814476</v>
      </c>
      <c r="P136" s="63">
        <f t="shared" si="25"/>
        <v>183219614.68406826</v>
      </c>
      <c r="Q136" s="63">
        <f t="shared" si="26"/>
        <v>38434.993640459041</v>
      </c>
      <c r="R136" s="110">
        <f t="shared" si="27"/>
        <v>1.0022524876361114</v>
      </c>
    </row>
    <row r="137" spans="1:18" x14ac:dyDescent="0.2">
      <c r="A137" s="33">
        <v>3042</v>
      </c>
      <c r="B137" s="34" t="s">
        <v>144</v>
      </c>
      <c r="C137" s="36">
        <v>144297482</v>
      </c>
      <c r="D137" s="37">
        <v>2645</v>
      </c>
      <c r="E137" s="37">
        <f t="shared" ref="E137:E200" si="28">IF(ISNUMBER(C137),(C137)/D137,"")</f>
        <v>54554.81361058601</v>
      </c>
      <c r="F137" s="38">
        <f t="shared" ref="F137:F200" si="29">IF(ISNUMBER(C137),E137/E$365,"")</f>
        <v>1.4226019695805829</v>
      </c>
      <c r="G137" s="37">
        <f t="shared" ref="G137:G200" si="30">IF(ISNUMBER(D137),(E$365-E137)*0.6,"")</f>
        <v>-9723.7198492277075</v>
      </c>
      <c r="H137" s="37">
        <f t="shared" ref="H137:H200" si="31">IF(ISNUMBER(D137),(IF(E137&gt;=E$365*0.9,0,IF(E137&lt;0.9*E$365,(E$365*0.9-E137)*0.35))),"")</f>
        <v>0</v>
      </c>
      <c r="I137" s="81">
        <f t="shared" ref="I137:I200" si="32">IF(ISNUMBER(C137),G137+H137,"")</f>
        <v>-9723.7198492277075</v>
      </c>
      <c r="J137" s="37">
        <f t="shared" ref="J137:J200" si="33">IF(ISNUMBER(D137),I$367,"")</f>
        <v>-515.48459904790707</v>
      </c>
      <c r="K137" s="37">
        <f t="shared" ref="K137:K200" si="34">IF(ISNUMBER(I137),I137+J137,"")</f>
        <v>-10239.204448275614</v>
      </c>
      <c r="L137" s="37">
        <f t="shared" ref="L137:L200" si="35">IF(ISNUMBER(I137),(I137*D137),"")</f>
        <v>-25719239.001207285</v>
      </c>
      <c r="M137" s="41">
        <f t="shared" ref="M137:M200" si="36">IF(ISNUMBER(K137),(K137*D137),"")</f>
        <v>-27082695.765688997</v>
      </c>
      <c r="N137" s="41">
        <f>'jan-nov'!M137</f>
        <v>-25321913.192221325</v>
      </c>
      <c r="O137" s="107">
        <f t="shared" ref="O137:O200" si="37">IF(ISNUMBER(M137),(M137-N137),"")</f>
        <v>-1760782.5734676719</v>
      </c>
      <c r="P137" s="63">
        <f t="shared" ref="P137:P200" si="38">C137+M137</f>
        <v>117214786.234311</v>
      </c>
      <c r="Q137" s="63">
        <f t="shared" ref="Q137:Q200" si="39">P137/D137</f>
        <v>44315.6091623104</v>
      </c>
      <c r="R137" s="110">
        <f t="shared" ref="R137:R200" si="40">Q137/$Q$365</f>
        <v>1.155598721818984</v>
      </c>
    </row>
    <row r="138" spans="1:18" x14ac:dyDescent="0.2">
      <c r="A138" s="33">
        <v>3043</v>
      </c>
      <c r="B138" s="34" t="s">
        <v>145</v>
      </c>
      <c r="C138" s="36">
        <v>181740976</v>
      </c>
      <c r="D138" s="37">
        <v>4862</v>
      </c>
      <c r="E138" s="37">
        <f t="shared" si="28"/>
        <v>37379.879884821064</v>
      </c>
      <c r="F138" s="38">
        <f t="shared" si="29"/>
        <v>0.97473874856229858</v>
      </c>
      <c r="G138" s="37">
        <f t="shared" si="30"/>
        <v>581.24038623125955</v>
      </c>
      <c r="H138" s="37">
        <f t="shared" si="31"/>
        <v>0</v>
      </c>
      <c r="I138" s="81">
        <f t="shared" si="32"/>
        <v>581.24038623125955</v>
      </c>
      <c r="J138" s="37">
        <f t="shared" si="33"/>
        <v>-515.48459904790707</v>
      </c>
      <c r="K138" s="37">
        <f t="shared" si="34"/>
        <v>65.755787183352481</v>
      </c>
      <c r="L138" s="37">
        <f t="shared" si="35"/>
        <v>2825990.7578563839</v>
      </c>
      <c r="M138" s="41">
        <f t="shared" si="36"/>
        <v>319704.63728545979</v>
      </c>
      <c r="N138" s="41">
        <f>'jan-nov'!M138</f>
        <v>235173.18299429808</v>
      </c>
      <c r="O138" s="107">
        <f t="shared" si="37"/>
        <v>84531.454291161703</v>
      </c>
      <c r="P138" s="63">
        <f t="shared" si="38"/>
        <v>182060680.63728547</v>
      </c>
      <c r="Q138" s="63">
        <f t="shared" si="39"/>
        <v>37445.635672004413</v>
      </c>
      <c r="R138" s="110">
        <f t="shared" si="40"/>
        <v>0.97645343341167001</v>
      </c>
    </row>
    <row r="139" spans="1:18" x14ac:dyDescent="0.2">
      <c r="A139" s="33">
        <v>3044</v>
      </c>
      <c r="B139" s="34" t="s">
        <v>146</v>
      </c>
      <c r="C139" s="36">
        <v>260169663</v>
      </c>
      <c r="D139" s="37">
        <v>4506</v>
      </c>
      <c r="E139" s="37">
        <f t="shared" si="28"/>
        <v>57738.496005326233</v>
      </c>
      <c r="F139" s="38">
        <f t="shared" si="29"/>
        <v>1.5056214603555935</v>
      </c>
      <c r="G139" s="37">
        <f t="shared" si="30"/>
        <v>-11633.929286071841</v>
      </c>
      <c r="H139" s="37">
        <f t="shared" si="31"/>
        <v>0</v>
      </c>
      <c r="I139" s="81">
        <f t="shared" si="32"/>
        <v>-11633.929286071841</v>
      </c>
      <c r="J139" s="37">
        <f t="shared" si="33"/>
        <v>-515.48459904790707</v>
      </c>
      <c r="K139" s="37">
        <f t="shared" si="34"/>
        <v>-12149.413885119749</v>
      </c>
      <c r="L139" s="37">
        <f t="shared" si="35"/>
        <v>-52422485.363039717</v>
      </c>
      <c r="M139" s="41">
        <f t="shared" si="36"/>
        <v>-54745258.966349594</v>
      </c>
      <c r="N139" s="41">
        <f>'jan-nov'!M139</f>
        <v>-52149839.819791771</v>
      </c>
      <c r="O139" s="107">
        <f t="shared" si="37"/>
        <v>-2595419.1465578228</v>
      </c>
      <c r="P139" s="63">
        <f t="shared" si="38"/>
        <v>205424404.0336504</v>
      </c>
      <c r="Q139" s="63">
        <f t="shared" si="39"/>
        <v>45589.082120206476</v>
      </c>
      <c r="R139" s="110">
        <f t="shared" si="40"/>
        <v>1.188806518128988</v>
      </c>
    </row>
    <row r="140" spans="1:18" x14ac:dyDescent="0.2">
      <c r="A140" s="33">
        <v>3045</v>
      </c>
      <c r="B140" s="34" t="s">
        <v>147</v>
      </c>
      <c r="C140" s="36">
        <v>129916426</v>
      </c>
      <c r="D140" s="37">
        <v>3479</v>
      </c>
      <c r="E140" s="37">
        <f t="shared" si="28"/>
        <v>37343.037079620583</v>
      </c>
      <c r="F140" s="38">
        <f t="shared" si="29"/>
        <v>0.97377801487494331</v>
      </c>
      <c r="G140" s="37">
        <f t="shared" si="30"/>
        <v>603.34606935154875</v>
      </c>
      <c r="H140" s="37">
        <f t="shared" si="31"/>
        <v>0</v>
      </c>
      <c r="I140" s="81">
        <f t="shared" si="32"/>
        <v>603.34606935154875</v>
      </c>
      <c r="J140" s="37">
        <f t="shared" si="33"/>
        <v>-515.48459904790707</v>
      </c>
      <c r="K140" s="37">
        <f t="shared" si="34"/>
        <v>87.861470303641681</v>
      </c>
      <c r="L140" s="37">
        <f t="shared" si="35"/>
        <v>2099040.975274038</v>
      </c>
      <c r="M140" s="41">
        <f t="shared" si="36"/>
        <v>305670.0551863694</v>
      </c>
      <c r="N140" s="41">
        <f>'jan-nov'!M140</f>
        <v>1206006.0693618306</v>
      </c>
      <c r="O140" s="107">
        <f t="shared" si="37"/>
        <v>-900336.01417546114</v>
      </c>
      <c r="P140" s="63">
        <f t="shared" si="38"/>
        <v>130222096.05518638</v>
      </c>
      <c r="Q140" s="63">
        <f t="shared" si="39"/>
        <v>37430.898549924226</v>
      </c>
      <c r="R140" s="110">
        <f t="shared" si="40"/>
        <v>0.97606913993672806</v>
      </c>
    </row>
    <row r="141" spans="1:18" x14ac:dyDescent="0.2">
      <c r="A141" s="33">
        <v>3046</v>
      </c>
      <c r="B141" s="34" t="s">
        <v>148</v>
      </c>
      <c r="C141" s="36">
        <v>88422245</v>
      </c>
      <c r="D141" s="37">
        <v>2211</v>
      </c>
      <c r="E141" s="37">
        <f t="shared" si="28"/>
        <v>39991.969696969696</v>
      </c>
      <c r="F141" s="38">
        <f t="shared" si="29"/>
        <v>1.0428530700227052</v>
      </c>
      <c r="G141" s="37">
        <f t="shared" si="30"/>
        <v>-986.01350105791926</v>
      </c>
      <c r="H141" s="37">
        <f t="shared" si="31"/>
        <v>0</v>
      </c>
      <c r="I141" s="81">
        <f t="shared" si="32"/>
        <v>-986.01350105791926</v>
      </c>
      <c r="J141" s="37">
        <f t="shared" si="33"/>
        <v>-515.48459904790707</v>
      </c>
      <c r="K141" s="37">
        <f t="shared" si="34"/>
        <v>-1501.4981001058263</v>
      </c>
      <c r="L141" s="37">
        <f t="shared" si="35"/>
        <v>-2180075.8508390593</v>
      </c>
      <c r="M141" s="41">
        <f t="shared" si="36"/>
        <v>-3319812.2993339822</v>
      </c>
      <c r="N141" s="41">
        <f>'jan-nov'!M141</f>
        <v>-2763165.2439324567</v>
      </c>
      <c r="O141" s="107">
        <f t="shared" si="37"/>
        <v>-556647.05540152546</v>
      </c>
      <c r="P141" s="63">
        <f t="shared" si="38"/>
        <v>85102432.70066601</v>
      </c>
      <c r="Q141" s="63">
        <f t="shared" si="39"/>
        <v>38490.47159686387</v>
      </c>
      <c r="R141" s="110">
        <f t="shared" si="40"/>
        <v>1.0036991619958326</v>
      </c>
    </row>
    <row r="142" spans="1:18" x14ac:dyDescent="0.2">
      <c r="A142" s="33">
        <v>3047</v>
      </c>
      <c r="B142" s="34" t="s">
        <v>149</v>
      </c>
      <c r="C142" s="36">
        <v>440001816</v>
      </c>
      <c r="D142" s="37">
        <v>14527</v>
      </c>
      <c r="E142" s="37">
        <f t="shared" si="28"/>
        <v>30288.553452192471</v>
      </c>
      <c r="F142" s="38">
        <f t="shared" si="29"/>
        <v>0.78982133647093455</v>
      </c>
      <c r="G142" s="37">
        <f t="shared" si="30"/>
        <v>4836.0362458084155</v>
      </c>
      <c r="H142" s="37">
        <f t="shared" si="31"/>
        <v>1478.8196582226817</v>
      </c>
      <c r="I142" s="81">
        <f t="shared" si="32"/>
        <v>6314.8559040310975</v>
      </c>
      <c r="J142" s="37">
        <f t="shared" si="33"/>
        <v>-515.48459904790707</v>
      </c>
      <c r="K142" s="37">
        <f t="shared" si="34"/>
        <v>5799.3713049831904</v>
      </c>
      <c r="L142" s="37">
        <f t="shared" si="35"/>
        <v>91735911.71785976</v>
      </c>
      <c r="M142" s="41">
        <f t="shared" si="36"/>
        <v>84247466.947490811</v>
      </c>
      <c r="N142" s="41">
        <f>'jan-nov'!M142</f>
        <v>80352939.770993456</v>
      </c>
      <c r="O142" s="107">
        <f t="shared" si="37"/>
        <v>3894527.1764973551</v>
      </c>
      <c r="P142" s="63">
        <f t="shared" si="38"/>
        <v>524249282.94749081</v>
      </c>
      <c r="Q142" s="63">
        <f t="shared" si="39"/>
        <v>36087.924757175657</v>
      </c>
      <c r="R142" s="110">
        <f t="shared" si="40"/>
        <v>0.9410490008102973</v>
      </c>
    </row>
    <row r="143" spans="1:18" x14ac:dyDescent="0.2">
      <c r="A143" s="33">
        <v>3048</v>
      </c>
      <c r="B143" s="34" t="s">
        <v>150</v>
      </c>
      <c r="C143" s="36">
        <v>707649141</v>
      </c>
      <c r="D143" s="37">
        <v>20495</v>
      </c>
      <c r="E143" s="37">
        <f t="shared" si="28"/>
        <v>34527.891729690171</v>
      </c>
      <c r="F143" s="38">
        <f t="shared" si="29"/>
        <v>0.90036870313110273</v>
      </c>
      <c r="G143" s="37">
        <f t="shared" si="30"/>
        <v>2292.4332793097956</v>
      </c>
      <c r="H143" s="37">
        <f t="shared" si="31"/>
        <v>0</v>
      </c>
      <c r="I143" s="81">
        <f t="shared" si="32"/>
        <v>2292.4332793097956</v>
      </c>
      <c r="J143" s="37">
        <f t="shared" si="33"/>
        <v>-515.48459904790707</v>
      </c>
      <c r="K143" s="37">
        <f t="shared" si="34"/>
        <v>1776.9486802618885</v>
      </c>
      <c r="L143" s="37">
        <f t="shared" si="35"/>
        <v>46983420.059454262</v>
      </c>
      <c r="M143" s="41">
        <f t="shared" si="36"/>
        <v>36418563.201967403</v>
      </c>
      <c r="N143" s="41">
        <f>'jan-nov'!M143</f>
        <v>34750342.173317179</v>
      </c>
      <c r="O143" s="107">
        <f t="shared" si="37"/>
        <v>1668221.0286502242</v>
      </c>
      <c r="P143" s="63">
        <f t="shared" si="38"/>
        <v>744067704.20196736</v>
      </c>
      <c r="Q143" s="63">
        <f t="shared" si="39"/>
        <v>36304.840409952056</v>
      </c>
      <c r="R143" s="110">
        <f t="shared" si="40"/>
        <v>0.94670541523919172</v>
      </c>
    </row>
    <row r="144" spans="1:18" x14ac:dyDescent="0.2">
      <c r="A144" s="33">
        <v>3049</v>
      </c>
      <c r="B144" s="34" t="s">
        <v>151</v>
      </c>
      <c r="C144" s="36">
        <v>1195992753</v>
      </c>
      <c r="D144" s="37">
        <v>28167</v>
      </c>
      <c r="E144" s="37">
        <f t="shared" si="28"/>
        <v>42460.778677175418</v>
      </c>
      <c r="F144" s="38">
        <f t="shared" si="29"/>
        <v>1.107231120011632</v>
      </c>
      <c r="G144" s="37">
        <f t="shared" si="30"/>
        <v>-2467.2988891813525</v>
      </c>
      <c r="H144" s="37">
        <f t="shared" si="31"/>
        <v>0</v>
      </c>
      <c r="I144" s="81">
        <f t="shared" si="32"/>
        <v>-2467.2988891813525</v>
      </c>
      <c r="J144" s="37">
        <f t="shared" si="33"/>
        <v>-515.48459904790707</v>
      </c>
      <c r="K144" s="37">
        <f t="shared" si="34"/>
        <v>-2982.7834882292595</v>
      </c>
      <c r="L144" s="37">
        <f t="shared" si="35"/>
        <v>-69496407.811571151</v>
      </c>
      <c r="M144" s="41">
        <f t="shared" si="36"/>
        <v>-84016062.51295355</v>
      </c>
      <c r="N144" s="41">
        <f>'jan-nov'!M144</f>
        <v>-81611648.009337574</v>
      </c>
      <c r="O144" s="107">
        <f t="shared" si="37"/>
        <v>-2404414.5036159754</v>
      </c>
      <c r="P144" s="63">
        <f t="shared" si="38"/>
        <v>1111976690.4870465</v>
      </c>
      <c r="Q144" s="63">
        <f t="shared" si="39"/>
        <v>39477.995188946159</v>
      </c>
      <c r="R144" s="110">
        <f t="shared" si="40"/>
        <v>1.0294503819914034</v>
      </c>
    </row>
    <row r="145" spans="1:18" x14ac:dyDescent="0.2">
      <c r="A145" s="33">
        <v>3050</v>
      </c>
      <c r="B145" s="34" t="s">
        <v>152</v>
      </c>
      <c r="C145" s="36">
        <v>96418824</v>
      </c>
      <c r="D145" s="37">
        <v>2737</v>
      </c>
      <c r="E145" s="37">
        <f t="shared" si="28"/>
        <v>35227.922542930217</v>
      </c>
      <c r="F145" s="38">
        <f t="shared" si="29"/>
        <v>0.9186230999069932</v>
      </c>
      <c r="G145" s="37">
        <f t="shared" si="30"/>
        <v>1872.414791365768</v>
      </c>
      <c r="H145" s="37">
        <f t="shared" si="31"/>
        <v>0</v>
      </c>
      <c r="I145" s="81">
        <f t="shared" si="32"/>
        <v>1872.414791365768</v>
      </c>
      <c r="J145" s="37">
        <f t="shared" si="33"/>
        <v>-515.48459904790707</v>
      </c>
      <c r="K145" s="37">
        <f t="shared" si="34"/>
        <v>1356.9301923178609</v>
      </c>
      <c r="L145" s="37">
        <f t="shared" si="35"/>
        <v>5124799.2839681068</v>
      </c>
      <c r="M145" s="41">
        <f t="shared" si="36"/>
        <v>3713917.9363739854</v>
      </c>
      <c r="N145" s="41">
        <f>'jan-nov'!M145</f>
        <v>3758778.7680492373</v>
      </c>
      <c r="O145" s="107">
        <f t="shared" si="37"/>
        <v>-44860.831675251946</v>
      </c>
      <c r="P145" s="63">
        <f t="shared" si="38"/>
        <v>100132741.93637398</v>
      </c>
      <c r="Q145" s="63">
        <f t="shared" si="39"/>
        <v>36584.852735248074</v>
      </c>
      <c r="R145" s="110">
        <f t="shared" si="40"/>
        <v>0.95400717394954793</v>
      </c>
    </row>
    <row r="146" spans="1:18" x14ac:dyDescent="0.2">
      <c r="A146" s="33">
        <v>3051</v>
      </c>
      <c r="B146" s="34" t="s">
        <v>153</v>
      </c>
      <c r="C146" s="36">
        <v>45205576</v>
      </c>
      <c r="D146" s="37">
        <v>1366</v>
      </c>
      <c r="E146" s="37">
        <f t="shared" si="28"/>
        <v>33093.39385065886</v>
      </c>
      <c r="F146" s="38">
        <f t="shared" si="29"/>
        <v>0.86296193051089309</v>
      </c>
      <c r="G146" s="37">
        <f t="shared" si="30"/>
        <v>3153.1320067285819</v>
      </c>
      <c r="H146" s="37">
        <f t="shared" si="31"/>
        <v>497.12551875944553</v>
      </c>
      <c r="I146" s="81">
        <f t="shared" si="32"/>
        <v>3650.2575254880276</v>
      </c>
      <c r="J146" s="37">
        <f t="shared" si="33"/>
        <v>-515.48459904790707</v>
      </c>
      <c r="K146" s="37">
        <f t="shared" si="34"/>
        <v>3134.7729264401205</v>
      </c>
      <c r="L146" s="37">
        <f t="shared" si="35"/>
        <v>4986251.7798166452</v>
      </c>
      <c r="M146" s="41">
        <f t="shared" si="36"/>
        <v>4282099.8175172042</v>
      </c>
      <c r="N146" s="41">
        <f>'jan-nov'!M146</f>
        <v>4051463.366127009</v>
      </c>
      <c r="O146" s="107">
        <f t="shared" si="37"/>
        <v>230636.45139019517</v>
      </c>
      <c r="P146" s="63">
        <f t="shared" si="38"/>
        <v>49487675.817517206</v>
      </c>
      <c r="Q146" s="63">
        <f t="shared" si="39"/>
        <v>36228.166777098981</v>
      </c>
      <c r="R146" s="110">
        <f t="shared" si="40"/>
        <v>0.94470603051229529</v>
      </c>
    </row>
    <row r="147" spans="1:18" x14ac:dyDescent="0.2">
      <c r="A147" s="33">
        <v>3052</v>
      </c>
      <c r="B147" s="34" t="s">
        <v>154</v>
      </c>
      <c r="C147" s="36">
        <v>105108673</v>
      </c>
      <c r="D147" s="37">
        <v>2486</v>
      </c>
      <c r="E147" s="37">
        <f t="shared" si="28"/>
        <v>42280.238535800483</v>
      </c>
      <c r="F147" s="38">
        <f t="shared" si="29"/>
        <v>1.1025232538544556</v>
      </c>
      <c r="G147" s="37">
        <f t="shared" si="30"/>
        <v>-2358.9748043563914</v>
      </c>
      <c r="H147" s="37">
        <f t="shared" si="31"/>
        <v>0</v>
      </c>
      <c r="I147" s="81">
        <f t="shared" si="32"/>
        <v>-2358.9748043563914</v>
      </c>
      <c r="J147" s="37">
        <f t="shared" si="33"/>
        <v>-515.48459904790707</v>
      </c>
      <c r="K147" s="37">
        <f t="shared" si="34"/>
        <v>-2874.4594034042984</v>
      </c>
      <c r="L147" s="37">
        <f t="shared" si="35"/>
        <v>-5864411.3636299893</v>
      </c>
      <c r="M147" s="41">
        <f t="shared" si="36"/>
        <v>-7145906.0768630859</v>
      </c>
      <c r="N147" s="41">
        <f>'jan-nov'!M147</f>
        <v>-7093508.5996454479</v>
      </c>
      <c r="O147" s="107">
        <f t="shared" si="37"/>
        <v>-52397.477217637934</v>
      </c>
      <c r="P147" s="63">
        <f t="shared" si="38"/>
        <v>97962766.92313692</v>
      </c>
      <c r="Q147" s="63">
        <f t="shared" si="39"/>
        <v>39405.779132396186</v>
      </c>
      <c r="R147" s="110">
        <f t="shared" si="40"/>
        <v>1.027567235528533</v>
      </c>
    </row>
    <row r="148" spans="1:18" x14ac:dyDescent="0.2">
      <c r="A148" s="33">
        <v>3053</v>
      </c>
      <c r="B148" s="34" t="s">
        <v>127</v>
      </c>
      <c r="C148" s="36">
        <v>215084092</v>
      </c>
      <c r="D148" s="37">
        <v>6990</v>
      </c>
      <c r="E148" s="37">
        <f t="shared" si="28"/>
        <v>30770.256366237481</v>
      </c>
      <c r="F148" s="38">
        <f t="shared" si="29"/>
        <v>0.80238249228689296</v>
      </c>
      <c r="G148" s="37">
        <f t="shared" si="30"/>
        <v>4547.0144973814095</v>
      </c>
      <c r="H148" s="37">
        <f t="shared" si="31"/>
        <v>1310.223638306928</v>
      </c>
      <c r="I148" s="81">
        <f t="shared" si="32"/>
        <v>5857.2381356883379</v>
      </c>
      <c r="J148" s="37">
        <f t="shared" si="33"/>
        <v>-515.48459904790707</v>
      </c>
      <c r="K148" s="37">
        <f t="shared" si="34"/>
        <v>5341.7535366404309</v>
      </c>
      <c r="L148" s="37">
        <f t="shared" si="35"/>
        <v>40942094.568461485</v>
      </c>
      <c r="M148" s="41">
        <f t="shared" si="36"/>
        <v>37338857.22111661</v>
      </c>
      <c r="N148" s="41">
        <f>'jan-nov'!M148</f>
        <v>35178553.888600141</v>
      </c>
      <c r="O148" s="107">
        <f t="shared" si="37"/>
        <v>2160303.3325164691</v>
      </c>
      <c r="P148" s="63">
        <f t="shared" si="38"/>
        <v>252422949.2211166</v>
      </c>
      <c r="Q148" s="63">
        <f t="shared" si="39"/>
        <v>36112.009902877915</v>
      </c>
      <c r="R148" s="110">
        <f t="shared" si="40"/>
        <v>0.94167705860109541</v>
      </c>
    </row>
    <row r="149" spans="1:18" x14ac:dyDescent="0.2">
      <c r="A149" s="33">
        <v>3054</v>
      </c>
      <c r="B149" s="34" t="s">
        <v>128</v>
      </c>
      <c r="C149" s="36">
        <v>286511329</v>
      </c>
      <c r="D149" s="37">
        <v>9307</v>
      </c>
      <c r="E149" s="37">
        <f t="shared" si="28"/>
        <v>30784.498656924894</v>
      </c>
      <c r="F149" s="38">
        <f t="shared" si="29"/>
        <v>0.80275388226043187</v>
      </c>
      <c r="G149" s="37">
        <f t="shared" si="30"/>
        <v>4538.4691229689615</v>
      </c>
      <c r="H149" s="37">
        <f t="shared" si="31"/>
        <v>1305.2388365663337</v>
      </c>
      <c r="I149" s="81">
        <f t="shared" si="32"/>
        <v>5843.7079595352952</v>
      </c>
      <c r="J149" s="37">
        <f t="shared" si="33"/>
        <v>-515.48459904790707</v>
      </c>
      <c r="K149" s="37">
        <f t="shared" si="34"/>
        <v>5328.2233604873882</v>
      </c>
      <c r="L149" s="37">
        <f t="shared" si="35"/>
        <v>54387389.979394995</v>
      </c>
      <c r="M149" s="41">
        <f t="shared" si="36"/>
        <v>49589774.816056125</v>
      </c>
      <c r="N149" s="41">
        <f>'jan-nov'!M149</f>
        <v>47317657.392382219</v>
      </c>
      <c r="O149" s="107">
        <f t="shared" si="37"/>
        <v>2272117.4236739054</v>
      </c>
      <c r="P149" s="63">
        <f t="shared" si="38"/>
        <v>336101103.81605613</v>
      </c>
      <c r="Q149" s="63">
        <f t="shared" si="39"/>
        <v>36112.722017412285</v>
      </c>
      <c r="R149" s="110">
        <f t="shared" si="40"/>
        <v>0.94169562809977236</v>
      </c>
    </row>
    <row r="150" spans="1:18" x14ac:dyDescent="0.2">
      <c r="A150" s="33">
        <v>3401</v>
      </c>
      <c r="B150" s="34" t="s">
        <v>91</v>
      </c>
      <c r="C150" s="36">
        <v>560759581</v>
      </c>
      <c r="D150" s="37">
        <v>17966</v>
      </c>
      <c r="E150" s="37">
        <f t="shared" si="28"/>
        <v>31212.266559055995</v>
      </c>
      <c r="F150" s="38">
        <f t="shared" si="29"/>
        <v>0.81390859840406793</v>
      </c>
      <c r="G150" s="37">
        <f t="shared" si="30"/>
        <v>4281.8083816903008</v>
      </c>
      <c r="H150" s="37">
        <f t="shared" si="31"/>
        <v>1155.5200708204482</v>
      </c>
      <c r="I150" s="81">
        <f t="shared" si="32"/>
        <v>5437.3284525107492</v>
      </c>
      <c r="J150" s="37">
        <f t="shared" si="33"/>
        <v>-515.48459904790707</v>
      </c>
      <c r="K150" s="37">
        <f t="shared" si="34"/>
        <v>4921.8438534628422</v>
      </c>
      <c r="L150" s="37">
        <f t="shared" si="35"/>
        <v>97687042.977808118</v>
      </c>
      <c r="M150" s="41">
        <f t="shared" si="36"/>
        <v>88425846.67131342</v>
      </c>
      <c r="N150" s="41">
        <f>'jan-nov'!M150</f>
        <v>87225412.955005795</v>
      </c>
      <c r="O150" s="107">
        <f t="shared" si="37"/>
        <v>1200433.7163076252</v>
      </c>
      <c r="P150" s="63">
        <f t="shared" si="38"/>
        <v>649185427.67131341</v>
      </c>
      <c r="Q150" s="63">
        <f t="shared" si="39"/>
        <v>36134.110412518836</v>
      </c>
      <c r="R150" s="110">
        <f t="shared" si="40"/>
        <v>0.94225336390695402</v>
      </c>
    </row>
    <row r="151" spans="1:18" x14ac:dyDescent="0.2">
      <c r="A151" s="33">
        <v>3403</v>
      </c>
      <c r="B151" s="34" t="s">
        <v>92</v>
      </c>
      <c r="C151" s="36">
        <v>1115508784</v>
      </c>
      <c r="D151" s="37">
        <v>32382</v>
      </c>
      <c r="E151" s="37">
        <f t="shared" si="28"/>
        <v>34448.421468717192</v>
      </c>
      <c r="F151" s="38">
        <f t="shared" si="29"/>
        <v>0.89829639195815603</v>
      </c>
      <c r="G151" s="37">
        <f t="shared" si="30"/>
        <v>2340.1154358935833</v>
      </c>
      <c r="H151" s="37">
        <f t="shared" si="31"/>
        <v>22.865852439029549</v>
      </c>
      <c r="I151" s="81">
        <f t="shared" si="32"/>
        <v>2362.9812883326126</v>
      </c>
      <c r="J151" s="37">
        <f t="shared" si="33"/>
        <v>-515.48459904790707</v>
      </c>
      <c r="K151" s="37">
        <f t="shared" si="34"/>
        <v>1847.4966892847056</v>
      </c>
      <c r="L151" s="37">
        <f t="shared" si="35"/>
        <v>76518060.078786656</v>
      </c>
      <c r="M151" s="41">
        <f t="shared" si="36"/>
        <v>59825637.792417333</v>
      </c>
      <c r="N151" s="41">
        <f>'jan-nov'!M151</f>
        <v>56063767.942188799</v>
      </c>
      <c r="O151" s="107">
        <f t="shared" si="37"/>
        <v>3761869.8502285331</v>
      </c>
      <c r="P151" s="63">
        <f t="shared" si="38"/>
        <v>1175334421.7924173</v>
      </c>
      <c r="Q151" s="63">
        <f t="shared" si="39"/>
        <v>36295.918158001892</v>
      </c>
      <c r="R151" s="110">
        <f t="shared" si="40"/>
        <v>0.94647275358465832</v>
      </c>
    </row>
    <row r="152" spans="1:18" x14ac:dyDescent="0.2">
      <c r="A152" s="33">
        <v>3405</v>
      </c>
      <c r="B152" s="34" t="s">
        <v>112</v>
      </c>
      <c r="C152" s="36">
        <v>982737695</v>
      </c>
      <c r="D152" s="37">
        <v>28560</v>
      </c>
      <c r="E152" s="37">
        <f t="shared" si="28"/>
        <v>34409.583158263304</v>
      </c>
      <c r="F152" s="38">
        <f t="shared" si="29"/>
        <v>0.89728362235470238</v>
      </c>
      <c r="G152" s="37">
        <f t="shared" si="30"/>
        <v>2363.4184221659161</v>
      </c>
      <c r="H152" s="37">
        <f t="shared" si="31"/>
        <v>36.459261097890334</v>
      </c>
      <c r="I152" s="81">
        <f t="shared" si="32"/>
        <v>2399.8776832638064</v>
      </c>
      <c r="J152" s="37">
        <f t="shared" si="33"/>
        <v>-515.48459904790707</v>
      </c>
      <c r="K152" s="37">
        <f t="shared" si="34"/>
        <v>1884.3930842158993</v>
      </c>
      <c r="L152" s="37">
        <f t="shared" si="35"/>
        <v>68540506.634014308</v>
      </c>
      <c r="M152" s="41">
        <f t="shared" si="36"/>
        <v>53818266.485206082</v>
      </c>
      <c r="N152" s="41">
        <f>'jan-nov'!M152</f>
        <v>50091531.944861658</v>
      </c>
      <c r="O152" s="107">
        <f t="shared" si="37"/>
        <v>3726734.5403444245</v>
      </c>
      <c r="P152" s="63">
        <f t="shared" si="38"/>
        <v>1036555961.4852061</v>
      </c>
      <c r="Q152" s="63">
        <f t="shared" si="39"/>
        <v>36293.976242479206</v>
      </c>
      <c r="R152" s="110">
        <f t="shared" si="40"/>
        <v>0.94642211510448593</v>
      </c>
    </row>
    <row r="153" spans="1:18" x14ac:dyDescent="0.2">
      <c r="A153" s="33">
        <v>3407</v>
      </c>
      <c r="B153" s="34" t="s">
        <v>113</v>
      </c>
      <c r="C153" s="36">
        <v>956508714</v>
      </c>
      <c r="D153" s="37">
        <v>30563</v>
      </c>
      <c r="E153" s="37">
        <f t="shared" si="28"/>
        <v>31296.296633183916</v>
      </c>
      <c r="F153" s="38">
        <f t="shared" si="29"/>
        <v>0.81609981382662755</v>
      </c>
      <c r="G153" s="37">
        <f t="shared" si="30"/>
        <v>4231.3903372135483</v>
      </c>
      <c r="H153" s="37">
        <f t="shared" si="31"/>
        <v>1126.109544875676</v>
      </c>
      <c r="I153" s="81">
        <f t="shared" si="32"/>
        <v>5357.4998820892242</v>
      </c>
      <c r="J153" s="37">
        <f t="shared" si="33"/>
        <v>-515.48459904790707</v>
      </c>
      <c r="K153" s="37">
        <f t="shared" si="34"/>
        <v>4842.0152830413172</v>
      </c>
      <c r="L153" s="37">
        <f t="shared" si="35"/>
        <v>163741268.89629295</v>
      </c>
      <c r="M153" s="41">
        <f t="shared" si="36"/>
        <v>147986513.09559178</v>
      </c>
      <c r="N153" s="41">
        <f>'jan-nov'!M153</f>
        <v>140292859.70804524</v>
      </c>
      <c r="O153" s="107">
        <f t="shared" si="37"/>
        <v>7693653.3875465393</v>
      </c>
      <c r="P153" s="63">
        <f t="shared" si="38"/>
        <v>1104495227.0955918</v>
      </c>
      <c r="Q153" s="63">
        <f t="shared" si="39"/>
        <v>36138.311916225233</v>
      </c>
      <c r="R153" s="110">
        <f t="shared" si="40"/>
        <v>0.94236292467808203</v>
      </c>
    </row>
    <row r="154" spans="1:18" x14ac:dyDescent="0.2">
      <c r="A154" s="33">
        <v>3411</v>
      </c>
      <c r="B154" s="34" t="s">
        <v>93</v>
      </c>
      <c r="C154" s="36">
        <v>1070184404</v>
      </c>
      <c r="D154" s="37">
        <v>35475</v>
      </c>
      <c r="E154" s="37">
        <f t="shared" si="28"/>
        <v>30167.284115574348</v>
      </c>
      <c r="F154" s="38">
        <f t="shared" si="29"/>
        <v>0.78665904911799611</v>
      </c>
      <c r="G154" s="37">
        <f t="shared" si="30"/>
        <v>4908.7978477792894</v>
      </c>
      <c r="H154" s="37">
        <f t="shared" si="31"/>
        <v>1521.2639260390247</v>
      </c>
      <c r="I154" s="81">
        <f t="shared" si="32"/>
        <v>6430.0617738183137</v>
      </c>
      <c r="J154" s="37">
        <f t="shared" si="33"/>
        <v>-515.48459904790707</v>
      </c>
      <c r="K154" s="37">
        <f t="shared" si="34"/>
        <v>5914.5771747704066</v>
      </c>
      <c r="L154" s="37">
        <f t="shared" si="35"/>
        <v>228106441.42620468</v>
      </c>
      <c r="M154" s="41">
        <f t="shared" si="36"/>
        <v>209819625.27498019</v>
      </c>
      <c r="N154" s="41">
        <f>'jan-nov'!M154</f>
        <v>204787759.16757372</v>
      </c>
      <c r="O154" s="107">
        <f t="shared" si="37"/>
        <v>5031866.1074064672</v>
      </c>
      <c r="P154" s="63">
        <f t="shared" si="38"/>
        <v>1280004029.2749801</v>
      </c>
      <c r="Q154" s="63">
        <f t="shared" si="39"/>
        <v>36081.86129034475</v>
      </c>
      <c r="R154" s="110">
        <f t="shared" si="40"/>
        <v>0.9408908864426504</v>
      </c>
    </row>
    <row r="155" spans="1:18" x14ac:dyDescent="0.2">
      <c r="A155" s="33">
        <v>3412</v>
      </c>
      <c r="B155" s="34" t="s">
        <v>94</v>
      </c>
      <c r="C155" s="36">
        <v>206317532</v>
      </c>
      <c r="D155" s="37">
        <v>7836</v>
      </c>
      <c r="E155" s="37">
        <f t="shared" si="28"/>
        <v>26329.445125063809</v>
      </c>
      <c r="F155" s="38">
        <f t="shared" si="29"/>
        <v>0.68658140343479235</v>
      </c>
      <c r="G155" s="37">
        <f t="shared" si="30"/>
        <v>7211.5012420856128</v>
      </c>
      <c r="H155" s="37">
        <f t="shared" si="31"/>
        <v>2864.5075727177136</v>
      </c>
      <c r="I155" s="81">
        <f t="shared" si="32"/>
        <v>10076.008814803326</v>
      </c>
      <c r="J155" s="37">
        <f t="shared" si="33"/>
        <v>-515.48459904790707</v>
      </c>
      <c r="K155" s="37">
        <f t="shared" si="34"/>
        <v>9560.5242157554203</v>
      </c>
      <c r="L155" s="37">
        <f t="shared" si="35"/>
        <v>78955605.072798863</v>
      </c>
      <c r="M155" s="41">
        <f t="shared" si="36"/>
        <v>74916267.754659474</v>
      </c>
      <c r="N155" s="41">
        <f>'jan-nov'!M155</f>
        <v>72429786.19134061</v>
      </c>
      <c r="O155" s="107">
        <f t="shared" si="37"/>
        <v>2486481.5633188635</v>
      </c>
      <c r="P155" s="63">
        <f t="shared" si="38"/>
        <v>281233799.75465947</v>
      </c>
      <c r="Q155" s="63">
        <f t="shared" si="39"/>
        <v>35889.969340819225</v>
      </c>
      <c r="R155" s="110">
        <f t="shared" si="40"/>
        <v>0.93588700415849024</v>
      </c>
    </row>
    <row r="156" spans="1:18" x14ac:dyDescent="0.2">
      <c r="A156" s="33">
        <v>3413</v>
      </c>
      <c r="B156" s="34" t="s">
        <v>95</v>
      </c>
      <c r="C156" s="36">
        <v>616412029</v>
      </c>
      <c r="D156" s="37">
        <v>21356</v>
      </c>
      <c r="E156" s="37">
        <f t="shared" si="28"/>
        <v>28863.646235250046</v>
      </c>
      <c r="F156" s="38">
        <f t="shared" si="29"/>
        <v>0.75266465534356031</v>
      </c>
      <c r="G156" s="37">
        <f t="shared" si="30"/>
        <v>5690.9805759738711</v>
      </c>
      <c r="H156" s="37">
        <f t="shared" si="31"/>
        <v>1977.5371841525305</v>
      </c>
      <c r="I156" s="81">
        <f t="shared" si="32"/>
        <v>7668.5177601264013</v>
      </c>
      <c r="J156" s="37">
        <f t="shared" si="33"/>
        <v>-515.48459904790707</v>
      </c>
      <c r="K156" s="37">
        <f t="shared" si="34"/>
        <v>7153.0331610784942</v>
      </c>
      <c r="L156" s="37">
        <f t="shared" si="35"/>
        <v>163768865.28525943</v>
      </c>
      <c r="M156" s="41">
        <f t="shared" si="36"/>
        <v>152760176.18799233</v>
      </c>
      <c r="N156" s="41">
        <f>'jan-nov'!M156</f>
        <v>147690198.7393913</v>
      </c>
      <c r="O156" s="107">
        <f t="shared" si="37"/>
        <v>5069977.4486010373</v>
      </c>
      <c r="P156" s="63">
        <f t="shared" si="38"/>
        <v>769172205.18799233</v>
      </c>
      <c r="Q156" s="63">
        <f t="shared" si="39"/>
        <v>36016.679396328538</v>
      </c>
      <c r="R156" s="110">
        <f t="shared" si="40"/>
        <v>0.93919116675392866</v>
      </c>
    </row>
    <row r="157" spans="1:18" x14ac:dyDescent="0.2">
      <c r="A157" s="33">
        <v>3414</v>
      </c>
      <c r="B157" s="34" t="s">
        <v>96</v>
      </c>
      <c r="C157" s="36">
        <v>137346402</v>
      </c>
      <c r="D157" s="37">
        <v>5010</v>
      </c>
      <c r="E157" s="37">
        <f t="shared" si="28"/>
        <v>27414.451497005986</v>
      </c>
      <c r="F157" s="38">
        <f t="shared" si="29"/>
        <v>0.71487463916556038</v>
      </c>
      <c r="G157" s="37">
        <f t="shared" si="30"/>
        <v>6560.4974189203067</v>
      </c>
      <c r="H157" s="37">
        <f t="shared" si="31"/>
        <v>2484.755342537951</v>
      </c>
      <c r="I157" s="81">
        <f t="shared" si="32"/>
        <v>9045.2527614582577</v>
      </c>
      <c r="J157" s="37">
        <f t="shared" si="33"/>
        <v>-515.48459904790707</v>
      </c>
      <c r="K157" s="37">
        <f t="shared" si="34"/>
        <v>8529.7681624103498</v>
      </c>
      <c r="L157" s="37">
        <f t="shared" si="35"/>
        <v>45316716.33490587</v>
      </c>
      <c r="M157" s="41">
        <f t="shared" si="36"/>
        <v>42734138.49367585</v>
      </c>
      <c r="N157" s="41">
        <f>'jan-nov'!M157</f>
        <v>40821631.65878208</v>
      </c>
      <c r="O157" s="107">
        <f t="shared" si="37"/>
        <v>1912506.8348937705</v>
      </c>
      <c r="P157" s="63">
        <f t="shared" si="38"/>
        <v>180080540.49367586</v>
      </c>
      <c r="Q157" s="63">
        <f t="shared" si="39"/>
        <v>35944.21965941634</v>
      </c>
      <c r="R157" s="110">
        <f t="shared" si="40"/>
        <v>0.93730166594502873</v>
      </c>
    </row>
    <row r="158" spans="1:18" x14ac:dyDescent="0.2">
      <c r="A158" s="33">
        <v>3415</v>
      </c>
      <c r="B158" s="34" t="s">
        <v>97</v>
      </c>
      <c r="C158" s="36">
        <v>242516482</v>
      </c>
      <c r="D158" s="37">
        <v>8069</v>
      </c>
      <c r="E158" s="37">
        <f t="shared" si="28"/>
        <v>30055.333002850417</v>
      </c>
      <c r="F158" s="38">
        <f t="shared" si="29"/>
        <v>0.78373974900646759</v>
      </c>
      <c r="G158" s="37">
        <f t="shared" si="30"/>
        <v>4975.9685154136478</v>
      </c>
      <c r="H158" s="37">
        <f t="shared" si="31"/>
        <v>1560.4468154924007</v>
      </c>
      <c r="I158" s="81">
        <f t="shared" si="32"/>
        <v>6536.4153309060484</v>
      </c>
      <c r="J158" s="37">
        <f t="shared" si="33"/>
        <v>-515.48459904790707</v>
      </c>
      <c r="K158" s="37">
        <f t="shared" si="34"/>
        <v>6020.9307318581414</v>
      </c>
      <c r="L158" s="37">
        <f t="shared" si="35"/>
        <v>52742335.305080906</v>
      </c>
      <c r="M158" s="41">
        <f t="shared" si="36"/>
        <v>48582890.075363345</v>
      </c>
      <c r="N158" s="41">
        <f>'jan-nov'!M158</f>
        <v>47254101.042627282</v>
      </c>
      <c r="O158" s="107">
        <f t="shared" si="37"/>
        <v>1328789.032736063</v>
      </c>
      <c r="P158" s="63">
        <f t="shared" si="38"/>
        <v>291099372.07536334</v>
      </c>
      <c r="Q158" s="63">
        <f t="shared" si="39"/>
        <v>36076.263734708555</v>
      </c>
      <c r="R158" s="110">
        <f t="shared" si="40"/>
        <v>0.940744921437074</v>
      </c>
    </row>
    <row r="159" spans="1:18" x14ac:dyDescent="0.2">
      <c r="A159" s="33">
        <v>3416</v>
      </c>
      <c r="B159" s="34" t="s">
        <v>98</v>
      </c>
      <c r="C159" s="36">
        <v>156094900</v>
      </c>
      <c r="D159" s="37">
        <v>6028</v>
      </c>
      <c r="E159" s="37">
        <f t="shared" si="28"/>
        <v>25894.973457199736</v>
      </c>
      <c r="F159" s="38">
        <f t="shared" si="29"/>
        <v>0.67525187612960769</v>
      </c>
      <c r="G159" s="37">
        <f t="shared" si="30"/>
        <v>7472.1842428040563</v>
      </c>
      <c r="H159" s="37">
        <f t="shared" si="31"/>
        <v>3016.572656470139</v>
      </c>
      <c r="I159" s="81">
        <f t="shared" si="32"/>
        <v>10488.756899274194</v>
      </c>
      <c r="J159" s="37">
        <f t="shared" si="33"/>
        <v>-515.48459904790707</v>
      </c>
      <c r="K159" s="37">
        <f t="shared" si="34"/>
        <v>9973.2723002262865</v>
      </c>
      <c r="L159" s="37">
        <f t="shared" si="35"/>
        <v>63226226.588824846</v>
      </c>
      <c r="M159" s="41">
        <f t="shared" si="36"/>
        <v>60118885.425764054</v>
      </c>
      <c r="N159" s="41">
        <f>'jan-nov'!M159</f>
        <v>58777501.716335014</v>
      </c>
      <c r="O159" s="107">
        <f t="shared" si="37"/>
        <v>1341383.7094290406</v>
      </c>
      <c r="P159" s="63">
        <f t="shared" si="38"/>
        <v>216213785.42576405</v>
      </c>
      <c r="Q159" s="63">
        <f t="shared" si="39"/>
        <v>35868.245757426019</v>
      </c>
      <c r="R159" s="110">
        <f t="shared" si="40"/>
        <v>0.93532052779323094</v>
      </c>
    </row>
    <row r="160" spans="1:18" x14ac:dyDescent="0.2">
      <c r="A160" s="33">
        <v>3417</v>
      </c>
      <c r="B160" s="34" t="s">
        <v>99</v>
      </c>
      <c r="C160" s="36">
        <v>136696908</v>
      </c>
      <c r="D160" s="37">
        <v>4572</v>
      </c>
      <c r="E160" s="37">
        <f t="shared" si="28"/>
        <v>29898.711286089238</v>
      </c>
      <c r="F160" s="38">
        <f t="shared" si="29"/>
        <v>0.77965559312731869</v>
      </c>
      <c r="G160" s="37">
        <f t="shared" si="30"/>
        <v>5069.9415454703558</v>
      </c>
      <c r="H160" s="37">
        <f t="shared" si="31"/>
        <v>1615.2644163588134</v>
      </c>
      <c r="I160" s="81">
        <f t="shared" si="32"/>
        <v>6685.2059618291696</v>
      </c>
      <c r="J160" s="37">
        <f t="shared" si="33"/>
        <v>-515.48459904790707</v>
      </c>
      <c r="K160" s="37">
        <f t="shared" si="34"/>
        <v>6169.7213627812625</v>
      </c>
      <c r="L160" s="37">
        <f t="shared" si="35"/>
        <v>30564761.657482963</v>
      </c>
      <c r="M160" s="41">
        <f t="shared" si="36"/>
        <v>28207966.070635933</v>
      </c>
      <c r="N160" s="41">
        <f>'jan-nov'!M160</f>
        <v>28398877.998852622</v>
      </c>
      <c r="O160" s="107">
        <f t="shared" si="37"/>
        <v>-190911.92821668833</v>
      </c>
      <c r="P160" s="63">
        <f t="shared" si="38"/>
        <v>164904874.07063594</v>
      </c>
      <c r="Q160" s="63">
        <f t="shared" si="39"/>
        <v>36068.432648870505</v>
      </c>
      <c r="R160" s="110">
        <f t="shared" si="40"/>
        <v>0.94054071364311675</v>
      </c>
    </row>
    <row r="161" spans="1:18" x14ac:dyDescent="0.2">
      <c r="A161" s="33">
        <v>3418</v>
      </c>
      <c r="B161" s="34" t="s">
        <v>100</v>
      </c>
      <c r="C161" s="36">
        <v>191442821</v>
      </c>
      <c r="D161" s="37">
        <v>7267</v>
      </c>
      <c r="E161" s="37">
        <f t="shared" si="28"/>
        <v>26344.133892940692</v>
      </c>
      <c r="F161" s="38">
        <f t="shared" si="29"/>
        <v>0.68696443599836265</v>
      </c>
      <c r="G161" s="37">
        <f t="shared" si="30"/>
        <v>7202.6879813594833</v>
      </c>
      <c r="H161" s="37">
        <f t="shared" si="31"/>
        <v>2859.366503960804</v>
      </c>
      <c r="I161" s="81">
        <f t="shared" si="32"/>
        <v>10062.054485320288</v>
      </c>
      <c r="J161" s="37">
        <f t="shared" si="33"/>
        <v>-515.48459904790707</v>
      </c>
      <c r="K161" s="37">
        <f t="shared" si="34"/>
        <v>9546.5698862723802</v>
      </c>
      <c r="L161" s="37">
        <f t="shared" si="35"/>
        <v>73120949.944822535</v>
      </c>
      <c r="M161" s="41">
        <f t="shared" si="36"/>
        <v>69374923.363541394</v>
      </c>
      <c r="N161" s="41">
        <f>'jan-nov'!M161</f>
        <v>69176976.528327212</v>
      </c>
      <c r="O161" s="107">
        <f t="shared" si="37"/>
        <v>197946.83521418273</v>
      </c>
      <c r="P161" s="63">
        <f t="shared" si="38"/>
        <v>260817744.36354139</v>
      </c>
      <c r="Q161" s="63">
        <f t="shared" si="39"/>
        <v>35890.703779213072</v>
      </c>
      <c r="R161" s="110">
        <f t="shared" si="40"/>
        <v>0.9359061557866688</v>
      </c>
    </row>
    <row r="162" spans="1:18" x14ac:dyDescent="0.2">
      <c r="A162" s="33">
        <v>3419</v>
      </c>
      <c r="B162" s="34" t="s">
        <v>404</v>
      </c>
      <c r="C162" s="36">
        <v>95567842</v>
      </c>
      <c r="D162" s="37">
        <v>3625</v>
      </c>
      <c r="E162" s="37">
        <f t="shared" si="28"/>
        <v>26363.542620689655</v>
      </c>
      <c r="F162" s="38">
        <f t="shared" si="29"/>
        <v>0.6874705488873154</v>
      </c>
      <c r="G162" s="37">
        <f t="shared" si="30"/>
        <v>7191.0427447101047</v>
      </c>
      <c r="H162" s="37">
        <f t="shared" si="31"/>
        <v>2852.5734492486672</v>
      </c>
      <c r="I162" s="81">
        <f t="shared" si="32"/>
        <v>10043.616193958773</v>
      </c>
      <c r="J162" s="37">
        <f t="shared" si="33"/>
        <v>-515.48459904790707</v>
      </c>
      <c r="K162" s="37">
        <f t="shared" si="34"/>
        <v>9528.1315949108648</v>
      </c>
      <c r="L162" s="37">
        <f t="shared" si="35"/>
        <v>36408108.703100555</v>
      </c>
      <c r="M162" s="41">
        <f t="shared" si="36"/>
        <v>34539477.031551883</v>
      </c>
      <c r="N162" s="41">
        <f>'jan-nov'!M162</f>
        <v>35990936.260146722</v>
      </c>
      <c r="O162" s="107">
        <f t="shared" si="37"/>
        <v>-1451459.2285948396</v>
      </c>
      <c r="P162" s="63">
        <f t="shared" si="38"/>
        <v>130107319.03155188</v>
      </c>
      <c r="Q162" s="63">
        <f t="shared" si="39"/>
        <v>35891.67421560052</v>
      </c>
      <c r="R162" s="110">
        <f t="shared" si="40"/>
        <v>0.93593146143111638</v>
      </c>
    </row>
    <row r="163" spans="1:18" x14ac:dyDescent="0.2">
      <c r="A163" s="33">
        <v>3420</v>
      </c>
      <c r="B163" s="34" t="s">
        <v>101</v>
      </c>
      <c r="C163" s="36">
        <v>632131122</v>
      </c>
      <c r="D163" s="37">
        <v>21568</v>
      </c>
      <c r="E163" s="37">
        <f t="shared" si="28"/>
        <v>29308.75009272997</v>
      </c>
      <c r="F163" s="38">
        <f t="shared" si="29"/>
        <v>0.76427143359852234</v>
      </c>
      <c r="G163" s="37">
        <f t="shared" si="30"/>
        <v>5423.9182614859164</v>
      </c>
      <c r="H163" s="37">
        <f t="shared" si="31"/>
        <v>1821.7508340345571</v>
      </c>
      <c r="I163" s="81">
        <f t="shared" si="32"/>
        <v>7245.669095520474</v>
      </c>
      <c r="J163" s="37">
        <f t="shared" si="33"/>
        <v>-515.48459904790707</v>
      </c>
      <c r="K163" s="37">
        <f t="shared" si="34"/>
        <v>6730.1844964725669</v>
      </c>
      <c r="L163" s="37">
        <f t="shared" si="35"/>
        <v>156274591.0521856</v>
      </c>
      <c r="M163" s="41">
        <f t="shared" si="36"/>
        <v>145156619.21992034</v>
      </c>
      <c r="N163" s="41">
        <f>'jan-nov'!M163</f>
        <v>140044093.53369498</v>
      </c>
      <c r="O163" s="107">
        <f t="shared" si="37"/>
        <v>5112525.6862253547</v>
      </c>
      <c r="P163" s="63">
        <f t="shared" si="38"/>
        <v>777287741.2199204</v>
      </c>
      <c r="Q163" s="63">
        <f t="shared" si="39"/>
        <v>36038.934589202538</v>
      </c>
      <c r="R163" s="110">
        <f t="shared" si="40"/>
        <v>0.93977150566667678</v>
      </c>
    </row>
    <row r="164" spans="1:18" x14ac:dyDescent="0.2">
      <c r="A164" s="33">
        <v>3421</v>
      </c>
      <c r="B164" s="34" t="s">
        <v>102</v>
      </c>
      <c r="C164" s="36">
        <v>213657295</v>
      </c>
      <c r="D164" s="37">
        <v>6582</v>
      </c>
      <c r="E164" s="37">
        <f t="shared" si="28"/>
        <v>32460.847006988759</v>
      </c>
      <c r="F164" s="38">
        <f t="shared" si="29"/>
        <v>0.84646728363921075</v>
      </c>
      <c r="G164" s="37">
        <f t="shared" si="30"/>
        <v>3532.6601129306428</v>
      </c>
      <c r="H164" s="37">
        <f t="shared" si="31"/>
        <v>718.51691404398093</v>
      </c>
      <c r="I164" s="81">
        <f t="shared" si="32"/>
        <v>4251.1770269746239</v>
      </c>
      <c r="J164" s="37">
        <f t="shared" si="33"/>
        <v>-515.48459904790707</v>
      </c>
      <c r="K164" s="37">
        <f t="shared" si="34"/>
        <v>3735.6924279267168</v>
      </c>
      <c r="L164" s="37">
        <f t="shared" si="35"/>
        <v>27981247.191546973</v>
      </c>
      <c r="M164" s="41">
        <f t="shared" si="36"/>
        <v>24588327.560613651</v>
      </c>
      <c r="N164" s="41">
        <f>'jan-nov'!M164</f>
        <v>24190358.295789167</v>
      </c>
      <c r="O164" s="107">
        <f t="shared" si="37"/>
        <v>397969.26482448354</v>
      </c>
      <c r="P164" s="63">
        <f t="shared" si="38"/>
        <v>238245622.56061366</v>
      </c>
      <c r="Q164" s="63">
        <f t="shared" si="39"/>
        <v>36196.539434915474</v>
      </c>
      <c r="R164" s="110">
        <f t="shared" si="40"/>
        <v>0.94388129816871114</v>
      </c>
    </row>
    <row r="165" spans="1:18" x14ac:dyDescent="0.2">
      <c r="A165" s="33">
        <v>3422</v>
      </c>
      <c r="B165" s="34" t="s">
        <v>103</v>
      </c>
      <c r="C165" s="36">
        <v>137560909</v>
      </c>
      <c r="D165" s="37">
        <v>4213</v>
      </c>
      <c r="E165" s="37">
        <f t="shared" si="28"/>
        <v>32651.53311179682</v>
      </c>
      <c r="F165" s="38">
        <f t="shared" si="29"/>
        <v>0.85143972163905313</v>
      </c>
      <c r="G165" s="37">
        <f t="shared" si="30"/>
        <v>3418.2484500458063</v>
      </c>
      <c r="H165" s="37">
        <f t="shared" si="31"/>
        <v>651.77677736115959</v>
      </c>
      <c r="I165" s="81">
        <f t="shared" si="32"/>
        <v>4070.0252274069658</v>
      </c>
      <c r="J165" s="37">
        <f t="shared" si="33"/>
        <v>-515.48459904790707</v>
      </c>
      <c r="K165" s="37">
        <f t="shared" si="34"/>
        <v>3554.5406283590587</v>
      </c>
      <c r="L165" s="37">
        <f t="shared" si="35"/>
        <v>17147016.283065546</v>
      </c>
      <c r="M165" s="41">
        <f t="shared" si="36"/>
        <v>14975279.667276714</v>
      </c>
      <c r="N165" s="41">
        <f>'jan-nov'!M165</f>
        <v>13205260.755668443</v>
      </c>
      <c r="O165" s="107">
        <f t="shared" si="37"/>
        <v>1770018.9116082713</v>
      </c>
      <c r="P165" s="63">
        <f t="shared" si="38"/>
        <v>152536188.66727671</v>
      </c>
      <c r="Q165" s="63">
        <f t="shared" si="39"/>
        <v>36206.07374015588</v>
      </c>
      <c r="R165" s="110">
        <f t="shared" si="40"/>
        <v>0.94412992006870333</v>
      </c>
    </row>
    <row r="166" spans="1:18" x14ac:dyDescent="0.2">
      <c r="A166" s="33">
        <v>3423</v>
      </c>
      <c r="B166" s="34" t="s">
        <v>104</v>
      </c>
      <c r="C166" s="36">
        <v>62345271</v>
      </c>
      <c r="D166" s="37">
        <v>2281</v>
      </c>
      <c r="E166" s="37">
        <f t="shared" si="28"/>
        <v>27332.429197720299</v>
      </c>
      <c r="F166" s="38">
        <f t="shared" si="29"/>
        <v>0.71273577960779066</v>
      </c>
      <c r="G166" s="37">
        <f t="shared" si="30"/>
        <v>6609.7107984917184</v>
      </c>
      <c r="H166" s="37">
        <f t="shared" si="31"/>
        <v>2513.4631472879419</v>
      </c>
      <c r="I166" s="81">
        <f t="shared" si="32"/>
        <v>9123.1739457796612</v>
      </c>
      <c r="J166" s="37">
        <f t="shared" si="33"/>
        <v>-515.48459904790707</v>
      </c>
      <c r="K166" s="37">
        <f t="shared" si="34"/>
        <v>8607.6893467317532</v>
      </c>
      <c r="L166" s="37">
        <f t="shared" si="35"/>
        <v>20809959.770323407</v>
      </c>
      <c r="M166" s="41">
        <f t="shared" si="36"/>
        <v>19634139.399895128</v>
      </c>
      <c r="N166" s="41">
        <f>'jan-nov'!M166</f>
        <v>19439972.113239903</v>
      </c>
      <c r="O166" s="107">
        <f t="shared" si="37"/>
        <v>194167.28665522486</v>
      </c>
      <c r="P166" s="63">
        <f t="shared" si="38"/>
        <v>81979410.399895132</v>
      </c>
      <c r="Q166" s="63">
        <f t="shared" si="39"/>
        <v>35940.118544452052</v>
      </c>
      <c r="R166" s="110">
        <f t="shared" si="40"/>
        <v>0.93719472296714024</v>
      </c>
    </row>
    <row r="167" spans="1:18" x14ac:dyDescent="0.2">
      <c r="A167" s="33">
        <v>3424</v>
      </c>
      <c r="B167" s="34" t="s">
        <v>105</v>
      </c>
      <c r="C167" s="36">
        <v>51304762</v>
      </c>
      <c r="D167" s="37">
        <v>1769</v>
      </c>
      <c r="E167" s="37">
        <f t="shared" si="28"/>
        <v>29002.126625211986</v>
      </c>
      <c r="F167" s="38">
        <f t="shared" si="29"/>
        <v>0.75627574779297013</v>
      </c>
      <c r="G167" s="37">
        <f t="shared" si="30"/>
        <v>5607.8923419967068</v>
      </c>
      <c r="H167" s="37">
        <f t="shared" si="31"/>
        <v>1929.0690476658515</v>
      </c>
      <c r="I167" s="81">
        <f t="shared" si="32"/>
        <v>7536.9613896625578</v>
      </c>
      <c r="J167" s="37">
        <f t="shared" si="33"/>
        <v>-515.48459904790707</v>
      </c>
      <c r="K167" s="37">
        <f t="shared" si="34"/>
        <v>7021.4767906146508</v>
      </c>
      <c r="L167" s="37">
        <f t="shared" si="35"/>
        <v>13332884.698313065</v>
      </c>
      <c r="M167" s="41">
        <f t="shared" si="36"/>
        <v>12420992.442597317</v>
      </c>
      <c r="N167" s="41">
        <f>'jan-nov'!M167</f>
        <v>12146583.247751595</v>
      </c>
      <c r="O167" s="107">
        <f t="shared" si="37"/>
        <v>274409.19484572113</v>
      </c>
      <c r="P167" s="63">
        <f t="shared" si="38"/>
        <v>63725754.442597315</v>
      </c>
      <c r="Q167" s="63">
        <f t="shared" si="39"/>
        <v>36023.603415826634</v>
      </c>
      <c r="R167" s="110">
        <f t="shared" si="40"/>
        <v>0.93937172137639913</v>
      </c>
    </row>
    <row r="168" spans="1:18" x14ac:dyDescent="0.2">
      <c r="A168" s="33">
        <v>3425</v>
      </c>
      <c r="B168" s="34" t="s">
        <v>106</v>
      </c>
      <c r="C168" s="36">
        <v>32157467</v>
      </c>
      <c r="D168" s="37">
        <v>1328</v>
      </c>
      <c r="E168" s="37">
        <f t="shared" si="28"/>
        <v>24214.960090361445</v>
      </c>
      <c r="F168" s="38">
        <f t="shared" si="29"/>
        <v>0.63144290371434686</v>
      </c>
      <c r="G168" s="37">
        <f t="shared" si="30"/>
        <v>8480.1922629070305</v>
      </c>
      <c r="H168" s="37">
        <f t="shared" si="31"/>
        <v>3604.5773348635407</v>
      </c>
      <c r="I168" s="81">
        <f t="shared" si="32"/>
        <v>12084.769597770572</v>
      </c>
      <c r="J168" s="37">
        <f t="shared" si="33"/>
        <v>-515.48459904790707</v>
      </c>
      <c r="K168" s="37">
        <f t="shared" si="34"/>
        <v>11569.284998722665</v>
      </c>
      <c r="L168" s="37">
        <f t="shared" si="35"/>
        <v>16048574.025839319</v>
      </c>
      <c r="M168" s="41">
        <f t="shared" si="36"/>
        <v>15364010.478303701</v>
      </c>
      <c r="N168" s="41">
        <f>'jan-nov'!M168</f>
        <v>14997551.9511103</v>
      </c>
      <c r="O168" s="107">
        <f t="shared" si="37"/>
        <v>366458.52719340101</v>
      </c>
      <c r="P168" s="63">
        <f t="shared" si="38"/>
        <v>47521477.478303701</v>
      </c>
      <c r="Q168" s="63">
        <f t="shared" si="39"/>
        <v>35784.245089084114</v>
      </c>
      <c r="R168" s="110">
        <f t="shared" si="40"/>
        <v>0.93313007917246815</v>
      </c>
    </row>
    <row r="169" spans="1:18" x14ac:dyDescent="0.2">
      <c r="A169" s="33">
        <v>3426</v>
      </c>
      <c r="B169" s="34" t="s">
        <v>107</v>
      </c>
      <c r="C169" s="36">
        <v>40730502</v>
      </c>
      <c r="D169" s="37">
        <v>1555</v>
      </c>
      <c r="E169" s="37">
        <f t="shared" si="28"/>
        <v>26193.24887459807</v>
      </c>
      <c r="F169" s="38">
        <f t="shared" si="29"/>
        <v>0.68302987349015598</v>
      </c>
      <c r="G169" s="37">
        <f t="shared" si="30"/>
        <v>7293.2189923650558</v>
      </c>
      <c r="H169" s="37">
        <f t="shared" si="31"/>
        <v>2912.1762603807219</v>
      </c>
      <c r="I169" s="81">
        <f t="shared" si="32"/>
        <v>10205.395252745777</v>
      </c>
      <c r="J169" s="37">
        <f t="shared" si="33"/>
        <v>-515.48459904790707</v>
      </c>
      <c r="K169" s="37">
        <f t="shared" si="34"/>
        <v>9689.9106536978688</v>
      </c>
      <c r="L169" s="37">
        <f t="shared" si="35"/>
        <v>15869389.618019683</v>
      </c>
      <c r="M169" s="41">
        <f t="shared" si="36"/>
        <v>15067811.066500187</v>
      </c>
      <c r="N169" s="41">
        <f>'jan-nov'!M169</f>
        <v>15381359.328973282</v>
      </c>
      <c r="O169" s="107">
        <f t="shared" si="37"/>
        <v>-313548.26247309521</v>
      </c>
      <c r="P169" s="63">
        <f t="shared" si="38"/>
        <v>55798313.066500187</v>
      </c>
      <c r="Q169" s="63">
        <f t="shared" si="39"/>
        <v>35883.159528295939</v>
      </c>
      <c r="R169" s="110">
        <f t="shared" si="40"/>
        <v>0.93570942766125842</v>
      </c>
    </row>
    <row r="170" spans="1:18" x14ac:dyDescent="0.2">
      <c r="A170" s="33">
        <v>3427</v>
      </c>
      <c r="B170" s="34" t="s">
        <v>108</v>
      </c>
      <c r="C170" s="36">
        <v>162975214</v>
      </c>
      <c r="D170" s="37">
        <v>5628</v>
      </c>
      <c r="E170" s="37">
        <f t="shared" si="28"/>
        <v>28957.927149964464</v>
      </c>
      <c r="F170" s="38">
        <f t="shared" si="29"/>
        <v>0.75512317744435919</v>
      </c>
      <c r="G170" s="37">
        <f t="shared" si="30"/>
        <v>5634.4120271452202</v>
      </c>
      <c r="H170" s="37">
        <f t="shared" si="31"/>
        <v>1944.5388640024842</v>
      </c>
      <c r="I170" s="81">
        <f t="shared" si="32"/>
        <v>7578.9508911477042</v>
      </c>
      <c r="J170" s="37">
        <f t="shared" si="33"/>
        <v>-515.48459904790707</v>
      </c>
      <c r="K170" s="37">
        <f t="shared" si="34"/>
        <v>7063.4662920997971</v>
      </c>
      <c r="L170" s="37">
        <f t="shared" si="35"/>
        <v>42654335.615379281</v>
      </c>
      <c r="M170" s="41">
        <f t="shared" si="36"/>
        <v>39753188.291937657</v>
      </c>
      <c r="N170" s="41">
        <f>'jan-nov'!M170</f>
        <v>38829515.421422265</v>
      </c>
      <c r="O170" s="107">
        <f t="shared" si="37"/>
        <v>923672.87051539123</v>
      </c>
      <c r="P170" s="63">
        <f t="shared" si="38"/>
        <v>202728402.29193765</v>
      </c>
      <c r="Q170" s="63">
        <f t="shared" si="39"/>
        <v>36021.393442064262</v>
      </c>
      <c r="R170" s="110">
        <f t="shared" si="40"/>
        <v>0.93931409285896861</v>
      </c>
    </row>
    <row r="171" spans="1:18" x14ac:dyDescent="0.2">
      <c r="A171" s="33">
        <v>3428</v>
      </c>
      <c r="B171" s="34" t="s">
        <v>109</v>
      </c>
      <c r="C171" s="36">
        <v>73429004</v>
      </c>
      <c r="D171" s="37">
        <v>2493</v>
      </c>
      <c r="E171" s="37">
        <f t="shared" si="28"/>
        <v>29454.073004412356</v>
      </c>
      <c r="F171" s="38">
        <f t="shared" si="29"/>
        <v>0.76806095548856568</v>
      </c>
      <c r="G171" s="37">
        <f t="shared" si="30"/>
        <v>5336.7245144764847</v>
      </c>
      <c r="H171" s="37">
        <f t="shared" si="31"/>
        <v>1770.8878149457221</v>
      </c>
      <c r="I171" s="81">
        <f t="shared" si="32"/>
        <v>7107.612329422207</v>
      </c>
      <c r="J171" s="37">
        <f t="shared" si="33"/>
        <v>-515.48459904790707</v>
      </c>
      <c r="K171" s="37">
        <f t="shared" si="34"/>
        <v>6592.1277303743</v>
      </c>
      <c r="L171" s="37">
        <f t="shared" si="35"/>
        <v>17719277.537249561</v>
      </c>
      <c r="M171" s="41">
        <f t="shared" si="36"/>
        <v>16434174.431823131</v>
      </c>
      <c r="N171" s="41">
        <f>'jan-nov'!M171</f>
        <v>16264641.007543657</v>
      </c>
      <c r="O171" s="107">
        <f t="shared" si="37"/>
        <v>169533.42427947372</v>
      </c>
      <c r="P171" s="63">
        <f t="shared" si="38"/>
        <v>89863178.431823134</v>
      </c>
      <c r="Q171" s="63">
        <f t="shared" si="39"/>
        <v>36046.200734786653</v>
      </c>
      <c r="R171" s="110">
        <f t="shared" si="40"/>
        <v>0.93996098176117893</v>
      </c>
    </row>
    <row r="172" spans="1:18" x14ac:dyDescent="0.2">
      <c r="A172" s="33">
        <v>3429</v>
      </c>
      <c r="B172" s="34" t="s">
        <v>110</v>
      </c>
      <c r="C172" s="36">
        <v>42314670</v>
      </c>
      <c r="D172" s="37">
        <v>1519</v>
      </c>
      <c r="E172" s="37">
        <f t="shared" si="28"/>
        <v>27856.925608953257</v>
      </c>
      <c r="F172" s="38">
        <f t="shared" si="29"/>
        <v>0.72641284269857487</v>
      </c>
      <c r="G172" s="37">
        <f t="shared" si="30"/>
        <v>6295.0129517519435</v>
      </c>
      <c r="H172" s="37">
        <f t="shared" si="31"/>
        <v>2329.8894033564065</v>
      </c>
      <c r="I172" s="81">
        <f t="shared" si="32"/>
        <v>8624.9023551083501</v>
      </c>
      <c r="J172" s="37">
        <f t="shared" si="33"/>
        <v>-515.48459904790707</v>
      </c>
      <c r="K172" s="37">
        <f t="shared" si="34"/>
        <v>8109.417756060443</v>
      </c>
      <c r="L172" s="37">
        <f t="shared" si="35"/>
        <v>13101226.677409584</v>
      </c>
      <c r="M172" s="41">
        <f t="shared" si="36"/>
        <v>12318205.571455812</v>
      </c>
      <c r="N172" s="41">
        <f>'jan-nov'!M172</f>
        <v>12287358.338431137</v>
      </c>
      <c r="O172" s="107">
        <f t="shared" si="37"/>
        <v>30847.233024675399</v>
      </c>
      <c r="P172" s="63">
        <f t="shared" si="38"/>
        <v>54632875.571455814</v>
      </c>
      <c r="Q172" s="63">
        <f t="shared" si="39"/>
        <v>35966.343365013701</v>
      </c>
      <c r="R172" s="110">
        <f t="shared" si="40"/>
        <v>0.93787857612167946</v>
      </c>
    </row>
    <row r="173" spans="1:18" x14ac:dyDescent="0.2">
      <c r="A173" s="33">
        <v>3430</v>
      </c>
      <c r="B173" s="34" t="s">
        <v>111</v>
      </c>
      <c r="C173" s="36">
        <v>53467749</v>
      </c>
      <c r="D173" s="37">
        <v>1844</v>
      </c>
      <c r="E173" s="37">
        <f t="shared" si="28"/>
        <v>28995.525488069416</v>
      </c>
      <c r="F173" s="38">
        <f t="shared" si="29"/>
        <v>0.7561036128322034</v>
      </c>
      <c r="G173" s="37">
        <f t="shared" si="30"/>
        <v>5611.853024282249</v>
      </c>
      <c r="H173" s="37">
        <f t="shared" si="31"/>
        <v>1931.3794456657511</v>
      </c>
      <c r="I173" s="81">
        <f t="shared" si="32"/>
        <v>7543.2324699479996</v>
      </c>
      <c r="J173" s="37">
        <f t="shared" si="33"/>
        <v>-515.48459904790707</v>
      </c>
      <c r="K173" s="37">
        <f t="shared" si="34"/>
        <v>7027.7478709000925</v>
      </c>
      <c r="L173" s="37">
        <f t="shared" si="35"/>
        <v>13909720.674584111</v>
      </c>
      <c r="M173" s="41">
        <f t="shared" si="36"/>
        <v>12959167.07393977</v>
      </c>
      <c r="N173" s="41">
        <f>'jan-nov'!M173</f>
        <v>13187342.265547737</v>
      </c>
      <c r="O173" s="107">
        <f t="shared" si="37"/>
        <v>-228175.19160796702</v>
      </c>
      <c r="P173" s="63">
        <f t="shared" si="38"/>
        <v>66426916.07393977</v>
      </c>
      <c r="Q173" s="63">
        <f t="shared" si="39"/>
        <v>36023.273358969505</v>
      </c>
      <c r="R173" s="110">
        <f t="shared" si="40"/>
        <v>0.93936311462836075</v>
      </c>
    </row>
    <row r="174" spans="1:18" x14ac:dyDescent="0.2">
      <c r="A174" s="33">
        <v>3431</v>
      </c>
      <c r="B174" s="34" t="s">
        <v>114</v>
      </c>
      <c r="C174" s="36">
        <v>68183716</v>
      </c>
      <c r="D174" s="37">
        <v>2466</v>
      </c>
      <c r="E174" s="37">
        <f t="shared" si="28"/>
        <v>27649.519870235199</v>
      </c>
      <c r="F174" s="38">
        <f t="shared" si="29"/>
        <v>0.72100441413150573</v>
      </c>
      <c r="G174" s="37">
        <f t="shared" si="30"/>
        <v>6419.4563949827789</v>
      </c>
      <c r="H174" s="37">
        <f t="shared" si="31"/>
        <v>2402.4814119077269</v>
      </c>
      <c r="I174" s="81">
        <f t="shared" si="32"/>
        <v>8821.9378068905062</v>
      </c>
      <c r="J174" s="37">
        <f t="shared" si="33"/>
        <v>-515.48459904790707</v>
      </c>
      <c r="K174" s="37">
        <f t="shared" si="34"/>
        <v>8306.4532078425982</v>
      </c>
      <c r="L174" s="37">
        <f t="shared" si="35"/>
        <v>21754898.631791987</v>
      </c>
      <c r="M174" s="41">
        <f t="shared" si="36"/>
        <v>20483713.610539846</v>
      </c>
      <c r="N174" s="41">
        <f>'jan-nov'!M174</f>
        <v>20165379.377137046</v>
      </c>
      <c r="O174" s="107">
        <f t="shared" si="37"/>
        <v>318334.23340279981</v>
      </c>
      <c r="P174" s="63">
        <f t="shared" si="38"/>
        <v>88667429.610539854</v>
      </c>
      <c r="Q174" s="63">
        <f t="shared" si="39"/>
        <v>35955.973078077797</v>
      </c>
      <c r="R174" s="110">
        <f t="shared" si="40"/>
        <v>0.93760815469332592</v>
      </c>
    </row>
    <row r="175" spans="1:18" x14ac:dyDescent="0.2">
      <c r="A175" s="33">
        <v>3432</v>
      </c>
      <c r="B175" s="34" t="s">
        <v>115</v>
      </c>
      <c r="C175" s="36">
        <v>62112953</v>
      </c>
      <c r="D175" s="37">
        <v>1966</v>
      </c>
      <c r="E175" s="37">
        <f t="shared" si="28"/>
        <v>31593.567141403866</v>
      </c>
      <c r="F175" s="38">
        <f t="shared" si="29"/>
        <v>0.82385160661086432</v>
      </c>
      <c r="G175" s="37">
        <f t="shared" si="30"/>
        <v>4053.0280322815784</v>
      </c>
      <c r="H175" s="37">
        <f t="shared" si="31"/>
        <v>1022.0648669986934</v>
      </c>
      <c r="I175" s="81">
        <f t="shared" si="32"/>
        <v>5075.0928992802719</v>
      </c>
      <c r="J175" s="37">
        <f t="shared" si="33"/>
        <v>-515.48459904790707</v>
      </c>
      <c r="K175" s="37">
        <f t="shared" si="34"/>
        <v>4559.6083002323649</v>
      </c>
      <c r="L175" s="37">
        <f t="shared" si="35"/>
        <v>9977632.6399850138</v>
      </c>
      <c r="M175" s="41">
        <f t="shared" si="36"/>
        <v>8964189.9182568286</v>
      </c>
      <c r="N175" s="41">
        <f>'jan-nov'!M175</f>
        <v>9087195.3084961213</v>
      </c>
      <c r="O175" s="107">
        <f t="shared" si="37"/>
        <v>-123005.39023929276</v>
      </c>
      <c r="P175" s="63">
        <f t="shared" si="38"/>
        <v>71077142.918256834</v>
      </c>
      <c r="Q175" s="63">
        <f t="shared" si="39"/>
        <v>36153.175441636231</v>
      </c>
      <c r="R175" s="110">
        <f t="shared" si="40"/>
        <v>0.94275051431729384</v>
      </c>
    </row>
    <row r="176" spans="1:18" x14ac:dyDescent="0.2">
      <c r="A176" s="33">
        <v>3433</v>
      </c>
      <c r="B176" s="34" t="s">
        <v>116</v>
      </c>
      <c r="C176" s="36">
        <v>72906137</v>
      </c>
      <c r="D176" s="37">
        <v>2147</v>
      </c>
      <c r="E176" s="37">
        <f t="shared" si="28"/>
        <v>33957.213320912902</v>
      </c>
      <c r="F176" s="38">
        <f t="shared" si="29"/>
        <v>0.88548737232648023</v>
      </c>
      <c r="G176" s="37">
        <f t="shared" si="30"/>
        <v>2634.8403245761569</v>
      </c>
      <c r="H176" s="37">
        <f t="shared" si="31"/>
        <v>194.78870417053076</v>
      </c>
      <c r="I176" s="81">
        <f t="shared" si="32"/>
        <v>2829.6290287466877</v>
      </c>
      <c r="J176" s="37">
        <f t="shared" si="33"/>
        <v>-515.48459904790707</v>
      </c>
      <c r="K176" s="37">
        <f t="shared" si="34"/>
        <v>2314.1444296987806</v>
      </c>
      <c r="L176" s="37">
        <f t="shared" si="35"/>
        <v>6075213.5247191386</v>
      </c>
      <c r="M176" s="41">
        <f t="shared" si="36"/>
        <v>4968468.0905632824</v>
      </c>
      <c r="N176" s="41">
        <f>'jan-nov'!M176</f>
        <v>4816714.3734441409</v>
      </c>
      <c r="O176" s="107">
        <f t="shared" si="37"/>
        <v>151753.71711914148</v>
      </c>
      <c r="P176" s="63">
        <f t="shared" si="38"/>
        <v>77874605.090563282</v>
      </c>
      <c r="Q176" s="63">
        <f t="shared" si="39"/>
        <v>36271.357750611685</v>
      </c>
      <c r="R176" s="110">
        <f t="shared" si="40"/>
        <v>0.94583230260307471</v>
      </c>
    </row>
    <row r="177" spans="1:18" x14ac:dyDescent="0.2">
      <c r="A177" s="33">
        <v>3434</v>
      </c>
      <c r="B177" s="34" t="s">
        <v>117</v>
      </c>
      <c r="C177" s="36">
        <v>60768553</v>
      </c>
      <c r="D177" s="37">
        <v>2212</v>
      </c>
      <c r="E177" s="37">
        <f t="shared" si="28"/>
        <v>27472.221066907776</v>
      </c>
      <c r="F177" s="38">
        <f t="shared" si="29"/>
        <v>0.7163810709262981</v>
      </c>
      <c r="G177" s="37">
        <f t="shared" si="30"/>
        <v>6525.8356769792326</v>
      </c>
      <c r="H177" s="37">
        <f t="shared" si="31"/>
        <v>2464.5359930723248</v>
      </c>
      <c r="I177" s="81">
        <f t="shared" si="32"/>
        <v>8990.3716700515579</v>
      </c>
      <c r="J177" s="37">
        <f t="shared" si="33"/>
        <v>-515.48459904790707</v>
      </c>
      <c r="K177" s="37">
        <f t="shared" si="34"/>
        <v>8474.8870710036499</v>
      </c>
      <c r="L177" s="37">
        <f t="shared" si="35"/>
        <v>19886702.134154048</v>
      </c>
      <c r="M177" s="41">
        <f t="shared" si="36"/>
        <v>18746450.201060075</v>
      </c>
      <c r="N177" s="41">
        <f>'jan-nov'!M177</f>
        <v>18425264.018867455</v>
      </c>
      <c r="O177" s="107">
        <f t="shared" si="37"/>
        <v>321186.18219261989</v>
      </c>
      <c r="P177" s="63">
        <f t="shared" si="38"/>
        <v>79515003.201060072</v>
      </c>
      <c r="Q177" s="63">
        <f t="shared" si="39"/>
        <v>35947.108137911426</v>
      </c>
      <c r="R177" s="110">
        <f t="shared" si="40"/>
        <v>0.93737698753306553</v>
      </c>
    </row>
    <row r="178" spans="1:18" x14ac:dyDescent="0.2">
      <c r="A178" s="33">
        <v>3435</v>
      </c>
      <c r="B178" s="34" t="s">
        <v>118</v>
      </c>
      <c r="C178" s="36">
        <v>97860085</v>
      </c>
      <c r="D178" s="37">
        <v>3532</v>
      </c>
      <c r="E178" s="37">
        <f t="shared" si="28"/>
        <v>27706.70583238958</v>
      </c>
      <c r="F178" s="38">
        <f t="shared" si="29"/>
        <v>0.72249562740874063</v>
      </c>
      <c r="G178" s="37">
        <f t="shared" si="30"/>
        <v>6385.1448176901504</v>
      </c>
      <c r="H178" s="37">
        <f t="shared" si="31"/>
        <v>2382.4663251536936</v>
      </c>
      <c r="I178" s="81">
        <f t="shared" si="32"/>
        <v>8767.6111428438435</v>
      </c>
      <c r="J178" s="37">
        <f t="shared" si="33"/>
        <v>-515.48459904790707</v>
      </c>
      <c r="K178" s="37">
        <f t="shared" si="34"/>
        <v>8252.1265437959373</v>
      </c>
      <c r="L178" s="37">
        <f t="shared" si="35"/>
        <v>30967202.556524456</v>
      </c>
      <c r="M178" s="41">
        <f t="shared" si="36"/>
        <v>29146510.952687252</v>
      </c>
      <c r="N178" s="41">
        <f>'jan-nov'!M178</f>
        <v>28460117.272079501</v>
      </c>
      <c r="O178" s="107">
        <f t="shared" si="37"/>
        <v>686393.68060775101</v>
      </c>
      <c r="P178" s="63">
        <f t="shared" si="38"/>
        <v>127006595.95268725</v>
      </c>
      <c r="Q178" s="63">
        <f t="shared" si="39"/>
        <v>35958.832376185521</v>
      </c>
      <c r="R178" s="110">
        <f t="shared" si="40"/>
        <v>0.93768271535718783</v>
      </c>
    </row>
    <row r="179" spans="1:18" x14ac:dyDescent="0.2">
      <c r="A179" s="33">
        <v>3436</v>
      </c>
      <c r="B179" s="34" t="s">
        <v>119</v>
      </c>
      <c r="C179" s="36">
        <v>184577663</v>
      </c>
      <c r="D179" s="37">
        <v>5589</v>
      </c>
      <c r="E179" s="37">
        <f t="shared" si="28"/>
        <v>33025.167829665414</v>
      </c>
      <c r="F179" s="38">
        <f t="shared" si="29"/>
        <v>0.86118283045686794</v>
      </c>
      <c r="G179" s="37">
        <f t="shared" si="30"/>
        <v>3194.06761932465</v>
      </c>
      <c r="H179" s="37">
        <f t="shared" si="31"/>
        <v>521.00462610715181</v>
      </c>
      <c r="I179" s="81">
        <f t="shared" si="32"/>
        <v>3715.072245431802</v>
      </c>
      <c r="J179" s="37">
        <f t="shared" si="33"/>
        <v>-515.48459904790707</v>
      </c>
      <c r="K179" s="37">
        <f t="shared" si="34"/>
        <v>3199.5876463838949</v>
      </c>
      <c r="L179" s="37">
        <f t="shared" si="35"/>
        <v>20763538.779718343</v>
      </c>
      <c r="M179" s="41">
        <f t="shared" si="36"/>
        <v>17882495.355639588</v>
      </c>
      <c r="N179" s="41">
        <f>'jan-nov'!M179</f>
        <v>16548916.844168281</v>
      </c>
      <c r="O179" s="107">
        <f t="shared" si="37"/>
        <v>1333578.5114713069</v>
      </c>
      <c r="P179" s="63">
        <f t="shared" si="38"/>
        <v>202460158.35563958</v>
      </c>
      <c r="Q179" s="63">
        <f t="shared" si="39"/>
        <v>36224.755476049308</v>
      </c>
      <c r="R179" s="110">
        <f t="shared" si="40"/>
        <v>0.94461707550959406</v>
      </c>
    </row>
    <row r="180" spans="1:18" x14ac:dyDescent="0.2">
      <c r="A180" s="33">
        <v>3437</v>
      </c>
      <c r="B180" s="34" t="s">
        <v>120</v>
      </c>
      <c r="C180" s="36">
        <v>139866593</v>
      </c>
      <c r="D180" s="37">
        <v>5567</v>
      </c>
      <c r="E180" s="37">
        <f t="shared" si="28"/>
        <v>25124.230824501527</v>
      </c>
      <c r="F180" s="38">
        <f t="shared" si="29"/>
        <v>0.6551535582223601</v>
      </c>
      <c r="G180" s="37">
        <f t="shared" si="30"/>
        <v>7934.6298224229822</v>
      </c>
      <c r="H180" s="37">
        <f t="shared" si="31"/>
        <v>3286.3325779145121</v>
      </c>
      <c r="I180" s="81">
        <f t="shared" si="32"/>
        <v>11220.962400337494</v>
      </c>
      <c r="J180" s="37">
        <f t="shared" si="33"/>
        <v>-515.48459904790707</v>
      </c>
      <c r="K180" s="37">
        <f t="shared" si="34"/>
        <v>10705.477801289588</v>
      </c>
      <c r="L180" s="37">
        <f t="shared" si="35"/>
        <v>62467097.682678826</v>
      </c>
      <c r="M180" s="41">
        <f t="shared" si="36"/>
        <v>59597394.919779137</v>
      </c>
      <c r="N180" s="41">
        <f>'jan-nov'!M180</f>
        <v>57682448.374948055</v>
      </c>
      <c r="O180" s="107">
        <f t="shared" si="37"/>
        <v>1914946.5448310822</v>
      </c>
      <c r="P180" s="63">
        <f t="shared" si="38"/>
        <v>199463987.91977912</v>
      </c>
      <c r="Q180" s="63">
        <f t="shared" si="39"/>
        <v>35829.708625791114</v>
      </c>
      <c r="R180" s="110">
        <f t="shared" si="40"/>
        <v>0.93431561189786871</v>
      </c>
    </row>
    <row r="181" spans="1:18" x14ac:dyDescent="0.2">
      <c r="A181" s="33">
        <v>3438</v>
      </c>
      <c r="B181" s="34" t="s">
        <v>121</v>
      </c>
      <c r="C181" s="36">
        <v>102369342</v>
      </c>
      <c r="D181" s="37">
        <v>3240</v>
      </c>
      <c r="E181" s="37">
        <f t="shared" si="28"/>
        <v>31595.475925925926</v>
      </c>
      <c r="F181" s="38">
        <f t="shared" si="29"/>
        <v>0.8239013811484508</v>
      </c>
      <c r="G181" s="37">
        <f t="shared" si="30"/>
        <v>4051.8827615683422</v>
      </c>
      <c r="H181" s="37">
        <f t="shared" si="31"/>
        <v>1021.3967924159723</v>
      </c>
      <c r="I181" s="81">
        <f t="shared" si="32"/>
        <v>5073.2795539843146</v>
      </c>
      <c r="J181" s="37">
        <f t="shared" si="33"/>
        <v>-515.48459904790707</v>
      </c>
      <c r="K181" s="37">
        <f t="shared" si="34"/>
        <v>4557.7949549364075</v>
      </c>
      <c r="L181" s="37">
        <f t="shared" si="35"/>
        <v>16437425.75490918</v>
      </c>
      <c r="M181" s="41">
        <f t="shared" si="36"/>
        <v>14767255.65399396</v>
      </c>
      <c r="N181" s="41">
        <f>'jan-nov'!M181</f>
        <v>14974546.298793208</v>
      </c>
      <c r="O181" s="107">
        <f t="shared" si="37"/>
        <v>-207290.64479924738</v>
      </c>
      <c r="P181" s="63">
        <f t="shared" si="38"/>
        <v>117136597.65399396</v>
      </c>
      <c r="Q181" s="63">
        <f t="shared" si="39"/>
        <v>36153.270880862336</v>
      </c>
      <c r="R181" s="110">
        <f t="shared" si="40"/>
        <v>0.94275300304417331</v>
      </c>
    </row>
    <row r="182" spans="1:18" x14ac:dyDescent="0.2">
      <c r="A182" s="33">
        <v>3439</v>
      </c>
      <c r="B182" s="34" t="s">
        <v>122</v>
      </c>
      <c r="C182" s="36">
        <v>146682632</v>
      </c>
      <c r="D182" s="37">
        <v>4416</v>
      </c>
      <c r="E182" s="37">
        <f t="shared" si="28"/>
        <v>33216.17572463768</v>
      </c>
      <c r="F182" s="38">
        <f t="shared" si="29"/>
        <v>0.86616365963781972</v>
      </c>
      <c r="G182" s="37">
        <f t="shared" si="30"/>
        <v>3079.46288234129</v>
      </c>
      <c r="H182" s="37">
        <f t="shared" si="31"/>
        <v>454.15186286685855</v>
      </c>
      <c r="I182" s="81">
        <f t="shared" si="32"/>
        <v>3533.6147452081486</v>
      </c>
      <c r="J182" s="37">
        <f t="shared" si="33"/>
        <v>-515.48459904790707</v>
      </c>
      <c r="K182" s="37">
        <f t="shared" si="34"/>
        <v>3018.1301461602416</v>
      </c>
      <c r="L182" s="37">
        <f t="shared" si="35"/>
        <v>15604442.714839185</v>
      </c>
      <c r="M182" s="41">
        <f t="shared" si="36"/>
        <v>13328062.725443628</v>
      </c>
      <c r="N182" s="41">
        <f>'jan-nov'!M182</f>
        <v>14986687.139836665</v>
      </c>
      <c r="O182" s="107">
        <f t="shared" si="37"/>
        <v>-1658624.4143930376</v>
      </c>
      <c r="P182" s="63">
        <f t="shared" si="38"/>
        <v>160010694.72544363</v>
      </c>
      <c r="Q182" s="63">
        <f t="shared" si="39"/>
        <v>36234.305870797922</v>
      </c>
      <c r="R182" s="110">
        <f t="shared" si="40"/>
        <v>0.94486611696864165</v>
      </c>
    </row>
    <row r="183" spans="1:18" x14ac:dyDescent="0.2">
      <c r="A183" s="33">
        <v>3440</v>
      </c>
      <c r="B183" s="34" t="s">
        <v>123</v>
      </c>
      <c r="C183" s="36">
        <v>177800544</v>
      </c>
      <c r="D183" s="37">
        <v>5161</v>
      </c>
      <c r="E183" s="37">
        <f t="shared" si="28"/>
        <v>34450.793257120713</v>
      </c>
      <c r="F183" s="38">
        <f t="shared" si="29"/>
        <v>0.89835824004507947</v>
      </c>
      <c r="G183" s="37">
        <f t="shared" si="30"/>
        <v>2338.6923628514705</v>
      </c>
      <c r="H183" s="37">
        <f t="shared" si="31"/>
        <v>22.035726497797075</v>
      </c>
      <c r="I183" s="81">
        <f t="shared" si="32"/>
        <v>2360.7280893492675</v>
      </c>
      <c r="J183" s="37">
        <f t="shared" si="33"/>
        <v>-515.48459904790707</v>
      </c>
      <c r="K183" s="37">
        <f t="shared" si="34"/>
        <v>1845.2434903013605</v>
      </c>
      <c r="L183" s="37">
        <f t="shared" si="35"/>
        <v>12183717.66913157</v>
      </c>
      <c r="M183" s="41">
        <f t="shared" si="36"/>
        <v>9523301.6534453221</v>
      </c>
      <c r="N183" s="41">
        <f>'jan-nov'!M183</f>
        <v>9060766.1038736273</v>
      </c>
      <c r="O183" s="107">
        <f t="shared" si="37"/>
        <v>462535.54957169481</v>
      </c>
      <c r="P183" s="63">
        <f t="shared" si="38"/>
        <v>187323845.65344533</v>
      </c>
      <c r="Q183" s="63">
        <f t="shared" si="39"/>
        <v>36296.036747422077</v>
      </c>
      <c r="R183" s="110">
        <f t="shared" si="40"/>
        <v>0.94647584598900469</v>
      </c>
    </row>
    <row r="184" spans="1:18" x14ac:dyDescent="0.2">
      <c r="A184" s="33">
        <v>3441</v>
      </c>
      <c r="B184" s="34" t="s">
        <v>124</v>
      </c>
      <c r="C184" s="36">
        <v>197094157</v>
      </c>
      <c r="D184" s="37">
        <v>6129</v>
      </c>
      <c r="E184" s="37">
        <f t="shared" si="28"/>
        <v>32157.636971773536</v>
      </c>
      <c r="F184" s="38">
        <f t="shared" si="29"/>
        <v>0.83856060841211266</v>
      </c>
      <c r="G184" s="37">
        <f t="shared" si="30"/>
        <v>3714.5861340597767</v>
      </c>
      <c r="H184" s="37">
        <f t="shared" si="31"/>
        <v>824.6404263693089</v>
      </c>
      <c r="I184" s="81">
        <f t="shared" si="32"/>
        <v>4539.226560429086</v>
      </c>
      <c r="J184" s="37">
        <f t="shared" si="33"/>
        <v>-515.48459904790707</v>
      </c>
      <c r="K184" s="37">
        <f t="shared" si="34"/>
        <v>4023.741961381179</v>
      </c>
      <c r="L184" s="37">
        <f t="shared" si="35"/>
        <v>27820919.58886987</v>
      </c>
      <c r="M184" s="41">
        <f t="shared" si="36"/>
        <v>24661514.481305245</v>
      </c>
      <c r="N184" s="41">
        <f>'jan-nov'!M184</f>
        <v>25032607.052300476</v>
      </c>
      <c r="O184" s="107">
        <f t="shared" si="37"/>
        <v>-371092.57099523023</v>
      </c>
      <c r="P184" s="63">
        <f t="shared" si="38"/>
        <v>221755671.48130524</v>
      </c>
      <c r="Q184" s="63">
        <f t="shared" si="39"/>
        <v>36181.378933154716</v>
      </c>
      <c r="R184" s="110">
        <f t="shared" si="40"/>
        <v>0.94348596440735633</v>
      </c>
    </row>
    <row r="185" spans="1:18" x14ac:dyDescent="0.2">
      <c r="A185" s="33">
        <v>3442</v>
      </c>
      <c r="B185" s="34" t="s">
        <v>125</v>
      </c>
      <c r="C185" s="36">
        <v>443536415</v>
      </c>
      <c r="D185" s="37">
        <v>14896</v>
      </c>
      <c r="E185" s="37">
        <f t="shared" si="28"/>
        <v>29775.538063909775</v>
      </c>
      <c r="F185" s="38">
        <f t="shared" si="29"/>
        <v>0.77644365898484569</v>
      </c>
      <c r="G185" s="37">
        <f t="shared" si="30"/>
        <v>5143.8454787780329</v>
      </c>
      <c r="H185" s="37">
        <f t="shared" si="31"/>
        <v>1658.3750441216253</v>
      </c>
      <c r="I185" s="81">
        <f t="shared" si="32"/>
        <v>6802.2205228996581</v>
      </c>
      <c r="J185" s="37">
        <f t="shared" si="33"/>
        <v>-515.48459904790707</v>
      </c>
      <c r="K185" s="37">
        <f t="shared" si="34"/>
        <v>6286.7359238517511</v>
      </c>
      <c r="L185" s="37">
        <f t="shared" si="35"/>
        <v>101325876.9091133</v>
      </c>
      <c r="M185" s="41">
        <f t="shared" si="36"/>
        <v>93647218.321695685</v>
      </c>
      <c r="N185" s="41">
        <f>'jan-nov'!M185</f>
        <v>92230980.736550465</v>
      </c>
      <c r="O185" s="107">
        <f t="shared" si="37"/>
        <v>1416237.5851452202</v>
      </c>
      <c r="P185" s="63">
        <f t="shared" si="38"/>
        <v>537183633.32169569</v>
      </c>
      <c r="Q185" s="63">
        <f t="shared" si="39"/>
        <v>36062.273987761524</v>
      </c>
      <c r="R185" s="110">
        <f t="shared" si="40"/>
        <v>0.94038011693599288</v>
      </c>
    </row>
    <row r="186" spans="1:18" x14ac:dyDescent="0.2">
      <c r="A186" s="33">
        <v>3443</v>
      </c>
      <c r="B186" s="34" t="s">
        <v>126</v>
      </c>
      <c r="C186" s="36">
        <v>379217729</v>
      </c>
      <c r="D186" s="37">
        <v>13635</v>
      </c>
      <c r="E186" s="37">
        <f t="shared" si="28"/>
        <v>27812.081334800147</v>
      </c>
      <c r="F186" s="38">
        <f t="shared" si="29"/>
        <v>0.72524345821144232</v>
      </c>
      <c r="G186" s="37">
        <f t="shared" si="30"/>
        <v>6321.91951624381</v>
      </c>
      <c r="H186" s="37">
        <f t="shared" si="31"/>
        <v>2345.5848993099953</v>
      </c>
      <c r="I186" s="81">
        <f t="shared" si="32"/>
        <v>8667.5044155538053</v>
      </c>
      <c r="J186" s="37">
        <f t="shared" si="33"/>
        <v>-515.48459904790707</v>
      </c>
      <c r="K186" s="37">
        <f t="shared" si="34"/>
        <v>8152.0198165058982</v>
      </c>
      <c r="L186" s="37">
        <f t="shared" si="35"/>
        <v>118181422.70607613</v>
      </c>
      <c r="M186" s="41">
        <f t="shared" si="36"/>
        <v>111152790.19805792</v>
      </c>
      <c r="N186" s="41">
        <f>'jan-nov'!M186</f>
        <v>105081249.45533805</v>
      </c>
      <c r="O186" s="107">
        <f t="shared" si="37"/>
        <v>6071540.7427198738</v>
      </c>
      <c r="P186" s="63">
        <f t="shared" si="38"/>
        <v>490370519.19805789</v>
      </c>
      <c r="Q186" s="63">
        <f t="shared" si="39"/>
        <v>35964.101151306044</v>
      </c>
      <c r="R186" s="110">
        <f t="shared" si="40"/>
        <v>0.93782010689732276</v>
      </c>
    </row>
    <row r="187" spans="1:18" x14ac:dyDescent="0.2">
      <c r="A187" s="33">
        <v>3446</v>
      </c>
      <c r="B187" s="34" t="s">
        <v>129</v>
      </c>
      <c r="C187" s="36">
        <v>438708675</v>
      </c>
      <c r="D187" s="37">
        <v>13568</v>
      </c>
      <c r="E187" s="37">
        <f t="shared" si="28"/>
        <v>32334.070975825471</v>
      </c>
      <c r="F187" s="38">
        <f t="shared" si="29"/>
        <v>0.84316140062555289</v>
      </c>
      <c r="G187" s="37">
        <f t="shared" si="30"/>
        <v>3608.7257316286159</v>
      </c>
      <c r="H187" s="37">
        <f t="shared" si="31"/>
        <v>762.88852495113179</v>
      </c>
      <c r="I187" s="81">
        <f t="shared" si="32"/>
        <v>4371.6142565797472</v>
      </c>
      <c r="J187" s="37">
        <f t="shared" si="33"/>
        <v>-515.48459904790707</v>
      </c>
      <c r="K187" s="37">
        <f t="shared" si="34"/>
        <v>3856.1296575318402</v>
      </c>
      <c r="L187" s="37">
        <f t="shared" si="35"/>
        <v>59314062.233274013</v>
      </c>
      <c r="M187" s="41">
        <f t="shared" si="36"/>
        <v>52319967.193392009</v>
      </c>
      <c r="N187" s="41">
        <f>'jan-nov'!M187</f>
        <v>50235219.185440175</v>
      </c>
      <c r="O187" s="107">
        <f t="shared" si="37"/>
        <v>2084748.0079518333</v>
      </c>
      <c r="P187" s="63">
        <f t="shared" si="38"/>
        <v>491028642.19339204</v>
      </c>
      <c r="Q187" s="63">
        <f t="shared" si="39"/>
        <v>36190.200633357315</v>
      </c>
      <c r="R187" s="110">
        <f t="shared" si="40"/>
        <v>0.94371600401802846</v>
      </c>
    </row>
    <row r="188" spans="1:18" x14ac:dyDescent="0.2">
      <c r="A188" s="33">
        <v>3447</v>
      </c>
      <c r="B188" s="34" t="s">
        <v>130</v>
      </c>
      <c r="C188" s="36">
        <v>139343715</v>
      </c>
      <c r="D188" s="37">
        <v>5564</v>
      </c>
      <c r="E188" s="37">
        <f t="shared" si="28"/>
        <v>25043.802120776421</v>
      </c>
      <c r="F188" s="38">
        <f t="shared" si="29"/>
        <v>0.65305625415773871</v>
      </c>
      <c r="G188" s="37">
        <f t="shared" si="30"/>
        <v>7982.8870446580449</v>
      </c>
      <c r="H188" s="37">
        <f t="shared" si="31"/>
        <v>3314.482624218299</v>
      </c>
      <c r="I188" s="81">
        <f t="shared" si="32"/>
        <v>11297.369668876345</v>
      </c>
      <c r="J188" s="37">
        <f t="shared" si="33"/>
        <v>-515.48459904790707</v>
      </c>
      <c r="K188" s="37">
        <f t="shared" si="34"/>
        <v>10781.885069828437</v>
      </c>
      <c r="L188" s="37">
        <f t="shared" si="35"/>
        <v>62858564.837627985</v>
      </c>
      <c r="M188" s="41">
        <f t="shared" si="36"/>
        <v>59990408.52852542</v>
      </c>
      <c r="N188" s="41">
        <f>'jan-nov'!M188</f>
        <v>58033566.938236229</v>
      </c>
      <c r="O188" s="107">
        <f t="shared" si="37"/>
        <v>1956841.5902891904</v>
      </c>
      <c r="P188" s="63">
        <f t="shared" si="38"/>
        <v>199334123.52852541</v>
      </c>
      <c r="Q188" s="63">
        <f t="shared" si="39"/>
        <v>35825.687190604855</v>
      </c>
      <c r="R188" s="110">
        <f t="shared" si="40"/>
        <v>0.93421074669463755</v>
      </c>
    </row>
    <row r="189" spans="1:18" x14ac:dyDescent="0.2">
      <c r="A189" s="33">
        <v>3448</v>
      </c>
      <c r="B189" s="34" t="s">
        <v>131</v>
      </c>
      <c r="C189" s="36">
        <v>169440568</v>
      </c>
      <c r="D189" s="37">
        <v>6527</v>
      </c>
      <c r="E189" s="37">
        <f t="shared" si="28"/>
        <v>25959.946070170063</v>
      </c>
      <c r="F189" s="38">
        <f t="shared" si="29"/>
        <v>0.67694613848819907</v>
      </c>
      <c r="G189" s="37">
        <f t="shared" si="30"/>
        <v>7433.2006750218607</v>
      </c>
      <c r="H189" s="37">
        <f t="shared" si="31"/>
        <v>2993.8322419305246</v>
      </c>
      <c r="I189" s="81">
        <f t="shared" si="32"/>
        <v>10427.032916952385</v>
      </c>
      <c r="J189" s="37">
        <f t="shared" si="33"/>
        <v>-515.48459904790707</v>
      </c>
      <c r="K189" s="37">
        <f t="shared" si="34"/>
        <v>9911.5483179044786</v>
      </c>
      <c r="L189" s="37">
        <f t="shared" si="35"/>
        <v>68057243.84894821</v>
      </c>
      <c r="M189" s="41">
        <f t="shared" si="36"/>
        <v>64692675.87096253</v>
      </c>
      <c r="N189" s="41">
        <f>'jan-nov'!M189</f>
        <v>62436031.722738646</v>
      </c>
      <c r="O189" s="107">
        <f t="shared" si="37"/>
        <v>2256644.1482238844</v>
      </c>
      <c r="P189" s="63">
        <f t="shared" si="38"/>
        <v>234133243.87096253</v>
      </c>
      <c r="Q189" s="63">
        <f t="shared" si="39"/>
        <v>35871.494388074541</v>
      </c>
      <c r="R189" s="110">
        <f t="shared" si="40"/>
        <v>0.93540524091116062</v>
      </c>
    </row>
    <row r="190" spans="1:18" x14ac:dyDescent="0.2">
      <c r="A190" s="33">
        <v>3449</v>
      </c>
      <c r="B190" s="34" t="s">
        <v>132</v>
      </c>
      <c r="C190" s="36">
        <v>89870537</v>
      </c>
      <c r="D190" s="37">
        <v>2866</v>
      </c>
      <c r="E190" s="37">
        <f t="shared" si="28"/>
        <v>31357.479762735518</v>
      </c>
      <c r="F190" s="38">
        <f t="shared" si="29"/>
        <v>0.81769525948659261</v>
      </c>
      <c r="G190" s="37">
        <f t="shared" si="30"/>
        <v>4194.6804594825871</v>
      </c>
      <c r="H190" s="37">
        <f t="shared" si="31"/>
        <v>1104.6954495326152</v>
      </c>
      <c r="I190" s="81">
        <f t="shared" si="32"/>
        <v>5299.3759090152025</v>
      </c>
      <c r="J190" s="37">
        <f t="shared" si="33"/>
        <v>-515.48459904790707</v>
      </c>
      <c r="K190" s="37">
        <f t="shared" si="34"/>
        <v>4783.8913099672955</v>
      </c>
      <c r="L190" s="37">
        <f t="shared" si="35"/>
        <v>15188011.35523757</v>
      </c>
      <c r="M190" s="41">
        <f t="shared" si="36"/>
        <v>13710632.49436627</v>
      </c>
      <c r="N190" s="41">
        <f>'jan-nov'!M190</f>
        <v>13593963.672049794</v>
      </c>
      <c r="O190" s="107">
        <f t="shared" si="37"/>
        <v>116668.82231647521</v>
      </c>
      <c r="P190" s="63">
        <f t="shared" si="38"/>
        <v>103581169.49436627</v>
      </c>
      <c r="Q190" s="63">
        <f t="shared" si="39"/>
        <v>36141.371072702816</v>
      </c>
      <c r="R190" s="110">
        <f t="shared" si="40"/>
        <v>0.94244269696108041</v>
      </c>
    </row>
    <row r="191" spans="1:18" x14ac:dyDescent="0.2">
      <c r="A191" s="33">
        <v>3450</v>
      </c>
      <c r="B191" s="34" t="s">
        <v>133</v>
      </c>
      <c r="C191" s="36">
        <v>36828962</v>
      </c>
      <c r="D191" s="37">
        <v>1239</v>
      </c>
      <c r="E191" s="37">
        <f t="shared" si="28"/>
        <v>29724.747376916868</v>
      </c>
      <c r="F191" s="38">
        <f t="shared" si="29"/>
        <v>0.77511921249570148</v>
      </c>
      <c r="G191" s="37">
        <f t="shared" si="30"/>
        <v>5174.3198909737775</v>
      </c>
      <c r="H191" s="37">
        <f t="shared" si="31"/>
        <v>1676.1517845691426</v>
      </c>
      <c r="I191" s="81">
        <f t="shared" si="32"/>
        <v>6850.4716755429199</v>
      </c>
      <c r="J191" s="37">
        <f t="shared" si="33"/>
        <v>-515.48459904790707</v>
      </c>
      <c r="K191" s="37">
        <f t="shared" si="34"/>
        <v>6334.9870764950128</v>
      </c>
      <c r="L191" s="37">
        <f t="shared" si="35"/>
        <v>8487734.4059976786</v>
      </c>
      <c r="M191" s="41">
        <f t="shared" si="36"/>
        <v>7849048.9877773207</v>
      </c>
      <c r="N191" s="41">
        <f>'jan-nov'!M191</f>
        <v>7853279.1119922167</v>
      </c>
      <c r="O191" s="107">
        <f t="shared" si="37"/>
        <v>-4230.1242148960009</v>
      </c>
      <c r="P191" s="63">
        <f t="shared" si="38"/>
        <v>44678010.987777323</v>
      </c>
      <c r="Q191" s="63">
        <f t="shared" si="39"/>
        <v>36059.734453411882</v>
      </c>
      <c r="R191" s="110">
        <f t="shared" si="40"/>
        <v>0.94031389461153581</v>
      </c>
    </row>
    <row r="192" spans="1:18" x14ac:dyDescent="0.2">
      <c r="A192" s="33">
        <v>3451</v>
      </c>
      <c r="B192" s="34" t="s">
        <v>134</v>
      </c>
      <c r="C192" s="36">
        <v>205797873</v>
      </c>
      <c r="D192" s="37">
        <v>6401</v>
      </c>
      <c r="E192" s="37">
        <f t="shared" si="28"/>
        <v>32150.894079050147</v>
      </c>
      <c r="F192" s="38">
        <f t="shared" si="29"/>
        <v>0.8383847769531797</v>
      </c>
      <c r="G192" s="37">
        <f t="shared" si="30"/>
        <v>3718.6318696938097</v>
      </c>
      <c r="H192" s="37">
        <f t="shared" si="31"/>
        <v>827.00043882249497</v>
      </c>
      <c r="I192" s="81">
        <f t="shared" si="32"/>
        <v>4545.6323085163049</v>
      </c>
      <c r="J192" s="37">
        <f t="shared" si="33"/>
        <v>-515.48459904790707</v>
      </c>
      <c r="K192" s="37">
        <f t="shared" si="34"/>
        <v>4030.1477094683978</v>
      </c>
      <c r="L192" s="37">
        <f t="shared" si="35"/>
        <v>29096592.406812869</v>
      </c>
      <c r="M192" s="41">
        <f t="shared" si="36"/>
        <v>25796975.488307215</v>
      </c>
      <c r="N192" s="41">
        <f>'jan-nov'!M192</f>
        <v>25223437.780841153</v>
      </c>
      <c r="O192" s="107">
        <f t="shared" si="37"/>
        <v>573537.70746606216</v>
      </c>
      <c r="P192" s="63">
        <f t="shared" si="38"/>
        <v>231594848.48830721</v>
      </c>
      <c r="Q192" s="63">
        <f t="shared" si="39"/>
        <v>36181.041788518545</v>
      </c>
      <c r="R192" s="110">
        <f t="shared" si="40"/>
        <v>0.94347717283440968</v>
      </c>
    </row>
    <row r="193" spans="1:18" x14ac:dyDescent="0.2">
      <c r="A193" s="33">
        <v>3452</v>
      </c>
      <c r="B193" s="34" t="s">
        <v>135</v>
      </c>
      <c r="C193" s="36">
        <v>76440479</v>
      </c>
      <c r="D193" s="37">
        <v>2091</v>
      </c>
      <c r="E193" s="37">
        <f t="shared" si="28"/>
        <v>36556.900526064084</v>
      </c>
      <c r="F193" s="38">
        <f t="shared" si="29"/>
        <v>0.95327827643881458</v>
      </c>
      <c r="G193" s="37">
        <f t="shared" si="30"/>
        <v>1075.0280014854477</v>
      </c>
      <c r="H193" s="37">
        <f t="shared" si="31"/>
        <v>0</v>
      </c>
      <c r="I193" s="81">
        <f t="shared" si="32"/>
        <v>1075.0280014854477</v>
      </c>
      <c r="J193" s="37">
        <f t="shared" si="33"/>
        <v>-515.48459904790707</v>
      </c>
      <c r="K193" s="37">
        <f t="shared" si="34"/>
        <v>559.54340243754064</v>
      </c>
      <c r="L193" s="37">
        <f t="shared" si="35"/>
        <v>2247883.5511060711</v>
      </c>
      <c r="M193" s="41">
        <f t="shared" si="36"/>
        <v>1170005.2544968976</v>
      </c>
      <c r="N193" s="41">
        <f>'jan-nov'!M193</f>
        <v>1809470.5731059469</v>
      </c>
      <c r="O193" s="107">
        <f t="shared" si="37"/>
        <v>-639465.31860904931</v>
      </c>
      <c r="P193" s="63">
        <f t="shared" si="38"/>
        <v>77610484.254496902</v>
      </c>
      <c r="Q193" s="63">
        <f t="shared" si="39"/>
        <v>37116.443928501627</v>
      </c>
      <c r="R193" s="110">
        <f t="shared" si="40"/>
        <v>0.96786924456227663</v>
      </c>
    </row>
    <row r="194" spans="1:18" x14ac:dyDescent="0.2">
      <c r="A194" s="33">
        <v>3453</v>
      </c>
      <c r="B194" s="34" t="s">
        <v>136</v>
      </c>
      <c r="C194" s="36">
        <v>120918409</v>
      </c>
      <c r="D194" s="37">
        <v>3291</v>
      </c>
      <c r="E194" s="37">
        <f t="shared" si="28"/>
        <v>36742.147979337584</v>
      </c>
      <c r="F194" s="38">
        <f t="shared" si="29"/>
        <v>0.95810889310571001</v>
      </c>
      <c r="G194" s="37">
        <f t="shared" si="30"/>
        <v>963.87952952134799</v>
      </c>
      <c r="H194" s="37">
        <f t="shared" si="31"/>
        <v>0</v>
      </c>
      <c r="I194" s="81">
        <f t="shared" si="32"/>
        <v>963.87952952134799</v>
      </c>
      <c r="J194" s="37">
        <f t="shared" si="33"/>
        <v>-515.48459904790707</v>
      </c>
      <c r="K194" s="37">
        <f t="shared" si="34"/>
        <v>448.39493047344092</v>
      </c>
      <c r="L194" s="37">
        <f t="shared" si="35"/>
        <v>3172127.5316547561</v>
      </c>
      <c r="M194" s="41">
        <f t="shared" si="36"/>
        <v>1475667.7161880941</v>
      </c>
      <c r="N194" s="41">
        <f>'jan-nov'!M194</f>
        <v>2079204.8027219791</v>
      </c>
      <c r="O194" s="107">
        <f t="shared" si="37"/>
        <v>-603537.08653388498</v>
      </c>
      <c r="P194" s="63">
        <f t="shared" si="38"/>
        <v>122394076.71618809</v>
      </c>
      <c r="Q194" s="63">
        <f t="shared" si="39"/>
        <v>37190.542909811025</v>
      </c>
      <c r="R194" s="110">
        <f t="shared" si="40"/>
        <v>0.9698014912290347</v>
      </c>
    </row>
    <row r="195" spans="1:18" x14ac:dyDescent="0.2">
      <c r="A195" s="33">
        <v>3454</v>
      </c>
      <c r="B195" s="34" t="s">
        <v>137</v>
      </c>
      <c r="C195" s="36">
        <v>60538935</v>
      </c>
      <c r="D195" s="37">
        <v>1636</v>
      </c>
      <c r="E195" s="37">
        <f t="shared" si="28"/>
        <v>37004.23899755501</v>
      </c>
      <c r="F195" s="38">
        <f t="shared" si="29"/>
        <v>0.96494332574417363</v>
      </c>
      <c r="G195" s="37">
        <f t="shared" si="30"/>
        <v>806.62491859089198</v>
      </c>
      <c r="H195" s="37">
        <f t="shared" si="31"/>
        <v>0</v>
      </c>
      <c r="I195" s="81">
        <f t="shared" si="32"/>
        <v>806.62491859089198</v>
      </c>
      <c r="J195" s="37">
        <f t="shared" si="33"/>
        <v>-515.48459904790707</v>
      </c>
      <c r="K195" s="37">
        <f t="shared" si="34"/>
        <v>291.14031954298491</v>
      </c>
      <c r="L195" s="37">
        <f t="shared" si="35"/>
        <v>1319638.3668146993</v>
      </c>
      <c r="M195" s="41">
        <f t="shared" si="36"/>
        <v>476305.56277232332</v>
      </c>
      <c r="N195" s="41">
        <f>'jan-nov'!M195</f>
        <v>755950.35437653097</v>
      </c>
      <c r="O195" s="107">
        <f t="shared" si="37"/>
        <v>-279644.79160420765</v>
      </c>
      <c r="P195" s="63">
        <f t="shared" si="38"/>
        <v>61015240.562772326</v>
      </c>
      <c r="Q195" s="63">
        <f t="shared" si="39"/>
        <v>37295.379317097999</v>
      </c>
      <c r="R195" s="110">
        <f t="shared" si="40"/>
        <v>0.97253526428442028</v>
      </c>
    </row>
    <row r="196" spans="1:18" x14ac:dyDescent="0.2">
      <c r="A196" s="33">
        <v>3801</v>
      </c>
      <c r="B196" s="34" t="s">
        <v>155</v>
      </c>
      <c r="C196" s="36">
        <v>867587747</v>
      </c>
      <c r="D196" s="37">
        <v>27682</v>
      </c>
      <c r="E196" s="37">
        <f t="shared" si="28"/>
        <v>31341.223430387978</v>
      </c>
      <c r="F196" s="38">
        <f t="shared" si="29"/>
        <v>0.81727135023119957</v>
      </c>
      <c r="G196" s="37">
        <f t="shared" si="30"/>
        <v>4204.4342588911113</v>
      </c>
      <c r="H196" s="37">
        <f t="shared" si="31"/>
        <v>1110.3851658542544</v>
      </c>
      <c r="I196" s="81">
        <f t="shared" si="32"/>
        <v>5314.8194247453657</v>
      </c>
      <c r="J196" s="37">
        <f t="shared" si="33"/>
        <v>-515.48459904790707</v>
      </c>
      <c r="K196" s="37">
        <f t="shared" si="34"/>
        <v>4799.3348256974587</v>
      </c>
      <c r="L196" s="37">
        <f t="shared" si="35"/>
        <v>147124831.3158012</v>
      </c>
      <c r="M196" s="41">
        <f t="shared" si="36"/>
        <v>132855186.64495705</v>
      </c>
      <c r="N196" s="41">
        <f>'jan-nov'!M196</f>
        <v>123634792.10243629</v>
      </c>
      <c r="O196" s="107">
        <f t="shared" si="37"/>
        <v>9220394.5425207615</v>
      </c>
      <c r="P196" s="63">
        <f t="shared" si="38"/>
        <v>1000442933.6449571</v>
      </c>
      <c r="Q196" s="63">
        <f t="shared" si="39"/>
        <v>36140.558256085438</v>
      </c>
      <c r="R196" s="110">
        <f t="shared" si="40"/>
        <v>0.94242150149831072</v>
      </c>
    </row>
    <row r="197" spans="1:18" x14ac:dyDescent="0.2">
      <c r="A197" s="33">
        <v>3802</v>
      </c>
      <c r="B197" s="34" t="s">
        <v>160</v>
      </c>
      <c r="C197" s="36">
        <v>898925405</v>
      </c>
      <c r="D197" s="37">
        <v>26206</v>
      </c>
      <c r="E197" s="37">
        <f t="shared" si="28"/>
        <v>34302.274479126914</v>
      </c>
      <c r="F197" s="38">
        <f t="shared" si="29"/>
        <v>0.89448538094960484</v>
      </c>
      <c r="G197" s="37">
        <f t="shared" si="30"/>
        <v>2427.8036296477499</v>
      </c>
      <c r="H197" s="37">
        <f t="shared" si="31"/>
        <v>74.01729879562663</v>
      </c>
      <c r="I197" s="81">
        <f t="shared" si="32"/>
        <v>2501.8209284433765</v>
      </c>
      <c r="J197" s="37">
        <f t="shared" si="33"/>
        <v>-515.48459904790707</v>
      </c>
      <c r="K197" s="37">
        <f t="shared" si="34"/>
        <v>1986.3363293954694</v>
      </c>
      <c r="L197" s="37">
        <f t="shared" si="35"/>
        <v>65562719.250787124</v>
      </c>
      <c r="M197" s="41">
        <f t="shared" si="36"/>
        <v>52053929.848137669</v>
      </c>
      <c r="N197" s="41">
        <f>'jan-nov'!M197</f>
        <v>56233639.140208192</v>
      </c>
      <c r="O197" s="107">
        <f t="shared" si="37"/>
        <v>-4179709.2920705229</v>
      </c>
      <c r="P197" s="63">
        <f t="shared" si="38"/>
        <v>950979334.84813762</v>
      </c>
      <c r="Q197" s="63">
        <f t="shared" si="39"/>
        <v>36288.610808522382</v>
      </c>
      <c r="R197" s="110">
        <f t="shared" si="40"/>
        <v>0.94628220303423094</v>
      </c>
    </row>
    <row r="198" spans="1:18" x14ac:dyDescent="0.2">
      <c r="A198" s="33">
        <v>3803</v>
      </c>
      <c r="B198" s="34" t="s">
        <v>156</v>
      </c>
      <c r="C198" s="36">
        <v>2152649794</v>
      </c>
      <c r="D198" s="37">
        <v>58561</v>
      </c>
      <c r="E198" s="37">
        <f t="shared" si="28"/>
        <v>36759.102371885725</v>
      </c>
      <c r="F198" s="38">
        <f t="shared" si="29"/>
        <v>0.95855100537107663</v>
      </c>
      <c r="G198" s="37">
        <f t="shared" si="30"/>
        <v>953.70689399246328</v>
      </c>
      <c r="H198" s="37">
        <f t="shared" si="31"/>
        <v>0</v>
      </c>
      <c r="I198" s="81">
        <f t="shared" si="32"/>
        <v>953.70689399246328</v>
      </c>
      <c r="J198" s="37">
        <f t="shared" si="33"/>
        <v>-515.48459904790707</v>
      </c>
      <c r="K198" s="37">
        <f t="shared" si="34"/>
        <v>438.22229494455621</v>
      </c>
      <c r="L198" s="37">
        <f t="shared" si="35"/>
        <v>55850029.41909264</v>
      </c>
      <c r="M198" s="41">
        <f t="shared" si="36"/>
        <v>25662735.814248156</v>
      </c>
      <c r="N198" s="41">
        <f>'jan-nov'!M198</f>
        <v>21894851.121787362</v>
      </c>
      <c r="O198" s="107">
        <f t="shared" si="37"/>
        <v>3767884.692460794</v>
      </c>
      <c r="P198" s="63">
        <f t="shared" si="38"/>
        <v>2178312529.8142481</v>
      </c>
      <c r="Q198" s="63">
        <f t="shared" si="39"/>
        <v>37197.324666830282</v>
      </c>
      <c r="R198" s="110">
        <f t="shared" si="40"/>
        <v>0.96997833613518136</v>
      </c>
    </row>
    <row r="199" spans="1:18" x14ac:dyDescent="0.2">
      <c r="A199" s="33">
        <v>3804</v>
      </c>
      <c r="B199" s="34" t="s">
        <v>157</v>
      </c>
      <c r="C199" s="36">
        <v>2241676785</v>
      </c>
      <c r="D199" s="37">
        <v>65574</v>
      </c>
      <c r="E199" s="37">
        <f t="shared" si="28"/>
        <v>34185.451322170375</v>
      </c>
      <c r="F199" s="38">
        <f t="shared" si="29"/>
        <v>0.89143903467546515</v>
      </c>
      <c r="G199" s="37">
        <f t="shared" si="30"/>
        <v>2497.8975238216735</v>
      </c>
      <c r="H199" s="37">
        <f t="shared" si="31"/>
        <v>114.90540373041549</v>
      </c>
      <c r="I199" s="81">
        <f t="shared" si="32"/>
        <v>2612.8029275520889</v>
      </c>
      <c r="J199" s="37">
        <f t="shared" si="33"/>
        <v>-515.48459904790707</v>
      </c>
      <c r="K199" s="37">
        <f t="shared" si="34"/>
        <v>2097.3183285041819</v>
      </c>
      <c r="L199" s="37">
        <f t="shared" si="35"/>
        <v>171331939.17130068</v>
      </c>
      <c r="M199" s="41">
        <f t="shared" si="36"/>
        <v>137529552.07333323</v>
      </c>
      <c r="N199" s="41">
        <f>'jan-nov'!M199</f>
        <v>136588691.94752008</v>
      </c>
      <c r="O199" s="107">
        <f t="shared" si="37"/>
        <v>940860.12581315637</v>
      </c>
      <c r="P199" s="63">
        <f t="shared" si="38"/>
        <v>2379206337.0733333</v>
      </c>
      <c r="Q199" s="63">
        <f t="shared" si="39"/>
        <v>36282.769650674556</v>
      </c>
      <c r="R199" s="110">
        <f t="shared" si="40"/>
        <v>0.94612988572052392</v>
      </c>
    </row>
    <row r="200" spans="1:18" x14ac:dyDescent="0.2">
      <c r="A200" s="33">
        <v>3805</v>
      </c>
      <c r="B200" s="34" t="s">
        <v>158</v>
      </c>
      <c r="C200" s="36">
        <v>1689206731</v>
      </c>
      <c r="D200" s="37">
        <v>48246</v>
      </c>
      <c r="E200" s="37">
        <f t="shared" si="28"/>
        <v>35012.368507233761</v>
      </c>
      <c r="F200" s="38">
        <f t="shared" si="29"/>
        <v>0.91300219177005626</v>
      </c>
      <c r="G200" s="37">
        <f t="shared" si="30"/>
        <v>2001.7472127836415</v>
      </c>
      <c r="H200" s="37">
        <f t="shared" si="31"/>
        <v>0</v>
      </c>
      <c r="I200" s="81">
        <f t="shared" si="32"/>
        <v>2001.7472127836415</v>
      </c>
      <c r="J200" s="37">
        <f t="shared" si="33"/>
        <v>-515.48459904790707</v>
      </c>
      <c r="K200" s="37">
        <f t="shared" si="34"/>
        <v>1486.2626137357345</v>
      </c>
      <c r="L200" s="37">
        <f t="shared" si="35"/>
        <v>96576296.02795957</v>
      </c>
      <c r="M200" s="41">
        <f t="shared" si="36"/>
        <v>71706226.062294245</v>
      </c>
      <c r="N200" s="41">
        <f>'jan-nov'!M200</f>
        <v>75423316.169712752</v>
      </c>
      <c r="O200" s="107">
        <f t="shared" si="37"/>
        <v>-3717090.1074185073</v>
      </c>
      <c r="P200" s="63">
        <f t="shared" si="38"/>
        <v>1760912957.0622942</v>
      </c>
      <c r="Q200" s="63">
        <f t="shared" si="39"/>
        <v>36498.631120969498</v>
      </c>
      <c r="R200" s="110">
        <f t="shared" si="40"/>
        <v>0.95175881069477319</v>
      </c>
    </row>
    <row r="201" spans="1:18" x14ac:dyDescent="0.2">
      <c r="A201" s="33">
        <v>3806</v>
      </c>
      <c r="B201" s="34" t="s">
        <v>162</v>
      </c>
      <c r="C201" s="36">
        <v>1245014717</v>
      </c>
      <c r="D201" s="37">
        <v>37056</v>
      </c>
      <c r="E201" s="37">
        <f t="shared" ref="E201:E264" si="41">IF(ISNUMBER(C201),(C201)/D201,"")</f>
        <v>33598.195083117447</v>
      </c>
      <c r="F201" s="38">
        <f t="shared" ref="F201:F264" si="42">IF(ISNUMBER(C201),E201/E$365,"")</f>
        <v>0.87612541105485264</v>
      </c>
      <c r="G201" s="37">
        <f t="shared" ref="G201:G264" si="43">IF(ISNUMBER(D201),(E$365-E201)*0.6,"")</f>
        <v>2850.2512672534299</v>
      </c>
      <c r="H201" s="37">
        <f t="shared" ref="H201:H264" si="44">IF(ISNUMBER(D201),(IF(E201&gt;=E$365*0.9,0,IF(E201&lt;0.9*E$365,(E$365*0.9-E201)*0.35))),"")</f>
        <v>320.44508739894007</v>
      </c>
      <c r="I201" s="81">
        <f t="shared" ref="I201:I264" si="45">IF(ISNUMBER(C201),G201+H201,"")</f>
        <v>3170.6963546523698</v>
      </c>
      <c r="J201" s="37">
        <f t="shared" ref="J201:J264" si="46">IF(ISNUMBER(D201),I$367,"")</f>
        <v>-515.48459904790707</v>
      </c>
      <c r="K201" s="37">
        <f t="shared" ref="K201:K264" si="47">IF(ISNUMBER(I201),I201+J201,"")</f>
        <v>2655.2117556044627</v>
      </c>
      <c r="L201" s="37">
        <f t="shared" ref="L201:L264" si="48">IF(ISNUMBER(I201),(I201*D201),"")</f>
        <v>117493324.11799821</v>
      </c>
      <c r="M201" s="41">
        <f t="shared" ref="M201:M264" si="49">IF(ISNUMBER(K201),(K201*D201),"")</f>
        <v>98391526.815678969</v>
      </c>
      <c r="N201" s="41">
        <f>'jan-nov'!M201</f>
        <v>95433660.064716354</v>
      </c>
      <c r="O201" s="107">
        <f t="shared" ref="O201:O264" si="50">IF(ISNUMBER(M201),(M201-N201),"")</f>
        <v>2957866.750962615</v>
      </c>
      <c r="P201" s="63">
        <f t="shared" ref="P201:P264" si="51">C201+M201</f>
        <v>1343406243.8156791</v>
      </c>
      <c r="Q201" s="63">
        <f t="shared" ref="Q201:Q264" si="52">P201/D201</f>
        <v>36253.406838721909</v>
      </c>
      <c r="R201" s="110">
        <f t="shared" ref="R201:R264" si="53">Q201/$Q$365</f>
        <v>0.94536420453949332</v>
      </c>
    </row>
    <row r="202" spans="1:18" x14ac:dyDescent="0.2">
      <c r="A202" s="33">
        <v>3807</v>
      </c>
      <c r="B202" s="34" t="s">
        <v>163</v>
      </c>
      <c r="C202" s="36">
        <v>1738191961</v>
      </c>
      <c r="D202" s="37">
        <v>55924</v>
      </c>
      <c r="E202" s="37">
        <f t="shared" si="41"/>
        <v>31081.32395751377</v>
      </c>
      <c r="F202" s="38">
        <f t="shared" si="42"/>
        <v>0.81049406556035508</v>
      </c>
      <c r="G202" s="37">
        <f t="shared" si="43"/>
        <v>4360.3739426156362</v>
      </c>
      <c r="H202" s="37">
        <f t="shared" si="44"/>
        <v>1201.3499813602268</v>
      </c>
      <c r="I202" s="81">
        <f t="shared" si="45"/>
        <v>5561.7239239758628</v>
      </c>
      <c r="J202" s="37">
        <f t="shared" si="46"/>
        <v>-515.48459904790707</v>
      </c>
      <c r="K202" s="37">
        <f t="shared" si="47"/>
        <v>5046.2393249279557</v>
      </c>
      <c r="L202" s="37">
        <f t="shared" si="48"/>
        <v>311033848.72442615</v>
      </c>
      <c r="M202" s="41">
        <f t="shared" si="49"/>
        <v>282205888.00727099</v>
      </c>
      <c r="N202" s="41">
        <f>'jan-nov'!M202</f>
        <v>264066815.05775028</v>
      </c>
      <c r="O202" s="107">
        <f t="shared" si="50"/>
        <v>18139072.949520707</v>
      </c>
      <c r="P202" s="63">
        <f t="shared" si="51"/>
        <v>2020397849.0072711</v>
      </c>
      <c r="Q202" s="63">
        <f t="shared" si="52"/>
        <v>36127.563282441726</v>
      </c>
      <c r="R202" s="110">
        <f t="shared" si="53"/>
        <v>0.94208263726476837</v>
      </c>
    </row>
    <row r="203" spans="1:18" x14ac:dyDescent="0.2">
      <c r="A203" s="33">
        <v>3808</v>
      </c>
      <c r="B203" s="34" t="s">
        <v>164</v>
      </c>
      <c r="C203" s="36">
        <v>393619870</v>
      </c>
      <c r="D203" s="37">
        <v>13025</v>
      </c>
      <c r="E203" s="37">
        <f t="shared" si="41"/>
        <v>30220.335508637236</v>
      </c>
      <c r="F203" s="38">
        <f t="shared" si="42"/>
        <v>0.78804244704872639</v>
      </c>
      <c r="G203" s="37">
        <f t="shared" si="43"/>
        <v>4876.9670119415568</v>
      </c>
      <c r="H203" s="37">
        <f t="shared" si="44"/>
        <v>1502.695938467014</v>
      </c>
      <c r="I203" s="81">
        <f t="shared" si="45"/>
        <v>6379.6629504085704</v>
      </c>
      <c r="J203" s="37">
        <f t="shared" si="46"/>
        <v>-515.48459904790707</v>
      </c>
      <c r="K203" s="37">
        <f t="shared" si="47"/>
        <v>5864.1783513606633</v>
      </c>
      <c r="L203" s="37">
        <f t="shared" si="48"/>
        <v>83095109.929071635</v>
      </c>
      <c r="M203" s="41">
        <f t="shared" si="49"/>
        <v>76380923.026472643</v>
      </c>
      <c r="N203" s="41">
        <f>'jan-nov'!M203</f>
        <v>73167248.540596157</v>
      </c>
      <c r="O203" s="107">
        <f t="shared" si="50"/>
        <v>3213674.4858764857</v>
      </c>
      <c r="P203" s="63">
        <f t="shared" si="51"/>
        <v>470000793.02647263</v>
      </c>
      <c r="Q203" s="63">
        <f t="shared" si="52"/>
        <v>36084.513859997896</v>
      </c>
      <c r="R203" s="110">
        <f t="shared" si="53"/>
        <v>0.94096005633918689</v>
      </c>
    </row>
    <row r="204" spans="1:18" x14ac:dyDescent="0.2">
      <c r="A204" s="33">
        <v>3811</v>
      </c>
      <c r="B204" s="34" t="s">
        <v>161</v>
      </c>
      <c r="C204" s="36">
        <v>1070002784</v>
      </c>
      <c r="D204" s="37">
        <v>27286</v>
      </c>
      <c r="E204" s="37">
        <f t="shared" si="41"/>
        <v>39214.351095800041</v>
      </c>
      <c r="F204" s="38">
        <f t="shared" si="42"/>
        <v>1.022575450498554</v>
      </c>
      <c r="G204" s="37">
        <f t="shared" si="43"/>
        <v>-519.44234035612601</v>
      </c>
      <c r="H204" s="37">
        <f t="shared" si="44"/>
        <v>0</v>
      </c>
      <c r="I204" s="81">
        <f t="shared" si="45"/>
        <v>-519.44234035612601</v>
      </c>
      <c r="J204" s="37">
        <f t="shared" si="46"/>
        <v>-515.48459904790707</v>
      </c>
      <c r="K204" s="37">
        <f t="shared" si="47"/>
        <v>-1034.926939404033</v>
      </c>
      <c r="L204" s="37">
        <f t="shared" si="48"/>
        <v>-14173503.698957255</v>
      </c>
      <c r="M204" s="41">
        <f t="shared" si="49"/>
        <v>-28239016.468578443</v>
      </c>
      <c r="N204" s="41">
        <f>'jan-nov'!M204</f>
        <v>-24570309.187580723</v>
      </c>
      <c r="O204" s="107">
        <f t="shared" si="50"/>
        <v>-3668707.2809977196</v>
      </c>
      <c r="P204" s="63">
        <f t="shared" si="51"/>
        <v>1041763767.5314215</v>
      </c>
      <c r="Q204" s="63">
        <f t="shared" si="52"/>
        <v>38179.424156396009</v>
      </c>
      <c r="R204" s="110">
        <f t="shared" si="53"/>
        <v>0.99558811418617232</v>
      </c>
    </row>
    <row r="205" spans="1:18" x14ac:dyDescent="0.2">
      <c r="A205" s="33">
        <v>3812</v>
      </c>
      <c r="B205" s="34" t="s">
        <v>165</v>
      </c>
      <c r="C205" s="36">
        <v>74923109</v>
      </c>
      <c r="D205" s="37">
        <v>2375</v>
      </c>
      <c r="E205" s="37">
        <f t="shared" si="41"/>
        <v>31546.572210526316</v>
      </c>
      <c r="F205" s="38">
        <f t="shared" si="42"/>
        <v>0.82262614039070781</v>
      </c>
      <c r="G205" s="37">
        <f t="shared" si="43"/>
        <v>4081.2249908081085</v>
      </c>
      <c r="H205" s="37">
        <f t="shared" si="44"/>
        <v>1038.5130928058361</v>
      </c>
      <c r="I205" s="81">
        <f t="shared" si="45"/>
        <v>5119.7380836139446</v>
      </c>
      <c r="J205" s="37">
        <f t="shared" si="46"/>
        <v>-515.48459904790707</v>
      </c>
      <c r="K205" s="37">
        <f t="shared" si="47"/>
        <v>4604.2534845660375</v>
      </c>
      <c r="L205" s="37">
        <f t="shared" si="48"/>
        <v>12159377.948583119</v>
      </c>
      <c r="M205" s="41">
        <f t="shared" si="49"/>
        <v>10935102.025844339</v>
      </c>
      <c r="N205" s="41">
        <f>'jan-nov'!M205</f>
        <v>11273603.0635444</v>
      </c>
      <c r="O205" s="107">
        <f t="shared" si="50"/>
        <v>-338501.03770006076</v>
      </c>
      <c r="P205" s="63">
        <f t="shared" si="51"/>
        <v>85858211.025844336</v>
      </c>
      <c r="Q205" s="63">
        <f t="shared" si="52"/>
        <v>36150.825695092353</v>
      </c>
      <c r="R205" s="110">
        <f t="shared" si="53"/>
        <v>0.94268924100628604</v>
      </c>
    </row>
    <row r="206" spans="1:18" x14ac:dyDescent="0.2">
      <c r="A206" s="33">
        <v>3813</v>
      </c>
      <c r="B206" s="34" t="s">
        <v>166</v>
      </c>
      <c r="C206" s="36">
        <v>481025610</v>
      </c>
      <c r="D206" s="37">
        <v>14172</v>
      </c>
      <c r="E206" s="37">
        <f t="shared" si="41"/>
        <v>33941.97078746825</v>
      </c>
      <c r="F206" s="38">
        <f t="shared" si="42"/>
        <v>0.88508989946084926</v>
      </c>
      <c r="G206" s="37">
        <f t="shared" si="43"/>
        <v>2643.9858446429485</v>
      </c>
      <c r="H206" s="37">
        <f t="shared" si="44"/>
        <v>200.12359087615914</v>
      </c>
      <c r="I206" s="81">
        <f t="shared" si="45"/>
        <v>2844.1094355191076</v>
      </c>
      <c r="J206" s="37">
        <f t="shared" si="46"/>
        <v>-515.48459904790707</v>
      </c>
      <c r="K206" s="37">
        <f t="shared" si="47"/>
        <v>2328.6248364712005</v>
      </c>
      <c r="L206" s="37">
        <f t="shared" si="48"/>
        <v>40306718.920176789</v>
      </c>
      <c r="M206" s="41">
        <f t="shared" si="49"/>
        <v>33001271.182469852</v>
      </c>
      <c r="N206" s="41">
        <f>'jan-nov'!M206</f>
        <v>28730062.676758401</v>
      </c>
      <c r="O206" s="107">
        <f t="shared" si="50"/>
        <v>4271208.5057114512</v>
      </c>
      <c r="P206" s="63">
        <f t="shared" si="51"/>
        <v>514026881.18246984</v>
      </c>
      <c r="Q206" s="63">
        <f t="shared" si="52"/>
        <v>36270.595623939444</v>
      </c>
      <c r="R206" s="110">
        <f t="shared" si="53"/>
        <v>0.94581242895979301</v>
      </c>
    </row>
    <row r="207" spans="1:18" x14ac:dyDescent="0.2">
      <c r="A207" s="33">
        <v>3814</v>
      </c>
      <c r="B207" s="34" t="s">
        <v>167</v>
      </c>
      <c r="C207" s="36">
        <v>346153706</v>
      </c>
      <c r="D207" s="37">
        <v>10413</v>
      </c>
      <c r="E207" s="37">
        <f t="shared" si="41"/>
        <v>33242.457120906562</v>
      </c>
      <c r="F207" s="38">
        <f t="shared" si="42"/>
        <v>0.86684898809228594</v>
      </c>
      <c r="G207" s="37">
        <f t="shared" si="43"/>
        <v>3063.6940445799614</v>
      </c>
      <c r="H207" s="37">
        <f t="shared" si="44"/>
        <v>444.95337417275005</v>
      </c>
      <c r="I207" s="81">
        <f t="shared" si="45"/>
        <v>3508.6474187527115</v>
      </c>
      <c r="J207" s="37">
        <f t="shared" si="46"/>
        <v>-515.48459904790707</v>
      </c>
      <c r="K207" s="37">
        <f t="shared" si="47"/>
        <v>2993.1628197048044</v>
      </c>
      <c r="L207" s="37">
        <f t="shared" si="48"/>
        <v>36535545.571471982</v>
      </c>
      <c r="M207" s="41">
        <f t="shared" si="49"/>
        <v>31167804.441586129</v>
      </c>
      <c r="N207" s="41">
        <f>'jan-nov'!M207</f>
        <v>30444940.976815935</v>
      </c>
      <c r="O207" s="107">
        <f t="shared" si="50"/>
        <v>722863.46477019414</v>
      </c>
      <c r="P207" s="63">
        <f t="shared" si="51"/>
        <v>377321510.44158614</v>
      </c>
      <c r="Q207" s="63">
        <f t="shared" si="52"/>
        <v>36235.619940611366</v>
      </c>
      <c r="R207" s="110">
        <f t="shared" si="53"/>
        <v>0.94490038339136495</v>
      </c>
    </row>
    <row r="208" spans="1:18" x14ac:dyDescent="0.2">
      <c r="A208" s="33">
        <v>3815</v>
      </c>
      <c r="B208" s="34" t="s">
        <v>168</v>
      </c>
      <c r="C208" s="36">
        <v>112048795</v>
      </c>
      <c r="D208" s="37">
        <v>4091</v>
      </c>
      <c r="E208" s="37">
        <f t="shared" si="41"/>
        <v>27389.096797848935</v>
      </c>
      <c r="F208" s="38">
        <f t="shared" si="42"/>
        <v>0.71421347578561722</v>
      </c>
      <c r="G208" s="37">
        <f t="shared" si="43"/>
        <v>6575.7102384145373</v>
      </c>
      <c r="H208" s="37">
        <f t="shared" si="44"/>
        <v>2493.6294872429189</v>
      </c>
      <c r="I208" s="81">
        <f t="shared" si="45"/>
        <v>9069.3397256574572</v>
      </c>
      <c r="J208" s="37">
        <f t="shared" si="46"/>
        <v>-515.48459904790707</v>
      </c>
      <c r="K208" s="37">
        <f t="shared" si="47"/>
        <v>8553.8551266095492</v>
      </c>
      <c r="L208" s="37">
        <f t="shared" si="48"/>
        <v>37102668.817664661</v>
      </c>
      <c r="M208" s="41">
        <f t="shared" si="49"/>
        <v>34993821.322959669</v>
      </c>
      <c r="N208" s="41">
        <f>'jan-nov'!M208</f>
        <v>33671409.212720059</v>
      </c>
      <c r="O208" s="107">
        <f t="shared" si="50"/>
        <v>1322412.1102396101</v>
      </c>
      <c r="P208" s="63">
        <f t="shared" si="51"/>
        <v>147042616.32295966</v>
      </c>
      <c r="Q208" s="63">
        <f t="shared" si="52"/>
        <v>35942.951924458488</v>
      </c>
      <c r="R208" s="110">
        <f t="shared" si="53"/>
        <v>0.9372686077760316</v>
      </c>
    </row>
    <row r="209" spans="1:18" x14ac:dyDescent="0.2">
      <c r="A209" s="33">
        <v>3816</v>
      </c>
      <c r="B209" s="34" t="s">
        <v>169</v>
      </c>
      <c r="C209" s="36">
        <v>199815857</v>
      </c>
      <c r="D209" s="37">
        <v>6559</v>
      </c>
      <c r="E209" s="37">
        <f t="shared" si="41"/>
        <v>30464.378258880926</v>
      </c>
      <c r="F209" s="38">
        <f t="shared" si="42"/>
        <v>0.79440624291166684</v>
      </c>
      <c r="G209" s="37">
        <f t="shared" si="43"/>
        <v>4730.5413617953427</v>
      </c>
      <c r="H209" s="37">
        <f t="shared" si="44"/>
        <v>1417.2809758817223</v>
      </c>
      <c r="I209" s="81">
        <f t="shared" si="45"/>
        <v>6147.8223376770648</v>
      </c>
      <c r="J209" s="37">
        <f t="shared" si="46"/>
        <v>-515.48459904790707</v>
      </c>
      <c r="K209" s="37">
        <f t="shared" si="47"/>
        <v>5632.3377386291577</v>
      </c>
      <c r="L209" s="37">
        <f t="shared" si="48"/>
        <v>40323566.712823868</v>
      </c>
      <c r="M209" s="41">
        <f t="shared" si="49"/>
        <v>36942503.227668643</v>
      </c>
      <c r="N209" s="41">
        <f>'jan-nov'!M209</f>
        <v>38805490.864331663</v>
      </c>
      <c r="O209" s="107">
        <f t="shared" si="50"/>
        <v>-1862987.6366630197</v>
      </c>
      <c r="P209" s="63">
        <f t="shared" si="51"/>
        <v>236758360.22766864</v>
      </c>
      <c r="Q209" s="63">
        <f t="shared" si="52"/>
        <v>36096.715997510088</v>
      </c>
      <c r="R209" s="110">
        <f t="shared" si="53"/>
        <v>0.94127824613233413</v>
      </c>
    </row>
    <row r="210" spans="1:18" x14ac:dyDescent="0.2">
      <c r="A210" s="33">
        <v>3817</v>
      </c>
      <c r="B210" s="34" t="s">
        <v>405</v>
      </c>
      <c r="C210" s="36">
        <v>304313736</v>
      </c>
      <c r="D210" s="37">
        <v>10735</v>
      </c>
      <c r="E210" s="37">
        <f t="shared" si="41"/>
        <v>28347.809594783419</v>
      </c>
      <c r="F210" s="38">
        <f t="shared" si="42"/>
        <v>0.73921340930049328</v>
      </c>
      <c r="G210" s="37">
        <f t="shared" si="43"/>
        <v>6000.4825602538467</v>
      </c>
      <c r="H210" s="37">
        <f t="shared" si="44"/>
        <v>2158.0800083158497</v>
      </c>
      <c r="I210" s="81">
        <f t="shared" si="45"/>
        <v>8158.5625685696959</v>
      </c>
      <c r="J210" s="37">
        <f t="shared" si="46"/>
        <v>-515.48459904790707</v>
      </c>
      <c r="K210" s="37">
        <f t="shared" si="47"/>
        <v>7643.0779695217889</v>
      </c>
      <c r="L210" s="37">
        <f t="shared" si="48"/>
        <v>87582169.173595682</v>
      </c>
      <c r="M210" s="41">
        <f t="shared" si="49"/>
        <v>82048442.002816409</v>
      </c>
      <c r="N210" s="41">
        <f>'jan-nov'!M210</f>
        <v>79976583.417220697</v>
      </c>
      <c r="O210" s="107">
        <f t="shared" si="50"/>
        <v>2071858.5855957121</v>
      </c>
      <c r="P210" s="63">
        <f t="shared" si="51"/>
        <v>386362178.00281644</v>
      </c>
      <c r="Q210" s="63">
        <f t="shared" si="52"/>
        <v>35990.887564305209</v>
      </c>
      <c r="R210" s="110">
        <f t="shared" si="53"/>
        <v>0.93851860445177537</v>
      </c>
    </row>
    <row r="211" spans="1:18" x14ac:dyDescent="0.2">
      <c r="A211" s="33">
        <v>3818</v>
      </c>
      <c r="B211" s="34" t="s">
        <v>171</v>
      </c>
      <c r="C211" s="36">
        <v>235501028</v>
      </c>
      <c r="D211" s="37">
        <v>5546</v>
      </c>
      <c r="E211" s="37">
        <f t="shared" si="41"/>
        <v>42463.221781464119</v>
      </c>
      <c r="F211" s="38">
        <f t="shared" si="42"/>
        <v>1.1072948277716439</v>
      </c>
      <c r="G211" s="37">
        <f t="shared" si="43"/>
        <v>-2468.7647517545729</v>
      </c>
      <c r="H211" s="37">
        <f t="shared" si="44"/>
        <v>0</v>
      </c>
      <c r="I211" s="81">
        <f t="shared" si="45"/>
        <v>-2468.7647517545729</v>
      </c>
      <c r="J211" s="37">
        <f t="shared" si="46"/>
        <v>-515.48459904790707</v>
      </c>
      <c r="K211" s="37">
        <f t="shared" si="47"/>
        <v>-2984.24935080248</v>
      </c>
      <c r="L211" s="37">
        <f t="shared" si="48"/>
        <v>-13691769.313230861</v>
      </c>
      <c r="M211" s="41">
        <f t="shared" si="49"/>
        <v>-16550646.899550553</v>
      </c>
      <c r="N211" s="41">
        <f>'jan-nov'!M211</f>
        <v>-18713833.234124552</v>
      </c>
      <c r="O211" s="107">
        <f t="shared" si="50"/>
        <v>2163186.334573999</v>
      </c>
      <c r="P211" s="63">
        <f t="shared" si="51"/>
        <v>218950381.10044944</v>
      </c>
      <c r="Q211" s="63">
        <f t="shared" si="52"/>
        <v>39478.972430661641</v>
      </c>
      <c r="R211" s="110">
        <f t="shared" si="53"/>
        <v>1.0294758650954083</v>
      </c>
    </row>
    <row r="212" spans="1:18" x14ac:dyDescent="0.2">
      <c r="A212" s="33">
        <v>3819</v>
      </c>
      <c r="B212" s="34" t="s">
        <v>172</v>
      </c>
      <c r="C212" s="36">
        <v>58749396</v>
      </c>
      <c r="D212" s="37">
        <v>1588</v>
      </c>
      <c r="E212" s="37">
        <f t="shared" si="41"/>
        <v>36995.841309823678</v>
      </c>
      <c r="F212" s="38">
        <f t="shared" si="42"/>
        <v>0.96472434292092013</v>
      </c>
      <c r="G212" s="37">
        <f t="shared" si="43"/>
        <v>811.66353122969156</v>
      </c>
      <c r="H212" s="37">
        <f t="shared" si="44"/>
        <v>0</v>
      </c>
      <c r="I212" s="81">
        <f t="shared" si="45"/>
        <v>811.66353122969156</v>
      </c>
      <c r="J212" s="37">
        <f t="shared" si="46"/>
        <v>-515.48459904790707</v>
      </c>
      <c r="K212" s="37">
        <f t="shared" si="47"/>
        <v>296.17893218178449</v>
      </c>
      <c r="L212" s="37">
        <f t="shared" si="48"/>
        <v>1288921.6875927502</v>
      </c>
      <c r="M212" s="41">
        <f t="shared" si="49"/>
        <v>470332.14430467377</v>
      </c>
      <c r="N212" s="41">
        <f>'jan-nov'!M212</f>
        <v>760948.40119188931</v>
      </c>
      <c r="O212" s="107">
        <f t="shared" si="50"/>
        <v>-290616.25688721554</v>
      </c>
      <c r="P212" s="63">
        <f t="shared" si="51"/>
        <v>59219728.14430467</v>
      </c>
      <c r="Q212" s="63">
        <f t="shared" si="52"/>
        <v>37292.020242005463</v>
      </c>
      <c r="R212" s="110">
        <f t="shared" si="53"/>
        <v>0.97244767115511876</v>
      </c>
    </row>
    <row r="213" spans="1:18" x14ac:dyDescent="0.2">
      <c r="A213" s="33">
        <v>3820</v>
      </c>
      <c r="B213" s="34" t="s">
        <v>173</v>
      </c>
      <c r="C213" s="36">
        <v>99799336</v>
      </c>
      <c r="D213" s="37">
        <v>2939</v>
      </c>
      <c r="E213" s="37">
        <f t="shared" si="41"/>
        <v>33956.902347737327</v>
      </c>
      <c r="F213" s="38">
        <f t="shared" si="42"/>
        <v>0.88547926321524362</v>
      </c>
      <c r="G213" s="37">
        <f t="shared" si="43"/>
        <v>2635.0269084815022</v>
      </c>
      <c r="H213" s="37">
        <f t="shared" si="44"/>
        <v>194.89754478198228</v>
      </c>
      <c r="I213" s="81">
        <f t="shared" si="45"/>
        <v>2829.9244532634843</v>
      </c>
      <c r="J213" s="37">
        <f t="shared" si="46"/>
        <v>-515.48459904790707</v>
      </c>
      <c r="K213" s="37">
        <f t="shared" si="47"/>
        <v>2314.4398542155773</v>
      </c>
      <c r="L213" s="37">
        <f t="shared" si="48"/>
        <v>8317147.9681413807</v>
      </c>
      <c r="M213" s="41">
        <f t="shared" si="49"/>
        <v>6802138.7315395819</v>
      </c>
      <c r="N213" s="41">
        <f>'jan-nov'!M213</f>
        <v>6566857.8153713671</v>
      </c>
      <c r="O213" s="107">
        <f t="shared" si="50"/>
        <v>235280.91616821475</v>
      </c>
      <c r="P213" s="63">
        <f t="shared" si="51"/>
        <v>106601474.73153958</v>
      </c>
      <c r="Q213" s="63">
        <f t="shared" si="52"/>
        <v>36271.342201952903</v>
      </c>
      <c r="R213" s="110">
        <f t="shared" si="53"/>
        <v>0.94583189714751281</v>
      </c>
    </row>
    <row r="214" spans="1:18" x14ac:dyDescent="0.2">
      <c r="A214" s="33">
        <v>3821</v>
      </c>
      <c r="B214" s="34" t="s">
        <v>174</v>
      </c>
      <c r="C214" s="36">
        <v>83063160</v>
      </c>
      <c r="D214" s="37">
        <v>2427</v>
      </c>
      <c r="E214" s="37">
        <f t="shared" si="41"/>
        <v>34224.622991347343</v>
      </c>
      <c r="F214" s="38">
        <f t="shared" si="42"/>
        <v>0.8924604971282688</v>
      </c>
      <c r="G214" s="37">
        <f t="shared" si="43"/>
        <v>2474.3945223154919</v>
      </c>
      <c r="H214" s="37">
        <f t="shared" si="44"/>
        <v>101.19531951847638</v>
      </c>
      <c r="I214" s="81">
        <f t="shared" si="45"/>
        <v>2575.5898418339684</v>
      </c>
      <c r="J214" s="37">
        <f t="shared" si="46"/>
        <v>-515.48459904790707</v>
      </c>
      <c r="K214" s="37">
        <f t="shared" si="47"/>
        <v>2060.1052427860614</v>
      </c>
      <c r="L214" s="37">
        <f t="shared" si="48"/>
        <v>6250956.5461310409</v>
      </c>
      <c r="M214" s="41">
        <f t="shared" si="49"/>
        <v>4999875.424241771</v>
      </c>
      <c r="N214" s="41">
        <f>'jan-nov'!M214</f>
        <v>4515650.6498830551</v>
      </c>
      <c r="O214" s="107">
        <f t="shared" si="50"/>
        <v>484224.77435871586</v>
      </c>
      <c r="P214" s="63">
        <f t="shared" si="51"/>
        <v>88063035.424241766</v>
      </c>
      <c r="Q214" s="63">
        <f t="shared" si="52"/>
        <v>36284.728234133399</v>
      </c>
      <c r="R214" s="110">
        <f t="shared" si="53"/>
        <v>0.946180958843164</v>
      </c>
    </row>
    <row r="215" spans="1:18" x14ac:dyDescent="0.2">
      <c r="A215" s="33">
        <v>3822</v>
      </c>
      <c r="B215" s="34" t="s">
        <v>175</v>
      </c>
      <c r="C215" s="36">
        <v>49860091</v>
      </c>
      <c r="D215" s="37">
        <v>1442</v>
      </c>
      <c r="E215" s="37">
        <f t="shared" si="41"/>
        <v>34577.039528432731</v>
      </c>
      <c r="F215" s="38">
        <f t="shared" si="42"/>
        <v>0.90165030874322694</v>
      </c>
      <c r="G215" s="37">
        <f t="shared" si="43"/>
        <v>2262.9446000642592</v>
      </c>
      <c r="H215" s="37">
        <f t="shared" si="44"/>
        <v>0</v>
      </c>
      <c r="I215" s="81">
        <f t="shared" si="45"/>
        <v>2262.9446000642592</v>
      </c>
      <c r="J215" s="37">
        <f t="shared" si="46"/>
        <v>-515.48459904790707</v>
      </c>
      <c r="K215" s="37">
        <f t="shared" si="47"/>
        <v>1747.4600010163522</v>
      </c>
      <c r="L215" s="37">
        <f t="shared" si="48"/>
        <v>3263166.113292662</v>
      </c>
      <c r="M215" s="41">
        <f t="shared" si="49"/>
        <v>2519837.3214655798</v>
      </c>
      <c r="N215" s="41">
        <f>'jan-nov'!M215</f>
        <v>2494836.6685886066</v>
      </c>
      <c r="O215" s="107">
        <f t="shared" si="50"/>
        <v>25000.652876973152</v>
      </c>
      <c r="P215" s="63">
        <f t="shared" si="51"/>
        <v>52379928.321465582</v>
      </c>
      <c r="Q215" s="63">
        <f t="shared" si="52"/>
        <v>36324.499529449087</v>
      </c>
      <c r="R215" s="110">
        <f t="shared" si="53"/>
        <v>0.94721805748404153</v>
      </c>
    </row>
    <row r="216" spans="1:18" x14ac:dyDescent="0.2">
      <c r="A216" s="33">
        <v>3823</v>
      </c>
      <c r="B216" s="34" t="s">
        <v>176</v>
      </c>
      <c r="C216" s="36">
        <v>38300654</v>
      </c>
      <c r="D216" s="37">
        <v>1224</v>
      </c>
      <c r="E216" s="37">
        <f t="shared" si="41"/>
        <v>31291.383986928104</v>
      </c>
      <c r="F216" s="38">
        <f t="shared" si="42"/>
        <v>0.81597170890284831</v>
      </c>
      <c r="G216" s="37">
        <f t="shared" si="43"/>
        <v>4234.3379249670361</v>
      </c>
      <c r="H216" s="37">
        <f t="shared" si="44"/>
        <v>1127.8289710652102</v>
      </c>
      <c r="I216" s="81">
        <f t="shared" si="45"/>
        <v>5362.1668960322459</v>
      </c>
      <c r="J216" s="37">
        <f t="shared" si="46"/>
        <v>-515.48459904790707</v>
      </c>
      <c r="K216" s="37">
        <f t="shared" si="47"/>
        <v>4846.6822969843388</v>
      </c>
      <c r="L216" s="37">
        <f t="shared" si="48"/>
        <v>6563292.2807434686</v>
      </c>
      <c r="M216" s="41">
        <f t="shared" si="49"/>
        <v>5932339.1315088309</v>
      </c>
      <c r="N216" s="41">
        <f>'jan-nov'!M216</f>
        <v>5456072.3284329902</v>
      </c>
      <c r="O216" s="107">
        <f t="shared" si="50"/>
        <v>476266.8030758407</v>
      </c>
      <c r="P216" s="63">
        <f t="shared" si="51"/>
        <v>44232993.131508827</v>
      </c>
      <c r="Q216" s="63">
        <f t="shared" si="52"/>
        <v>36138.066283912442</v>
      </c>
      <c r="R216" s="110">
        <f t="shared" si="53"/>
        <v>0.94235651943189302</v>
      </c>
    </row>
    <row r="217" spans="1:18" x14ac:dyDescent="0.2">
      <c r="A217" s="33">
        <v>3824</v>
      </c>
      <c r="B217" s="34" t="s">
        <v>177</v>
      </c>
      <c r="C217" s="36">
        <v>89460653</v>
      </c>
      <c r="D217" s="37">
        <v>2198</v>
      </c>
      <c r="E217" s="37">
        <f t="shared" si="41"/>
        <v>40700.934030937213</v>
      </c>
      <c r="F217" s="38">
        <f t="shared" si="42"/>
        <v>1.061340422304097</v>
      </c>
      <c r="G217" s="37">
        <f t="shared" si="43"/>
        <v>-1411.3921014384293</v>
      </c>
      <c r="H217" s="37">
        <f t="shared" si="44"/>
        <v>0</v>
      </c>
      <c r="I217" s="81">
        <f t="shared" si="45"/>
        <v>-1411.3921014384293</v>
      </c>
      <c r="J217" s="37">
        <f t="shared" si="46"/>
        <v>-515.48459904790707</v>
      </c>
      <c r="K217" s="37">
        <f t="shared" si="47"/>
        <v>-1926.8767004863364</v>
      </c>
      <c r="L217" s="37">
        <f t="shared" si="48"/>
        <v>-3102239.8389616678</v>
      </c>
      <c r="M217" s="41">
        <f t="shared" si="49"/>
        <v>-4235274.9876689678</v>
      </c>
      <c r="N217" s="41">
        <f>'jan-nov'!M217</f>
        <v>-4539896.9187532915</v>
      </c>
      <c r="O217" s="107">
        <f t="shared" si="50"/>
        <v>304621.93108432367</v>
      </c>
      <c r="P217" s="63">
        <f t="shared" si="51"/>
        <v>85225378.012331039</v>
      </c>
      <c r="Q217" s="63">
        <f t="shared" si="52"/>
        <v>38774.05733045088</v>
      </c>
      <c r="R217" s="110">
        <f t="shared" si="53"/>
        <v>1.0110941029083895</v>
      </c>
    </row>
    <row r="218" spans="1:18" x14ac:dyDescent="0.2">
      <c r="A218" s="33">
        <v>3825</v>
      </c>
      <c r="B218" s="34" t="s">
        <v>178</v>
      </c>
      <c r="C218" s="36">
        <v>176588179</v>
      </c>
      <c r="D218" s="37">
        <v>3832</v>
      </c>
      <c r="E218" s="37">
        <f t="shared" si="41"/>
        <v>46082.510177453027</v>
      </c>
      <c r="F218" s="38">
        <f t="shared" si="42"/>
        <v>1.2016734253664649</v>
      </c>
      <c r="G218" s="37">
        <f t="shared" si="43"/>
        <v>-4640.3377893479174</v>
      </c>
      <c r="H218" s="37">
        <f t="shared" si="44"/>
        <v>0</v>
      </c>
      <c r="I218" s="81">
        <f t="shared" si="45"/>
        <v>-4640.3377893479174</v>
      </c>
      <c r="J218" s="37">
        <f t="shared" si="46"/>
        <v>-515.48459904790707</v>
      </c>
      <c r="K218" s="37">
        <f t="shared" si="47"/>
        <v>-5155.8223883958244</v>
      </c>
      <c r="L218" s="37">
        <f t="shared" si="48"/>
        <v>-17781774.408781219</v>
      </c>
      <c r="M218" s="41">
        <f t="shared" si="49"/>
        <v>-19757111.3923328</v>
      </c>
      <c r="N218" s="41">
        <f>'jan-nov'!M218</f>
        <v>-19750305.037426122</v>
      </c>
      <c r="O218" s="107">
        <f t="shared" si="50"/>
        <v>-6806.3549066781998</v>
      </c>
      <c r="P218" s="63">
        <f t="shared" si="51"/>
        <v>156831067.60766721</v>
      </c>
      <c r="Q218" s="63">
        <f t="shared" si="52"/>
        <v>40926.687789057207</v>
      </c>
      <c r="R218" s="110">
        <f t="shared" si="53"/>
        <v>1.0672273041333369</v>
      </c>
    </row>
    <row r="219" spans="1:18" x14ac:dyDescent="0.2">
      <c r="A219" s="33">
        <v>4201</v>
      </c>
      <c r="B219" s="34" t="s">
        <v>179</v>
      </c>
      <c r="C219" s="36">
        <v>216647969</v>
      </c>
      <c r="D219" s="37">
        <v>6806</v>
      </c>
      <c r="E219" s="37">
        <f t="shared" si="41"/>
        <v>31831.908463120777</v>
      </c>
      <c r="F219" s="38">
        <f t="shared" si="42"/>
        <v>0.8300667288203758</v>
      </c>
      <c r="G219" s="37">
        <f t="shared" si="43"/>
        <v>3910.0232392514317</v>
      </c>
      <c r="H219" s="37">
        <f t="shared" si="44"/>
        <v>938.64540439777454</v>
      </c>
      <c r="I219" s="81">
        <f t="shared" si="45"/>
        <v>4848.6686436492064</v>
      </c>
      <c r="J219" s="37">
        <f t="shared" si="46"/>
        <v>-515.48459904790707</v>
      </c>
      <c r="K219" s="37">
        <f t="shared" si="47"/>
        <v>4333.1840446012993</v>
      </c>
      <c r="L219" s="37">
        <f t="shared" si="48"/>
        <v>33000038.7886765</v>
      </c>
      <c r="M219" s="41">
        <f t="shared" si="49"/>
        <v>29491650.607556444</v>
      </c>
      <c r="N219" s="41">
        <f>'jan-nov'!M219</f>
        <v>27999518.436940297</v>
      </c>
      <c r="O219" s="107">
        <f t="shared" si="50"/>
        <v>1492132.1706161462</v>
      </c>
      <c r="P219" s="63">
        <f t="shared" si="51"/>
        <v>246139619.60755643</v>
      </c>
      <c r="Q219" s="63">
        <f t="shared" si="52"/>
        <v>36165.092507722075</v>
      </c>
      <c r="R219" s="110">
        <f t="shared" si="53"/>
        <v>0.94306127042776944</v>
      </c>
    </row>
    <row r="220" spans="1:18" x14ac:dyDescent="0.2">
      <c r="A220" s="33">
        <v>4202</v>
      </c>
      <c r="B220" s="34" t="s">
        <v>180</v>
      </c>
      <c r="C220" s="36">
        <v>761158413</v>
      </c>
      <c r="D220" s="37">
        <v>24587</v>
      </c>
      <c r="E220" s="37">
        <f t="shared" si="41"/>
        <v>30957.75869361858</v>
      </c>
      <c r="F220" s="38">
        <f t="shared" si="42"/>
        <v>0.80727190831784679</v>
      </c>
      <c r="G220" s="37">
        <f t="shared" si="43"/>
        <v>4434.5131009527504</v>
      </c>
      <c r="H220" s="37">
        <f t="shared" si="44"/>
        <v>1244.5978237235436</v>
      </c>
      <c r="I220" s="81">
        <f t="shared" si="45"/>
        <v>5679.1109246762935</v>
      </c>
      <c r="J220" s="37">
        <f t="shared" si="46"/>
        <v>-515.48459904790707</v>
      </c>
      <c r="K220" s="37">
        <f t="shared" si="47"/>
        <v>5163.6263256283864</v>
      </c>
      <c r="L220" s="37">
        <f t="shared" si="48"/>
        <v>139632300.30501604</v>
      </c>
      <c r="M220" s="41">
        <f t="shared" si="49"/>
        <v>126958080.46822514</v>
      </c>
      <c r="N220" s="41">
        <f>'jan-nov'!M220</f>
        <v>124096517.22804892</v>
      </c>
      <c r="O220" s="107">
        <f t="shared" si="50"/>
        <v>2861563.2401762158</v>
      </c>
      <c r="P220" s="63">
        <f t="shared" si="51"/>
        <v>888116493.46822512</v>
      </c>
      <c r="Q220" s="63">
        <f t="shared" si="52"/>
        <v>36121.385019246962</v>
      </c>
      <c r="R220" s="110">
        <f t="shared" si="53"/>
        <v>0.94192152940264284</v>
      </c>
    </row>
    <row r="221" spans="1:18" x14ac:dyDescent="0.2">
      <c r="A221" s="33">
        <v>4203</v>
      </c>
      <c r="B221" s="34" t="s">
        <v>181</v>
      </c>
      <c r="C221" s="36">
        <v>1436276168</v>
      </c>
      <c r="D221" s="37">
        <v>45891</v>
      </c>
      <c r="E221" s="37">
        <f t="shared" si="41"/>
        <v>31297.556557930748</v>
      </c>
      <c r="F221" s="38">
        <f t="shared" si="42"/>
        <v>0.81613266833217413</v>
      </c>
      <c r="G221" s="37">
        <f t="shared" si="43"/>
        <v>4230.6343823654497</v>
      </c>
      <c r="H221" s="37">
        <f t="shared" si="44"/>
        <v>1125.6685712142848</v>
      </c>
      <c r="I221" s="81">
        <f t="shared" si="45"/>
        <v>5356.3029535797341</v>
      </c>
      <c r="J221" s="37">
        <f t="shared" si="46"/>
        <v>-515.48459904790707</v>
      </c>
      <c r="K221" s="37">
        <f t="shared" si="47"/>
        <v>4840.818354531827</v>
      </c>
      <c r="L221" s="37">
        <f t="shared" si="48"/>
        <v>245806098.84272757</v>
      </c>
      <c r="M221" s="41">
        <f t="shared" si="49"/>
        <v>222149995.10782006</v>
      </c>
      <c r="N221" s="41">
        <f>'jan-nov'!M221</f>
        <v>213058368.73110154</v>
      </c>
      <c r="O221" s="107">
        <f t="shared" si="50"/>
        <v>9091626.3767185211</v>
      </c>
      <c r="P221" s="63">
        <f t="shared" si="51"/>
        <v>1658426163.10782</v>
      </c>
      <c r="Q221" s="63">
        <f t="shared" si="52"/>
        <v>36138.374912462576</v>
      </c>
      <c r="R221" s="110">
        <f t="shared" si="53"/>
        <v>0.94236456740335939</v>
      </c>
    </row>
    <row r="222" spans="1:18" x14ac:dyDescent="0.2">
      <c r="A222" s="33">
        <v>4204</v>
      </c>
      <c r="B222" s="34" t="s">
        <v>194</v>
      </c>
      <c r="C222" s="36">
        <v>3773080735</v>
      </c>
      <c r="D222" s="37">
        <v>115569</v>
      </c>
      <c r="E222" s="37">
        <f t="shared" si="41"/>
        <v>32647.861753584439</v>
      </c>
      <c r="F222" s="38">
        <f t="shared" si="42"/>
        <v>0.85134398523967225</v>
      </c>
      <c r="G222" s="37">
        <f t="shared" si="43"/>
        <v>3420.4512649732351</v>
      </c>
      <c r="H222" s="37">
        <f t="shared" si="44"/>
        <v>653.06175273549297</v>
      </c>
      <c r="I222" s="81">
        <f t="shared" si="45"/>
        <v>4073.5130177087281</v>
      </c>
      <c r="J222" s="37">
        <f t="shared" si="46"/>
        <v>-515.48459904790707</v>
      </c>
      <c r="K222" s="37">
        <f t="shared" si="47"/>
        <v>3558.028418660821</v>
      </c>
      <c r="L222" s="37">
        <f t="shared" si="48"/>
        <v>470771825.94357997</v>
      </c>
      <c r="M222" s="41">
        <f t="shared" si="49"/>
        <v>411197786.31621242</v>
      </c>
      <c r="N222" s="41">
        <f>'jan-nov'!M222</f>
        <v>399284167.25042629</v>
      </c>
      <c r="O222" s="107">
        <f t="shared" si="50"/>
        <v>11913619.065786123</v>
      </c>
      <c r="P222" s="63">
        <f t="shared" si="51"/>
        <v>4184278521.3162127</v>
      </c>
      <c r="Q222" s="63">
        <f t="shared" si="52"/>
        <v>36205.890172245265</v>
      </c>
      <c r="R222" s="110">
        <f t="shared" si="53"/>
        <v>0.94412513324873437</v>
      </c>
    </row>
    <row r="223" spans="1:18" x14ac:dyDescent="0.2">
      <c r="A223" s="33">
        <v>4205</v>
      </c>
      <c r="B223" s="34" t="s">
        <v>199</v>
      </c>
      <c r="C223" s="36">
        <v>700822216</v>
      </c>
      <c r="D223" s="37">
        <v>23479</v>
      </c>
      <c r="E223" s="37">
        <f t="shared" si="41"/>
        <v>29848.895438476939</v>
      </c>
      <c r="F223" s="38">
        <f t="shared" si="42"/>
        <v>0.77835656709754542</v>
      </c>
      <c r="G223" s="37">
        <f t="shared" si="43"/>
        <v>5099.8310540377352</v>
      </c>
      <c r="H223" s="37">
        <f t="shared" si="44"/>
        <v>1632.699963023118</v>
      </c>
      <c r="I223" s="81">
        <f t="shared" si="45"/>
        <v>6732.5310170608536</v>
      </c>
      <c r="J223" s="37">
        <f t="shared" si="46"/>
        <v>-515.48459904790707</v>
      </c>
      <c r="K223" s="37">
        <f t="shared" si="47"/>
        <v>6217.0464180129466</v>
      </c>
      <c r="L223" s="37">
        <f t="shared" si="48"/>
        <v>158073095.74957177</v>
      </c>
      <c r="M223" s="41">
        <f t="shared" si="49"/>
        <v>145970032.84852597</v>
      </c>
      <c r="N223" s="41">
        <f>'jan-nov'!M223</f>
        <v>138319331.81914058</v>
      </c>
      <c r="O223" s="107">
        <f t="shared" si="50"/>
        <v>7650701.0293853879</v>
      </c>
      <c r="P223" s="63">
        <f t="shared" si="51"/>
        <v>846792248.848526</v>
      </c>
      <c r="Q223" s="63">
        <f t="shared" si="52"/>
        <v>36065.941856489888</v>
      </c>
      <c r="R223" s="110">
        <f t="shared" si="53"/>
        <v>0.940475762341628</v>
      </c>
    </row>
    <row r="224" spans="1:18" x14ac:dyDescent="0.2">
      <c r="A224" s="33">
        <v>4206</v>
      </c>
      <c r="B224" s="34" t="s">
        <v>195</v>
      </c>
      <c r="C224" s="36">
        <v>307760113</v>
      </c>
      <c r="D224" s="37">
        <v>9860</v>
      </c>
      <c r="E224" s="37">
        <f t="shared" si="41"/>
        <v>31212.993204868155</v>
      </c>
      <c r="F224" s="38">
        <f t="shared" si="42"/>
        <v>0.81392754682850832</v>
      </c>
      <c r="G224" s="37">
        <f t="shared" si="43"/>
        <v>4281.3723942030056</v>
      </c>
      <c r="H224" s="37">
        <f t="shared" si="44"/>
        <v>1155.2657447861923</v>
      </c>
      <c r="I224" s="81">
        <f t="shared" si="45"/>
        <v>5436.6381389891976</v>
      </c>
      <c r="J224" s="37">
        <f t="shared" si="46"/>
        <v>-515.48459904790707</v>
      </c>
      <c r="K224" s="37">
        <f t="shared" si="47"/>
        <v>4921.1535399412905</v>
      </c>
      <c r="L224" s="37">
        <f t="shared" si="48"/>
        <v>53605252.050433487</v>
      </c>
      <c r="M224" s="41">
        <f t="shared" si="49"/>
        <v>48522573.903821126</v>
      </c>
      <c r="N224" s="41">
        <f>'jan-nov'!M224</f>
        <v>46100003.859599069</v>
      </c>
      <c r="O224" s="107">
        <f t="shared" si="50"/>
        <v>2422570.0442220569</v>
      </c>
      <c r="P224" s="63">
        <f t="shared" si="51"/>
        <v>356282686.90382111</v>
      </c>
      <c r="Q224" s="63">
        <f t="shared" si="52"/>
        <v>36134.146744809441</v>
      </c>
      <c r="R224" s="110">
        <f t="shared" si="53"/>
        <v>0.94225431132817594</v>
      </c>
    </row>
    <row r="225" spans="1:18" x14ac:dyDescent="0.2">
      <c r="A225" s="33">
        <v>4207</v>
      </c>
      <c r="B225" s="34" t="s">
        <v>196</v>
      </c>
      <c r="C225" s="36">
        <v>285603424</v>
      </c>
      <c r="D225" s="37">
        <v>9216</v>
      </c>
      <c r="E225" s="37">
        <f t="shared" si="41"/>
        <v>30989.954861111109</v>
      </c>
      <c r="F225" s="38">
        <f t="shared" si="42"/>
        <v>0.80811147366976521</v>
      </c>
      <c r="G225" s="37">
        <f t="shared" si="43"/>
        <v>4415.1954004572326</v>
      </c>
      <c r="H225" s="37">
        <f t="shared" si="44"/>
        <v>1233.3291651011582</v>
      </c>
      <c r="I225" s="81">
        <f t="shared" si="45"/>
        <v>5648.5245655583913</v>
      </c>
      <c r="J225" s="37">
        <f t="shared" si="46"/>
        <v>-515.48459904790707</v>
      </c>
      <c r="K225" s="37">
        <f t="shared" si="47"/>
        <v>5133.0399665104842</v>
      </c>
      <c r="L225" s="37">
        <f t="shared" si="48"/>
        <v>52056802.396186136</v>
      </c>
      <c r="M225" s="41">
        <f t="shared" si="49"/>
        <v>47306096.331360623</v>
      </c>
      <c r="N225" s="41">
        <f>'jan-nov'!M225</f>
        <v>45768615.378789559</v>
      </c>
      <c r="O225" s="107">
        <f t="shared" si="50"/>
        <v>1537480.9525710642</v>
      </c>
      <c r="P225" s="63">
        <f t="shared" si="51"/>
        <v>332909520.33136064</v>
      </c>
      <c r="Q225" s="63">
        <f t="shared" si="52"/>
        <v>36122.994827621595</v>
      </c>
      <c r="R225" s="110">
        <f t="shared" si="53"/>
        <v>0.94196350767023895</v>
      </c>
    </row>
    <row r="226" spans="1:18" x14ac:dyDescent="0.2">
      <c r="A226" s="33">
        <v>4211</v>
      </c>
      <c r="B226" s="34" t="s">
        <v>182</v>
      </c>
      <c r="C226" s="36">
        <v>60577974</v>
      </c>
      <c r="D226" s="37">
        <v>2421</v>
      </c>
      <c r="E226" s="37">
        <f t="shared" si="41"/>
        <v>25021.881040892193</v>
      </c>
      <c r="F226" s="38">
        <f t="shared" si="42"/>
        <v>0.65248462776302241</v>
      </c>
      <c r="G226" s="37">
        <f t="shared" si="43"/>
        <v>7996.0396925885825</v>
      </c>
      <c r="H226" s="37">
        <f t="shared" si="44"/>
        <v>3322.1550021777789</v>
      </c>
      <c r="I226" s="81">
        <f t="shared" si="45"/>
        <v>11318.194694766362</v>
      </c>
      <c r="J226" s="37">
        <f t="shared" si="46"/>
        <v>-515.48459904790707</v>
      </c>
      <c r="K226" s="37">
        <f t="shared" si="47"/>
        <v>10802.710095718456</v>
      </c>
      <c r="L226" s="37">
        <f t="shared" si="48"/>
        <v>27401349.356029361</v>
      </c>
      <c r="M226" s="41">
        <f t="shared" si="49"/>
        <v>26153361.14173438</v>
      </c>
      <c r="N226" s="41">
        <f>'jan-nov'!M226</f>
        <v>24953362.576459359</v>
      </c>
      <c r="O226" s="107">
        <f t="shared" si="50"/>
        <v>1199998.5652750209</v>
      </c>
      <c r="P226" s="63">
        <f t="shared" si="51"/>
        <v>86731335.141734377</v>
      </c>
      <c r="Q226" s="63">
        <f t="shared" si="52"/>
        <v>35824.591136610645</v>
      </c>
      <c r="R226" s="110">
        <f t="shared" si="53"/>
        <v>0.93418216537490173</v>
      </c>
    </row>
    <row r="227" spans="1:18" x14ac:dyDescent="0.2">
      <c r="A227" s="33">
        <v>4212</v>
      </c>
      <c r="B227" s="34" t="s">
        <v>183</v>
      </c>
      <c r="C227" s="36">
        <v>55980298</v>
      </c>
      <c r="D227" s="37">
        <v>2143</v>
      </c>
      <c r="E227" s="37">
        <f t="shared" si="41"/>
        <v>26122.397573495102</v>
      </c>
      <c r="F227" s="38">
        <f t="shared" si="42"/>
        <v>0.68118231515706562</v>
      </c>
      <c r="G227" s="37">
        <f t="shared" si="43"/>
        <v>7335.7297730268374</v>
      </c>
      <c r="H227" s="37">
        <f t="shared" si="44"/>
        <v>2936.9742157667606</v>
      </c>
      <c r="I227" s="81">
        <f t="shared" si="45"/>
        <v>10272.703988793597</v>
      </c>
      <c r="J227" s="37">
        <f t="shared" si="46"/>
        <v>-515.48459904790707</v>
      </c>
      <c r="K227" s="37">
        <f t="shared" si="47"/>
        <v>9757.2193897456891</v>
      </c>
      <c r="L227" s="37">
        <f t="shared" si="48"/>
        <v>22014404.64798468</v>
      </c>
      <c r="M227" s="41">
        <f t="shared" si="49"/>
        <v>20909721.15222501</v>
      </c>
      <c r="N227" s="41">
        <f>'jan-nov'!M227</f>
        <v>20030079.274495006</v>
      </c>
      <c r="O227" s="107">
        <f t="shared" si="50"/>
        <v>879641.87773000449</v>
      </c>
      <c r="P227" s="63">
        <f t="shared" si="51"/>
        <v>76890019.152225018</v>
      </c>
      <c r="Q227" s="63">
        <f t="shared" si="52"/>
        <v>35879.616963240791</v>
      </c>
      <c r="R227" s="110">
        <f t="shared" si="53"/>
        <v>0.93561704974460391</v>
      </c>
    </row>
    <row r="228" spans="1:18" x14ac:dyDescent="0.2">
      <c r="A228" s="33">
        <v>4213</v>
      </c>
      <c r="B228" s="34" t="s">
        <v>184</v>
      </c>
      <c r="C228" s="36">
        <v>178559763</v>
      </c>
      <c r="D228" s="37">
        <v>6184</v>
      </c>
      <c r="E228" s="37">
        <f t="shared" si="41"/>
        <v>28874.476552393273</v>
      </c>
      <c r="F228" s="38">
        <f t="shared" si="42"/>
        <v>0.75294707277805317</v>
      </c>
      <c r="G228" s="37">
        <f t="shared" si="43"/>
        <v>5684.4823856879348</v>
      </c>
      <c r="H228" s="37">
        <f t="shared" si="44"/>
        <v>1973.746573152401</v>
      </c>
      <c r="I228" s="81">
        <f t="shared" si="45"/>
        <v>7658.2289588403355</v>
      </c>
      <c r="J228" s="37">
        <f t="shared" si="46"/>
        <v>-515.48459904790707</v>
      </c>
      <c r="K228" s="37">
        <f t="shared" si="47"/>
        <v>7142.7443597924284</v>
      </c>
      <c r="L228" s="37">
        <f t="shared" si="48"/>
        <v>47358487.881468631</v>
      </c>
      <c r="M228" s="41">
        <f t="shared" si="49"/>
        <v>44170731.120956376</v>
      </c>
      <c r="N228" s="41">
        <f>'jan-nov'!M228</f>
        <v>42505174.625350975</v>
      </c>
      <c r="O228" s="107">
        <f t="shared" si="50"/>
        <v>1665556.4956054017</v>
      </c>
      <c r="P228" s="63">
        <f t="shared" si="51"/>
        <v>222730494.12095636</v>
      </c>
      <c r="Q228" s="63">
        <f t="shared" si="52"/>
        <v>36017.220912185701</v>
      </c>
      <c r="R228" s="110">
        <f t="shared" si="53"/>
        <v>0.93920528762565336</v>
      </c>
    </row>
    <row r="229" spans="1:18" x14ac:dyDescent="0.2">
      <c r="A229" s="33">
        <v>4214</v>
      </c>
      <c r="B229" s="34" t="s">
        <v>185</v>
      </c>
      <c r="C229" s="36">
        <v>169544204</v>
      </c>
      <c r="D229" s="37">
        <v>6174</v>
      </c>
      <c r="E229" s="37">
        <f t="shared" si="41"/>
        <v>27460.998380304503</v>
      </c>
      <c r="F229" s="38">
        <f t="shared" si="42"/>
        <v>0.71608842184532484</v>
      </c>
      <c r="G229" s="37">
        <f t="shared" si="43"/>
        <v>6532.5692889411957</v>
      </c>
      <c r="H229" s="37">
        <f t="shared" si="44"/>
        <v>2468.4639333834702</v>
      </c>
      <c r="I229" s="81">
        <f t="shared" si="45"/>
        <v>9001.033222324666</v>
      </c>
      <c r="J229" s="37">
        <f t="shared" si="46"/>
        <v>-515.48459904790707</v>
      </c>
      <c r="K229" s="37">
        <f t="shared" si="47"/>
        <v>8485.548623276758</v>
      </c>
      <c r="L229" s="37">
        <f t="shared" si="48"/>
        <v>55572379.114632487</v>
      </c>
      <c r="M229" s="41">
        <f t="shared" si="49"/>
        <v>52389777.200110704</v>
      </c>
      <c r="N229" s="41">
        <f>'jan-nov'!M229</f>
        <v>50101924.002978168</v>
      </c>
      <c r="O229" s="107">
        <f t="shared" si="50"/>
        <v>2287853.1971325353</v>
      </c>
      <c r="P229" s="63">
        <f t="shared" si="51"/>
        <v>221933981.2001107</v>
      </c>
      <c r="Q229" s="63">
        <f t="shared" si="52"/>
        <v>35946.547003581261</v>
      </c>
      <c r="R229" s="110">
        <f t="shared" si="53"/>
        <v>0.93736235507901688</v>
      </c>
    </row>
    <row r="230" spans="1:18" x14ac:dyDescent="0.2">
      <c r="A230" s="33">
        <v>4215</v>
      </c>
      <c r="B230" s="34" t="s">
        <v>186</v>
      </c>
      <c r="C230" s="36">
        <v>399708019</v>
      </c>
      <c r="D230" s="37">
        <v>11419</v>
      </c>
      <c r="E230" s="37">
        <f t="shared" si="41"/>
        <v>35003.767317628517</v>
      </c>
      <c r="F230" s="38">
        <f t="shared" si="42"/>
        <v>0.91277790231760769</v>
      </c>
      <c r="G230" s="37">
        <f t="shared" si="43"/>
        <v>2006.9079265467881</v>
      </c>
      <c r="H230" s="37">
        <f t="shared" si="44"/>
        <v>0</v>
      </c>
      <c r="I230" s="81">
        <f t="shared" si="45"/>
        <v>2006.9079265467881</v>
      </c>
      <c r="J230" s="37">
        <f t="shared" si="46"/>
        <v>-515.48459904790707</v>
      </c>
      <c r="K230" s="37">
        <f t="shared" si="47"/>
        <v>1491.423327498881</v>
      </c>
      <c r="L230" s="37">
        <f t="shared" si="48"/>
        <v>22916881.613237772</v>
      </c>
      <c r="M230" s="41">
        <f t="shared" si="49"/>
        <v>17030562.976709723</v>
      </c>
      <c r="N230" s="41">
        <f>'jan-nov'!M230</f>
        <v>17113642.075321257</v>
      </c>
      <c r="O230" s="107">
        <f t="shared" si="50"/>
        <v>-83079.098611533642</v>
      </c>
      <c r="P230" s="63">
        <f t="shared" si="51"/>
        <v>416738581.97670972</v>
      </c>
      <c r="Q230" s="63">
        <f t="shared" si="52"/>
        <v>36495.190645127397</v>
      </c>
      <c r="R230" s="110">
        <f t="shared" si="53"/>
        <v>0.9516690949137937</v>
      </c>
    </row>
    <row r="231" spans="1:18" x14ac:dyDescent="0.2">
      <c r="A231" s="33">
        <v>4216</v>
      </c>
      <c r="B231" s="34" t="s">
        <v>187</v>
      </c>
      <c r="C231" s="36">
        <v>141912767</v>
      </c>
      <c r="D231" s="37">
        <v>5390</v>
      </c>
      <c r="E231" s="37">
        <f t="shared" si="41"/>
        <v>26328.899257884972</v>
      </c>
      <c r="F231" s="38">
        <f t="shared" si="42"/>
        <v>0.68656716909555904</v>
      </c>
      <c r="G231" s="37">
        <f t="shared" si="43"/>
        <v>7211.8287623929145</v>
      </c>
      <c r="H231" s="37">
        <f t="shared" si="44"/>
        <v>2864.6986262303062</v>
      </c>
      <c r="I231" s="81">
        <f t="shared" si="45"/>
        <v>10076.527388623221</v>
      </c>
      <c r="J231" s="37">
        <f t="shared" si="46"/>
        <v>-515.48459904790707</v>
      </c>
      <c r="K231" s="37">
        <f t="shared" si="47"/>
        <v>9561.0427895753128</v>
      </c>
      <c r="L231" s="37">
        <f t="shared" si="48"/>
        <v>54312482.624679163</v>
      </c>
      <c r="M231" s="41">
        <f t="shared" si="49"/>
        <v>51534020.635810934</v>
      </c>
      <c r="N231" s="41">
        <f>'jan-nov'!M231</f>
        <v>49496084.408949189</v>
      </c>
      <c r="O231" s="107">
        <f t="shared" si="50"/>
        <v>2037936.2268617451</v>
      </c>
      <c r="P231" s="63">
        <f t="shared" si="51"/>
        <v>193446787.63581094</v>
      </c>
      <c r="Q231" s="63">
        <f t="shared" si="52"/>
        <v>35889.942047460288</v>
      </c>
      <c r="R231" s="110">
        <f t="shared" si="53"/>
        <v>0.93588629244152866</v>
      </c>
    </row>
    <row r="232" spans="1:18" x14ac:dyDescent="0.2">
      <c r="A232" s="33">
        <v>4217</v>
      </c>
      <c r="B232" s="34" t="s">
        <v>188</v>
      </c>
      <c r="C232" s="36">
        <v>57005515</v>
      </c>
      <c r="D232" s="37">
        <v>1786</v>
      </c>
      <c r="E232" s="37">
        <f t="shared" si="41"/>
        <v>31917.981522956328</v>
      </c>
      <c r="F232" s="38">
        <f t="shared" si="42"/>
        <v>0.83231121828603361</v>
      </c>
      <c r="G232" s="37">
        <f t="shared" si="43"/>
        <v>3858.3794033501013</v>
      </c>
      <c r="H232" s="37">
        <f t="shared" si="44"/>
        <v>908.51983345533165</v>
      </c>
      <c r="I232" s="81">
        <f t="shared" si="45"/>
        <v>4766.8992368054332</v>
      </c>
      <c r="J232" s="37">
        <f t="shared" si="46"/>
        <v>-515.48459904790707</v>
      </c>
      <c r="K232" s="37">
        <f t="shared" si="47"/>
        <v>4251.4146377575262</v>
      </c>
      <c r="L232" s="37">
        <f t="shared" si="48"/>
        <v>8513682.0369345043</v>
      </c>
      <c r="M232" s="41">
        <f t="shared" si="49"/>
        <v>7593026.5430349419</v>
      </c>
      <c r="N232" s="41">
        <f>'jan-nov'!M232</f>
        <v>7051270.5057853879</v>
      </c>
      <c r="O232" s="107">
        <f t="shared" si="50"/>
        <v>541756.03724955395</v>
      </c>
      <c r="P232" s="63">
        <f t="shared" si="51"/>
        <v>64598541.543034941</v>
      </c>
      <c r="Q232" s="63">
        <f t="shared" si="52"/>
        <v>36169.396160713855</v>
      </c>
      <c r="R232" s="110">
        <f t="shared" si="53"/>
        <v>0.9431734949010524</v>
      </c>
    </row>
    <row r="233" spans="1:18" x14ac:dyDescent="0.2">
      <c r="A233" s="33">
        <v>4218</v>
      </c>
      <c r="B233" s="34" t="s">
        <v>189</v>
      </c>
      <c r="C233" s="36">
        <v>35351460</v>
      </c>
      <c r="D233" s="37">
        <v>1344</v>
      </c>
      <c r="E233" s="37">
        <f t="shared" si="41"/>
        <v>26303.169642857141</v>
      </c>
      <c r="F233" s="38">
        <f t="shared" si="42"/>
        <v>0.68589622919873494</v>
      </c>
      <c r="G233" s="37">
        <f t="shared" si="43"/>
        <v>7227.266531409613</v>
      </c>
      <c r="H233" s="37">
        <f t="shared" si="44"/>
        <v>2873.703991490047</v>
      </c>
      <c r="I233" s="81">
        <f t="shared" si="45"/>
        <v>10100.970522899661</v>
      </c>
      <c r="J233" s="37">
        <f t="shared" si="46"/>
        <v>-515.48459904790707</v>
      </c>
      <c r="K233" s="37">
        <f t="shared" si="47"/>
        <v>9585.4859238517529</v>
      </c>
      <c r="L233" s="37">
        <f t="shared" si="48"/>
        <v>13575704.382777143</v>
      </c>
      <c r="M233" s="41">
        <f t="shared" si="49"/>
        <v>12882893.081656756</v>
      </c>
      <c r="N233" s="41">
        <f>'jan-nov'!M233</f>
        <v>12091098.89690681</v>
      </c>
      <c r="O233" s="107">
        <f t="shared" si="50"/>
        <v>791794.184749946</v>
      </c>
      <c r="P233" s="63">
        <f t="shared" si="51"/>
        <v>48234353.081656754</v>
      </c>
      <c r="Q233" s="63">
        <f t="shared" si="52"/>
        <v>35888.655566708898</v>
      </c>
      <c r="R233" s="110">
        <f t="shared" si="53"/>
        <v>0.93585274544668751</v>
      </c>
    </row>
    <row r="234" spans="1:18" x14ac:dyDescent="0.2">
      <c r="A234" s="33">
        <v>4219</v>
      </c>
      <c r="B234" s="34" t="s">
        <v>190</v>
      </c>
      <c r="C234" s="36">
        <v>103068435</v>
      </c>
      <c r="D234" s="37">
        <v>3904</v>
      </c>
      <c r="E234" s="37">
        <f t="shared" si="41"/>
        <v>26400.726178278688</v>
      </c>
      <c r="F234" s="38">
        <f t="shared" si="42"/>
        <v>0.68844016822539533</v>
      </c>
      <c r="G234" s="37">
        <f t="shared" si="43"/>
        <v>7168.732610156685</v>
      </c>
      <c r="H234" s="37">
        <f t="shared" si="44"/>
        <v>2839.5592040925058</v>
      </c>
      <c r="I234" s="81">
        <f t="shared" si="45"/>
        <v>10008.291814249191</v>
      </c>
      <c r="J234" s="37">
        <f t="shared" si="46"/>
        <v>-515.48459904790707</v>
      </c>
      <c r="K234" s="37">
        <f t="shared" si="47"/>
        <v>9492.8072152012828</v>
      </c>
      <c r="L234" s="37">
        <f t="shared" si="48"/>
        <v>39072371.242828839</v>
      </c>
      <c r="M234" s="41">
        <f t="shared" si="49"/>
        <v>37059919.368145809</v>
      </c>
      <c r="N234" s="41">
        <f>'jan-nov'!M234</f>
        <v>35158907.87434835</v>
      </c>
      <c r="O234" s="107">
        <f t="shared" si="50"/>
        <v>1901011.4937974587</v>
      </c>
      <c r="P234" s="63">
        <f t="shared" si="51"/>
        <v>140128354.36814582</v>
      </c>
      <c r="Q234" s="63">
        <f t="shared" si="52"/>
        <v>35893.533393479978</v>
      </c>
      <c r="R234" s="110">
        <f t="shared" si="53"/>
        <v>0.93597994239802063</v>
      </c>
    </row>
    <row r="235" spans="1:18" x14ac:dyDescent="0.2">
      <c r="A235" s="33">
        <v>4220</v>
      </c>
      <c r="B235" s="34" t="s">
        <v>191</v>
      </c>
      <c r="C235" s="36">
        <v>34992357</v>
      </c>
      <c r="D235" s="37">
        <v>1136</v>
      </c>
      <c r="E235" s="37">
        <f t="shared" si="41"/>
        <v>30803.131161971833</v>
      </c>
      <c r="F235" s="38">
        <f t="shared" si="42"/>
        <v>0.80323975393011071</v>
      </c>
      <c r="G235" s="37">
        <f t="shared" si="43"/>
        <v>4527.2896199407987</v>
      </c>
      <c r="H235" s="37">
        <f t="shared" si="44"/>
        <v>1298.7174597999051</v>
      </c>
      <c r="I235" s="81">
        <f t="shared" si="45"/>
        <v>5826.0070797407043</v>
      </c>
      <c r="J235" s="37">
        <f t="shared" si="46"/>
        <v>-515.48459904790707</v>
      </c>
      <c r="K235" s="37">
        <f t="shared" si="47"/>
        <v>5310.5224806927972</v>
      </c>
      <c r="L235" s="37">
        <f t="shared" si="48"/>
        <v>6618344.04258544</v>
      </c>
      <c r="M235" s="41">
        <f t="shared" si="49"/>
        <v>6032753.5380670177</v>
      </c>
      <c r="N235" s="41">
        <f>'jan-nov'!M235</f>
        <v>5576166.5515521867</v>
      </c>
      <c r="O235" s="107">
        <f t="shared" si="50"/>
        <v>456586.98651483096</v>
      </c>
      <c r="P235" s="63">
        <f t="shared" si="51"/>
        <v>41025110.53806702</v>
      </c>
      <c r="Q235" s="63">
        <f t="shared" si="52"/>
        <v>36113.653642664627</v>
      </c>
      <c r="R235" s="110">
        <f t="shared" si="53"/>
        <v>0.94171992168325613</v>
      </c>
    </row>
    <row r="236" spans="1:18" x14ac:dyDescent="0.2">
      <c r="A236" s="33">
        <v>4221</v>
      </c>
      <c r="B236" s="34" t="s">
        <v>192</v>
      </c>
      <c r="C236" s="36">
        <v>57510754</v>
      </c>
      <c r="D236" s="37">
        <v>1180</v>
      </c>
      <c r="E236" s="37">
        <f t="shared" si="41"/>
        <v>48737.927118644067</v>
      </c>
      <c r="F236" s="38">
        <f t="shared" si="42"/>
        <v>1.2709175693857382</v>
      </c>
      <c r="G236" s="37">
        <f t="shared" si="43"/>
        <v>-6233.5879540625419</v>
      </c>
      <c r="H236" s="37">
        <f t="shared" si="44"/>
        <v>0</v>
      </c>
      <c r="I236" s="81">
        <f t="shared" si="45"/>
        <v>-6233.5879540625419</v>
      </c>
      <c r="J236" s="37">
        <f t="shared" si="46"/>
        <v>-515.48459904790707</v>
      </c>
      <c r="K236" s="37">
        <f t="shared" si="47"/>
        <v>-6749.072553110449</v>
      </c>
      <c r="L236" s="37">
        <f t="shared" si="48"/>
        <v>-7355633.7857937999</v>
      </c>
      <c r="M236" s="41">
        <f t="shared" si="49"/>
        <v>-7963905.6126703294</v>
      </c>
      <c r="N236" s="41">
        <f>'jan-nov'!M236</f>
        <v>-8142078.3008775646</v>
      </c>
      <c r="O236" s="107">
        <f t="shared" si="50"/>
        <v>178172.68820723519</v>
      </c>
      <c r="P236" s="63">
        <f t="shared" si="51"/>
        <v>49546848.387329668</v>
      </c>
      <c r="Q236" s="63">
        <f t="shared" si="52"/>
        <v>41988.85456553362</v>
      </c>
      <c r="R236" s="110">
        <f t="shared" si="53"/>
        <v>1.0949249617410459</v>
      </c>
    </row>
    <row r="237" spans="1:18" x14ac:dyDescent="0.2">
      <c r="A237" s="33">
        <v>4222</v>
      </c>
      <c r="B237" s="34" t="s">
        <v>193</v>
      </c>
      <c r="C237" s="36">
        <v>87283605</v>
      </c>
      <c r="D237" s="37">
        <v>995</v>
      </c>
      <c r="E237" s="37">
        <f t="shared" si="41"/>
        <v>87722.21608040201</v>
      </c>
      <c r="F237" s="38">
        <f t="shared" si="42"/>
        <v>2.2874937904239849</v>
      </c>
      <c r="G237" s="37">
        <f t="shared" si="43"/>
        <v>-29624.161331117306</v>
      </c>
      <c r="H237" s="37">
        <f t="shared" si="44"/>
        <v>0</v>
      </c>
      <c r="I237" s="81">
        <f t="shared" si="45"/>
        <v>-29624.161331117306</v>
      </c>
      <c r="J237" s="37">
        <f t="shared" si="46"/>
        <v>-515.48459904790707</v>
      </c>
      <c r="K237" s="37">
        <f t="shared" si="47"/>
        <v>-30139.645930165214</v>
      </c>
      <c r="L237" s="37">
        <f t="shared" si="48"/>
        <v>-29476040.52446172</v>
      </c>
      <c r="M237" s="41">
        <f t="shared" si="49"/>
        <v>-29988947.700514387</v>
      </c>
      <c r="N237" s="41">
        <f>'jan-nov'!M237</f>
        <v>-30869070.057943366</v>
      </c>
      <c r="O237" s="107">
        <f t="shared" si="50"/>
        <v>880122.35742897913</v>
      </c>
      <c r="P237" s="63">
        <f t="shared" si="51"/>
        <v>57294657.299485609</v>
      </c>
      <c r="Q237" s="63">
        <f t="shared" si="52"/>
        <v>57582.570150236796</v>
      </c>
      <c r="R237" s="110">
        <f t="shared" si="53"/>
        <v>1.5015554501563446</v>
      </c>
    </row>
    <row r="238" spans="1:18" x14ac:dyDescent="0.2">
      <c r="A238" s="33">
        <v>4223</v>
      </c>
      <c r="B238" s="34" t="s">
        <v>197</v>
      </c>
      <c r="C238" s="36">
        <v>390400465</v>
      </c>
      <c r="D238" s="37">
        <v>15294</v>
      </c>
      <c r="E238" s="37">
        <f t="shared" si="41"/>
        <v>25526.380606773899</v>
      </c>
      <c r="F238" s="38">
        <f t="shared" si="42"/>
        <v>0.66564024187984161</v>
      </c>
      <c r="G238" s="37">
        <f t="shared" si="43"/>
        <v>7693.3399530595589</v>
      </c>
      <c r="H238" s="37">
        <f t="shared" si="44"/>
        <v>3145.5801541191818</v>
      </c>
      <c r="I238" s="81">
        <f t="shared" si="45"/>
        <v>10838.920107178741</v>
      </c>
      <c r="J238" s="37">
        <f t="shared" si="46"/>
        <v>-515.48459904790707</v>
      </c>
      <c r="K238" s="37">
        <f t="shared" si="47"/>
        <v>10323.435508130835</v>
      </c>
      <c r="L238" s="37">
        <f t="shared" si="48"/>
        <v>165770444.11919168</v>
      </c>
      <c r="M238" s="41">
        <f t="shared" si="49"/>
        <v>157886622.66135299</v>
      </c>
      <c r="N238" s="41">
        <f>'jan-nov'!M238</f>
        <v>150103495.85698864</v>
      </c>
      <c r="O238" s="107">
        <f t="shared" si="50"/>
        <v>7783126.8043643534</v>
      </c>
      <c r="P238" s="63">
        <f t="shared" si="51"/>
        <v>548287087.66135299</v>
      </c>
      <c r="Q238" s="63">
        <f t="shared" si="52"/>
        <v>35849.81611490473</v>
      </c>
      <c r="R238" s="110">
        <f t="shared" si="53"/>
        <v>0.93483994608074272</v>
      </c>
    </row>
    <row r="239" spans="1:18" x14ac:dyDescent="0.2">
      <c r="A239" s="33">
        <v>4224</v>
      </c>
      <c r="B239" s="34" t="s">
        <v>198</v>
      </c>
      <c r="C239" s="36">
        <v>47874320</v>
      </c>
      <c r="D239" s="37">
        <v>911</v>
      </c>
      <c r="E239" s="37">
        <f t="shared" si="41"/>
        <v>52551.39407244786</v>
      </c>
      <c r="F239" s="38">
        <f t="shared" si="42"/>
        <v>1.3703596761471302</v>
      </c>
      <c r="G239" s="37">
        <f t="shared" si="43"/>
        <v>-8521.6681263448172</v>
      </c>
      <c r="H239" s="37">
        <f t="shared" si="44"/>
        <v>0</v>
      </c>
      <c r="I239" s="81">
        <f t="shared" si="45"/>
        <v>-8521.6681263448172</v>
      </c>
      <c r="J239" s="37">
        <f t="shared" si="46"/>
        <v>-515.48459904790707</v>
      </c>
      <c r="K239" s="37">
        <f t="shared" si="47"/>
        <v>-9037.1527253927234</v>
      </c>
      <c r="L239" s="37">
        <f t="shared" si="48"/>
        <v>-7763239.6631001281</v>
      </c>
      <c r="M239" s="41">
        <f t="shared" si="49"/>
        <v>-8232846.1328327712</v>
      </c>
      <c r="N239" s="41">
        <f>'jan-nov'!M239</f>
        <v>-8213629.9260164937</v>
      </c>
      <c r="O239" s="107">
        <f t="shared" si="50"/>
        <v>-19216.206816277467</v>
      </c>
      <c r="P239" s="63">
        <f t="shared" si="51"/>
        <v>39641473.867167227</v>
      </c>
      <c r="Q239" s="63">
        <f t="shared" si="52"/>
        <v>43514.241347055133</v>
      </c>
      <c r="R239" s="110">
        <f t="shared" si="53"/>
        <v>1.1347018044456028</v>
      </c>
    </row>
    <row r="240" spans="1:18" x14ac:dyDescent="0.2">
      <c r="A240" s="33">
        <v>4225</v>
      </c>
      <c r="B240" s="34" t="s">
        <v>200</v>
      </c>
      <c r="C240" s="36">
        <v>297573770</v>
      </c>
      <c r="D240" s="37">
        <v>10751</v>
      </c>
      <c r="E240" s="37">
        <f t="shared" si="41"/>
        <v>27678.7061668682</v>
      </c>
      <c r="F240" s="38">
        <f t="shared" si="42"/>
        <v>0.72176549239989174</v>
      </c>
      <c r="G240" s="37">
        <f t="shared" si="43"/>
        <v>6401.9446170029778</v>
      </c>
      <c r="H240" s="37">
        <f t="shared" si="44"/>
        <v>2392.2662080861764</v>
      </c>
      <c r="I240" s="81">
        <f t="shared" si="45"/>
        <v>8794.2108250891542</v>
      </c>
      <c r="J240" s="37">
        <f t="shared" si="46"/>
        <v>-515.48459904790707</v>
      </c>
      <c r="K240" s="37">
        <f t="shared" si="47"/>
        <v>8278.7262260412463</v>
      </c>
      <c r="L240" s="37">
        <f t="shared" si="48"/>
        <v>94546560.580533504</v>
      </c>
      <c r="M240" s="41">
        <f t="shared" si="49"/>
        <v>89004585.656169444</v>
      </c>
      <c r="N240" s="41">
        <f>'jan-nov'!M240</f>
        <v>85348722.963017181</v>
      </c>
      <c r="O240" s="107">
        <f t="shared" si="50"/>
        <v>3655862.6931522638</v>
      </c>
      <c r="P240" s="63">
        <f t="shared" si="51"/>
        <v>386578355.65616941</v>
      </c>
      <c r="Q240" s="63">
        <f t="shared" si="52"/>
        <v>35957.432392909439</v>
      </c>
      <c r="R240" s="110">
        <f t="shared" si="53"/>
        <v>0.93764620860674508</v>
      </c>
    </row>
    <row r="241" spans="1:18" x14ac:dyDescent="0.2">
      <c r="A241" s="33">
        <v>4226</v>
      </c>
      <c r="B241" s="34" t="s">
        <v>201</v>
      </c>
      <c r="C241" s="36">
        <v>55509146</v>
      </c>
      <c r="D241" s="37">
        <v>1750</v>
      </c>
      <c r="E241" s="37">
        <f t="shared" si="41"/>
        <v>31719.511999999999</v>
      </c>
      <c r="F241" s="38">
        <f t="shared" si="42"/>
        <v>0.82713581550169324</v>
      </c>
      <c r="G241" s="37">
        <f t="shared" si="43"/>
        <v>3977.4611171238989</v>
      </c>
      <c r="H241" s="37">
        <f t="shared" si="44"/>
        <v>977.98416649004696</v>
      </c>
      <c r="I241" s="81">
        <f t="shared" si="45"/>
        <v>4955.4452836139462</v>
      </c>
      <c r="J241" s="37">
        <f t="shared" si="46"/>
        <v>-515.48459904790707</v>
      </c>
      <c r="K241" s="37">
        <f t="shared" si="47"/>
        <v>4439.9606845660392</v>
      </c>
      <c r="L241" s="37">
        <f t="shared" si="48"/>
        <v>8672029.2463244051</v>
      </c>
      <c r="M241" s="41">
        <f t="shared" si="49"/>
        <v>7769931.1979905684</v>
      </c>
      <c r="N241" s="41">
        <f>'jan-nov'!M241</f>
        <v>7655383.9152432401</v>
      </c>
      <c r="O241" s="107">
        <f t="shared" si="50"/>
        <v>114547.28274732828</v>
      </c>
      <c r="P241" s="63">
        <f t="shared" si="51"/>
        <v>63279077.197990566</v>
      </c>
      <c r="Q241" s="63">
        <f t="shared" si="52"/>
        <v>36159.472684566041</v>
      </c>
      <c r="R241" s="110">
        <f t="shared" si="53"/>
        <v>0.94291472476183547</v>
      </c>
    </row>
    <row r="242" spans="1:18" x14ac:dyDescent="0.2">
      <c r="A242" s="33">
        <v>4227</v>
      </c>
      <c r="B242" s="34" t="s">
        <v>202</v>
      </c>
      <c r="C242" s="36">
        <v>199927111</v>
      </c>
      <c r="D242" s="37">
        <v>6024</v>
      </c>
      <c r="E242" s="37">
        <f t="shared" si="41"/>
        <v>33188.431440903056</v>
      </c>
      <c r="F242" s="38">
        <f t="shared" si="42"/>
        <v>0.86544018410792034</v>
      </c>
      <c r="G242" s="37">
        <f t="shared" si="43"/>
        <v>3096.1094525820649</v>
      </c>
      <c r="H242" s="37">
        <f t="shared" si="44"/>
        <v>463.86236217397703</v>
      </c>
      <c r="I242" s="81">
        <f t="shared" si="45"/>
        <v>3559.971814756042</v>
      </c>
      <c r="J242" s="37">
        <f t="shared" si="46"/>
        <v>-515.48459904790707</v>
      </c>
      <c r="K242" s="37">
        <f t="shared" si="47"/>
        <v>3044.487215708135</v>
      </c>
      <c r="L242" s="37">
        <f t="shared" si="48"/>
        <v>21445270.212090395</v>
      </c>
      <c r="M242" s="41">
        <f t="shared" si="49"/>
        <v>18339990.987425804</v>
      </c>
      <c r="N242" s="41">
        <f>'jan-nov'!M242</f>
        <v>15587453.467385883</v>
      </c>
      <c r="O242" s="107">
        <f t="shared" si="50"/>
        <v>2752537.5200399216</v>
      </c>
      <c r="P242" s="63">
        <f t="shared" si="51"/>
        <v>218267101.9874258</v>
      </c>
      <c r="Q242" s="63">
        <f t="shared" si="52"/>
        <v>36232.918656611189</v>
      </c>
      <c r="R242" s="110">
        <f t="shared" si="53"/>
        <v>0.94482994319214664</v>
      </c>
    </row>
    <row r="243" spans="1:18" x14ac:dyDescent="0.2">
      <c r="A243" s="33">
        <v>4228</v>
      </c>
      <c r="B243" s="34" t="s">
        <v>203</v>
      </c>
      <c r="C243" s="36">
        <v>118648988</v>
      </c>
      <c r="D243" s="37">
        <v>1837</v>
      </c>
      <c r="E243" s="37">
        <f t="shared" si="41"/>
        <v>64588.452912357105</v>
      </c>
      <c r="F243" s="38">
        <f t="shared" si="42"/>
        <v>1.6842447850917508</v>
      </c>
      <c r="G243" s="37">
        <f t="shared" si="43"/>
        <v>-15743.903430290364</v>
      </c>
      <c r="H243" s="37">
        <f t="shared" si="44"/>
        <v>0</v>
      </c>
      <c r="I243" s="81">
        <f t="shared" si="45"/>
        <v>-15743.903430290364</v>
      </c>
      <c r="J243" s="37">
        <f t="shared" si="46"/>
        <v>-515.48459904790707</v>
      </c>
      <c r="K243" s="37">
        <f t="shared" si="47"/>
        <v>-16259.388029338272</v>
      </c>
      <c r="L243" s="37">
        <f t="shared" si="48"/>
        <v>-28921550.601443399</v>
      </c>
      <c r="M243" s="41">
        <f t="shared" si="49"/>
        <v>-29868495.809894405</v>
      </c>
      <c r="N243" s="41">
        <f>'jan-nov'!M243</f>
        <v>-30123840.904162779</v>
      </c>
      <c r="O243" s="107">
        <f t="shared" si="50"/>
        <v>255345.09426837415</v>
      </c>
      <c r="P243" s="63">
        <f t="shared" si="51"/>
        <v>88780492.190105587</v>
      </c>
      <c r="Q243" s="63">
        <f t="shared" si="52"/>
        <v>48329.064883018829</v>
      </c>
      <c r="R243" s="110">
        <f t="shared" si="53"/>
        <v>1.2602558480234509</v>
      </c>
    </row>
    <row r="244" spans="1:18" x14ac:dyDescent="0.2">
      <c r="A244" s="33">
        <v>4601</v>
      </c>
      <c r="B244" s="34" t="s">
        <v>227</v>
      </c>
      <c r="C244" s="36">
        <v>11606451327</v>
      </c>
      <c r="D244" s="37">
        <v>289330</v>
      </c>
      <c r="E244" s="37">
        <f t="shared" si="41"/>
        <v>40114.92526526803</v>
      </c>
      <c r="F244" s="38">
        <f t="shared" si="42"/>
        <v>1.0460593285002919</v>
      </c>
      <c r="G244" s="37">
        <f t="shared" si="43"/>
        <v>-1059.7868420369196</v>
      </c>
      <c r="H244" s="37">
        <f t="shared" si="44"/>
        <v>0</v>
      </c>
      <c r="I244" s="81">
        <f t="shared" si="45"/>
        <v>-1059.7868420369196</v>
      </c>
      <c r="J244" s="37">
        <f t="shared" si="46"/>
        <v>-515.48459904790707</v>
      </c>
      <c r="K244" s="37">
        <f t="shared" si="47"/>
        <v>-1575.2714410848266</v>
      </c>
      <c r="L244" s="37">
        <f t="shared" si="48"/>
        <v>-306628127.00654191</v>
      </c>
      <c r="M244" s="41">
        <f t="shared" si="49"/>
        <v>-455773286.04907286</v>
      </c>
      <c r="N244" s="41">
        <f>'jan-nov'!M244</f>
        <v>-448143480.31432748</v>
      </c>
      <c r="O244" s="107">
        <f t="shared" si="50"/>
        <v>-7629805.7347453833</v>
      </c>
      <c r="P244" s="63">
        <f t="shared" si="51"/>
        <v>11150678040.950928</v>
      </c>
      <c r="Q244" s="63">
        <f t="shared" si="52"/>
        <v>38539.65382418321</v>
      </c>
      <c r="R244" s="110">
        <f t="shared" si="53"/>
        <v>1.0049816653868677</v>
      </c>
    </row>
    <row r="245" spans="1:18" x14ac:dyDescent="0.2">
      <c r="A245" s="33">
        <v>4602</v>
      </c>
      <c r="B245" s="34" t="s">
        <v>406</v>
      </c>
      <c r="C245" s="36">
        <v>610069613</v>
      </c>
      <c r="D245" s="37">
        <v>17179</v>
      </c>
      <c r="E245" s="37">
        <f t="shared" si="41"/>
        <v>35512.521858082546</v>
      </c>
      <c r="F245" s="38">
        <f t="shared" si="42"/>
        <v>0.92604447154189562</v>
      </c>
      <c r="G245" s="37">
        <f t="shared" si="43"/>
        <v>1701.6552022743708</v>
      </c>
      <c r="H245" s="37">
        <f t="shared" si="44"/>
        <v>0</v>
      </c>
      <c r="I245" s="81">
        <f t="shared" si="45"/>
        <v>1701.6552022743708</v>
      </c>
      <c r="J245" s="37">
        <f t="shared" si="46"/>
        <v>-515.48459904790707</v>
      </c>
      <c r="K245" s="37">
        <f t="shared" si="47"/>
        <v>1186.1706032264638</v>
      </c>
      <c r="L245" s="37">
        <f t="shared" si="48"/>
        <v>29232734.719871417</v>
      </c>
      <c r="M245" s="41">
        <f t="shared" si="49"/>
        <v>20377224.79282742</v>
      </c>
      <c r="N245" s="41">
        <f>'jan-nov'!M245</f>
        <v>18613880.057478223</v>
      </c>
      <c r="O245" s="107">
        <f t="shared" si="50"/>
        <v>1763344.7353491969</v>
      </c>
      <c r="P245" s="63">
        <f t="shared" si="51"/>
        <v>630446837.79282737</v>
      </c>
      <c r="Q245" s="63">
        <f t="shared" si="52"/>
        <v>36698.692461309001</v>
      </c>
      <c r="R245" s="110">
        <f t="shared" si="53"/>
        <v>0.95697572260350872</v>
      </c>
    </row>
    <row r="246" spans="1:18" x14ac:dyDescent="0.2">
      <c r="A246" s="33">
        <v>4611</v>
      </c>
      <c r="B246" s="34" t="s">
        <v>228</v>
      </c>
      <c r="C246" s="36">
        <v>139379168</v>
      </c>
      <c r="D246" s="37">
        <v>4073</v>
      </c>
      <c r="E246" s="37">
        <f t="shared" si="41"/>
        <v>34220.272035354777</v>
      </c>
      <c r="F246" s="38">
        <f t="shared" si="42"/>
        <v>0.89234703915536162</v>
      </c>
      <c r="G246" s="37">
        <f t="shared" si="43"/>
        <v>2477.0050959110317</v>
      </c>
      <c r="H246" s="37">
        <f t="shared" si="44"/>
        <v>102.71815411587448</v>
      </c>
      <c r="I246" s="81">
        <f t="shared" si="45"/>
        <v>2579.723250026906</v>
      </c>
      <c r="J246" s="37">
        <f t="shared" si="46"/>
        <v>-515.48459904790707</v>
      </c>
      <c r="K246" s="37">
        <f t="shared" si="47"/>
        <v>2064.238650978999</v>
      </c>
      <c r="L246" s="37">
        <f t="shared" si="48"/>
        <v>10507212.797359588</v>
      </c>
      <c r="M246" s="41">
        <f t="shared" si="49"/>
        <v>8407644.0254374631</v>
      </c>
      <c r="N246" s="41">
        <f>'jan-nov'!M246</f>
        <v>8542571.542448977</v>
      </c>
      <c r="O246" s="107">
        <f t="shared" si="50"/>
        <v>-134927.51701151393</v>
      </c>
      <c r="P246" s="63">
        <f t="shared" si="51"/>
        <v>147786812.02543747</v>
      </c>
      <c r="Q246" s="63">
        <f t="shared" si="52"/>
        <v>36284.510686333779</v>
      </c>
      <c r="R246" s="110">
        <f t="shared" si="53"/>
        <v>0.94617528594451883</v>
      </c>
    </row>
    <row r="247" spans="1:18" x14ac:dyDescent="0.2">
      <c r="A247" s="33">
        <v>4612</v>
      </c>
      <c r="B247" s="34" t="s">
        <v>229</v>
      </c>
      <c r="C247" s="36">
        <v>169522643</v>
      </c>
      <c r="D247" s="37">
        <v>5732</v>
      </c>
      <c r="E247" s="37">
        <f t="shared" si="41"/>
        <v>29574.780704815072</v>
      </c>
      <c r="F247" s="38">
        <f t="shared" si="42"/>
        <v>0.7712085973000139</v>
      </c>
      <c r="G247" s="37">
        <f t="shared" si="43"/>
        <v>5264.2998942348549</v>
      </c>
      <c r="H247" s="37">
        <f t="shared" si="44"/>
        <v>1728.6401198047715</v>
      </c>
      <c r="I247" s="81">
        <f t="shared" si="45"/>
        <v>6992.9400140396265</v>
      </c>
      <c r="J247" s="37">
        <f t="shared" si="46"/>
        <v>-515.48459904790707</v>
      </c>
      <c r="K247" s="37">
        <f t="shared" si="47"/>
        <v>6477.4554149917194</v>
      </c>
      <c r="L247" s="37">
        <f t="shared" si="48"/>
        <v>40083532.160475142</v>
      </c>
      <c r="M247" s="41">
        <f t="shared" si="49"/>
        <v>37128774.438732535</v>
      </c>
      <c r="N247" s="41">
        <f>'jan-nov'!M247</f>
        <v>35401017.444099575</v>
      </c>
      <c r="O247" s="107">
        <f t="shared" si="50"/>
        <v>1727756.9946329594</v>
      </c>
      <c r="P247" s="63">
        <f t="shared" si="51"/>
        <v>206651417.43873253</v>
      </c>
      <c r="Q247" s="63">
        <f t="shared" si="52"/>
        <v>36052.236119806796</v>
      </c>
      <c r="R247" s="110">
        <f t="shared" si="53"/>
        <v>0.94011836385175152</v>
      </c>
    </row>
    <row r="248" spans="1:18" x14ac:dyDescent="0.2">
      <c r="A248" s="33">
        <v>4613</v>
      </c>
      <c r="B248" s="34" t="s">
        <v>230</v>
      </c>
      <c r="C248" s="36">
        <v>422349975</v>
      </c>
      <c r="D248" s="37">
        <v>12132</v>
      </c>
      <c r="E248" s="37">
        <f t="shared" si="41"/>
        <v>34812.889465875371</v>
      </c>
      <c r="F248" s="38">
        <f t="shared" si="42"/>
        <v>0.90780046421669836</v>
      </c>
      <c r="G248" s="37">
        <f t="shared" si="43"/>
        <v>2121.4346375986756</v>
      </c>
      <c r="H248" s="37">
        <f t="shared" si="44"/>
        <v>0</v>
      </c>
      <c r="I248" s="81">
        <f t="shared" si="45"/>
        <v>2121.4346375986756</v>
      </c>
      <c r="J248" s="37">
        <f t="shared" si="46"/>
        <v>-515.48459904790707</v>
      </c>
      <c r="K248" s="37">
        <f t="shared" si="47"/>
        <v>1605.9500385507686</v>
      </c>
      <c r="L248" s="37">
        <f t="shared" si="48"/>
        <v>25737245.023347132</v>
      </c>
      <c r="M248" s="41">
        <f t="shared" si="49"/>
        <v>19483385.867697924</v>
      </c>
      <c r="N248" s="41">
        <f>'jan-nov'!M248</f>
        <v>19008899.117418133</v>
      </c>
      <c r="O248" s="107">
        <f t="shared" si="50"/>
        <v>474486.75027979165</v>
      </c>
      <c r="P248" s="63">
        <f t="shared" si="51"/>
        <v>441833360.86769795</v>
      </c>
      <c r="Q248" s="63">
        <f t="shared" si="52"/>
        <v>36418.839504426142</v>
      </c>
      <c r="R248" s="110">
        <f t="shared" si="53"/>
        <v>0.94967811967343008</v>
      </c>
    </row>
    <row r="249" spans="1:18" x14ac:dyDescent="0.2">
      <c r="A249" s="33">
        <v>4614</v>
      </c>
      <c r="B249" s="34" t="s">
        <v>231</v>
      </c>
      <c r="C249" s="36">
        <v>705159108</v>
      </c>
      <c r="D249" s="37">
        <v>19098</v>
      </c>
      <c r="E249" s="37">
        <f t="shared" si="41"/>
        <v>36923.191328934969</v>
      </c>
      <c r="F249" s="38">
        <f t="shared" si="42"/>
        <v>0.96282988120320634</v>
      </c>
      <c r="G249" s="37">
        <f t="shared" si="43"/>
        <v>855.25351976291711</v>
      </c>
      <c r="H249" s="37">
        <f t="shared" si="44"/>
        <v>0</v>
      </c>
      <c r="I249" s="81">
        <f t="shared" si="45"/>
        <v>855.25351976291711</v>
      </c>
      <c r="J249" s="37">
        <f t="shared" si="46"/>
        <v>-515.48459904790707</v>
      </c>
      <c r="K249" s="37">
        <f t="shared" si="47"/>
        <v>339.76892071501004</v>
      </c>
      <c r="L249" s="37">
        <f t="shared" si="48"/>
        <v>16333631.72043219</v>
      </c>
      <c r="M249" s="41">
        <f t="shared" si="49"/>
        <v>6488906.8478152622</v>
      </c>
      <c r="N249" s="41">
        <f>'jan-nov'!M249</f>
        <v>1963421.7483392477</v>
      </c>
      <c r="O249" s="107">
        <f t="shared" si="50"/>
        <v>4525485.0994760143</v>
      </c>
      <c r="P249" s="63">
        <f t="shared" si="51"/>
        <v>711648014.84781528</v>
      </c>
      <c r="Q249" s="63">
        <f t="shared" si="52"/>
        <v>37262.960249649979</v>
      </c>
      <c r="R249" s="110">
        <f t="shared" si="53"/>
        <v>0.97168988646803323</v>
      </c>
    </row>
    <row r="250" spans="1:18" x14ac:dyDescent="0.2">
      <c r="A250" s="33">
        <v>4615</v>
      </c>
      <c r="B250" s="34" t="s">
        <v>232</v>
      </c>
      <c r="C250" s="36">
        <v>103401440</v>
      </c>
      <c r="D250" s="37">
        <v>3181</v>
      </c>
      <c r="E250" s="37">
        <f t="shared" si="41"/>
        <v>32505.954102483494</v>
      </c>
      <c r="F250" s="38">
        <f t="shared" si="42"/>
        <v>0.84764352160330525</v>
      </c>
      <c r="G250" s="37">
        <f t="shared" si="43"/>
        <v>3505.5958556338014</v>
      </c>
      <c r="H250" s="37">
        <f t="shared" si="44"/>
        <v>702.72943062082356</v>
      </c>
      <c r="I250" s="81">
        <f t="shared" si="45"/>
        <v>4208.3252862546251</v>
      </c>
      <c r="J250" s="37">
        <f t="shared" si="46"/>
        <v>-515.48459904790707</v>
      </c>
      <c r="K250" s="37">
        <f t="shared" si="47"/>
        <v>3692.840687206718</v>
      </c>
      <c r="L250" s="37">
        <f t="shared" si="48"/>
        <v>13386682.735575963</v>
      </c>
      <c r="M250" s="41">
        <f t="shared" si="49"/>
        <v>11746926.226004571</v>
      </c>
      <c r="N250" s="41">
        <f>'jan-nov'!M250</f>
        <v>10767253.676793568</v>
      </c>
      <c r="O250" s="107">
        <f t="shared" si="50"/>
        <v>979672.54921100289</v>
      </c>
      <c r="P250" s="63">
        <f t="shared" si="51"/>
        <v>115148366.22600457</v>
      </c>
      <c r="Q250" s="63">
        <f t="shared" si="52"/>
        <v>36198.794789690211</v>
      </c>
      <c r="R250" s="110">
        <f t="shared" si="53"/>
        <v>0.94394011006691592</v>
      </c>
    </row>
    <row r="251" spans="1:18" x14ac:dyDescent="0.2">
      <c r="A251" s="33">
        <v>4616</v>
      </c>
      <c r="B251" s="34" t="s">
        <v>233</v>
      </c>
      <c r="C251" s="36">
        <v>130545145</v>
      </c>
      <c r="D251" s="37">
        <v>2910</v>
      </c>
      <c r="E251" s="37">
        <f t="shared" si="41"/>
        <v>44860.874570446736</v>
      </c>
      <c r="F251" s="38">
        <f t="shared" si="42"/>
        <v>1.1698173689414149</v>
      </c>
      <c r="G251" s="37">
        <f t="shared" si="43"/>
        <v>-3907.3564251441435</v>
      </c>
      <c r="H251" s="37">
        <f t="shared" si="44"/>
        <v>0</v>
      </c>
      <c r="I251" s="81">
        <f t="shared" si="45"/>
        <v>-3907.3564251441435</v>
      </c>
      <c r="J251" s="37">
        <f t="shared" si="46"/>
        <v>-515.48459904790707</v>
      </c>
      <c r="K251" s="37">
        <f t="shared" si="47"/>
        <v>-4422.8410241920501</v>
      </c>
      <c r="L251" s="37">
        <f t="shared" si="48"/>
        <v>-11370407.197169457</v>
      </c>
      <c r="M251" s="41">
        <f t="shared" si="49"/>
        <v>-12870467.380398866</v>
      </c>
      <c r="N251" s="41">
        <f>'jan-nov'!M251</f>
        <v>-11913601.113181109</v>
      </c>
      <c r="O251" s="107">
        <f t="shared" si="50"/>
        <v>-956866.26721775718</v>
      </c>
      <c r="P251" s="63">
        <f t="shared" si="51"/>
        <v>117674677.61960113</v>
      </c>
      <c r="Q251" s="63">
        <f t="shared" si="52"/>
        <v>40438.033546254686</v>
      </c>
      <c r="R251" s="110">
        <f t="shared" si="53"/>
        <v>1.0544848815633165</v>
      </c>
    </row>
    <row r="252" spans="1:18" x14ac:dyDescent="0.2">
      <c r="A252" s="33">
        <v>4617</v>
      </c>
      <c r="B252" s="34" t="s">
        <v>234</v>
      </c>
      <c r="C252" s="36">
        <v>478840507</v>
      </c>
      <c r="D252" s="37">
        <v>13058</v>
      </c>
      <c r="E252" s="37">
        <f t="shared" si="41"/>
        <v>36670.279292387808</v>
      </c>
      <c r="F252" s="38">
        <f t="shared" si="42"/>
        <v>0.95623480484769274</v>
      </c>
      <c r="G252" s="37">
        <f t="shared" si="43"/>
        <v>1007.0007416912135</v>
      </c>
      <c r="H252" s="37">
        <f t="shared" si="44"/>
        <v>0</v>
      </c>
      <c r="I252" s="81">
        <f t="shared" si="45"/>
        <v>1007.0007416912135</v>
      </c>
      <c r="J252" s="37">
        <f t="shared" si="46"/>
        <v>-515.48459904790707</v>
      </c>
      <c r="K252" s="37">
        <f t="shared" si="47"/>
        <v>491.51614264330647</v>
      </c>
      <c r="L252" s="37">
        <f t="shared" si="48"/>
        <v>13149415.685003866</v>
      </c>
      <c r="M252" s="41">
        <f t="shared" si="49"/>
        <v>6418217.7906362955</v>
      </c>
      <c r="N252" s="41">
        <f>'jan-nov'!M252</f>
        <v>4620671.5392718073</v>
      </c>
      <c r="O252" s="107">
        <f t="shared" si="50"/>
        <v>1797546.2513644882</v>
      </c>
      <c r="P252" s="63">
        <f t="shared" si="51"/>
        <v>485258724.7906363</v>
      </c>
      <c r="Q252" s="63">
        <f t="shared" si="52"/>
        <v>37161.795435031112</v>
      </c>
      <c r="R252" s="110">
        <f t="shared" si="53"/>
        <v>0.96905185592582765</v>
      </c>
    </row>
    <row r="253" spans="1:18" x14ac:dyDescent="0.2">
      <c r="A253" s="33">
        <v>4618</v>
      </c>
      <c r="B253" s="34" t="s">
        <v>235</v>
      </c>
      <c r="C253" s="36">
        <v>417598722</v>
      </c>
      <c r="D253" s="37">
        <v>11148</v>
      </c>
      <c r="E253" s="37">
        <f t="shared" si="41"/>
        <v>37459.519375672768</v>
      </c>
      <c r="F253" s="38">
        <f t="shared" si="42"/>
        <v>0.97681547266863933</v>
      </c>
      <c r="G253" s="37">
        <f t="shared" si="43"/>
        <v>533.4566917202377</v>
      </c>
      <c r="H253" s="37">
        <f t="shared" si="44"/>
        <v>0</v>
      </c>
      <c r="I253" s="81">
        <f t="shared" si="45"/>
        <v>533.4566917202377</v>
      </c>
      <c r="J253" s="37">
        <f t="shared" si="46"/>
        <v>-515.48459904790707</v>
      </c>
      <c r="K253" s="37">
        <f t="shared" si="47"/>
        <v>17.972092672330632</v>
      </c>
      <c r="L253" s="37">
        <f t="shared" si="48"/>
        <v>5946975.1992972102</v>
      </c>
      <c r="M253" s="41">
        <f t="shared" si="49"/>
        <v>200352.88911114188</v>
      </c>
      <c r="N253" s="41">
        <f>'jan-nov'!M253</f>
        <v>494111.77713299671</v>
      </c>
      <c r="O253" s="107">
        <f t="shared" si="50"/>
        <v>-293758.8880218548</v>
      </c>
      <c r="P253" s="63">
        <f t="shared" si="51"/>
        <v>417799074.88911116</v>
      </c>
      <c r="Q253" s="63">
        <f t="shared" si="52"/>
        <v>37477.491468345099</v>
      </c>
      <c r="R253" s="110">
        <f t="shared" si="53"/>
        <v>0.97728412305420642</v>
      </c>
    </row>
    <row r="254" spans="1:18" x14ac:dyDescent="0.2">
      <c r="A254" s="33">
        <v>4619</v>
      </c>
      <c r="B254" s="34" t="s">
        <v>236</v>
      </c>
      <c r="C254" s="36">
        <v>69616811</v>
      </c>
      <c r="D254" s="37">
        <v>962</v>
      </c>
      <c r="E254" s="37">
        <f t="shared" si="41"/>
        <v>72366.747401247398</v>
      </c>
      <c r="F254" s="38">
        <f t="shared" si="42"/>
        <v>1.8870759621691473</v>
      </c>
      <c r="G254" s="37">
        <f t="shared" si="43"/>
        <v>-20410.880123624538</v>
      </c>
      <c r="H254" s="37">
        <f t="shared" si="44"/>
        <v>0</v>
      </c>
      <c r="I254" s="81">
        <f t="shared" si="45"/>
        <v>-20410.880123624538</v>
      </c>
      <c r="J254" s="37">
        <f t="shared" si="46"/>
        <v>-515.48459904790707</v>
      </c>
      <c r="K254" s="37">
        <f t="shared" si="47"/>
        <v>-20926.364722672446</v>
      </c>
      <c r="L254" s="37">
        <f t="shared" si="48"/>
        <v>-19635266.678926807</v>
      </c>
      <c r="M254" s="41">
        <f t="shared" si="49"/>
        <v>-20131162.863210894</v>
      </c>
      <c r="N254" s="41">
        <f>'jan-nov'!M254</f>
        <v>-20237804.463257812</v>
      </c>
      <c r="O254" s="107">
        <f t="shared" si="50"/>
        <v>106641.6000469178</v>
      </c>
      <c r="P254" s="63">
        <f t="shared" si="51"/>
        <v>49485648.136789106</v>
      </c>
      <c r="Q254" s="63">
        <f t="shared" si="52"/>
        <v>51440.382678574955</v>
      </c>
      <c r="R254" s="110">
        <f t="shared" si="53"/>
        <v>1.3413883188544098</v>
      </c>
    </row>
    <row r="255" spans="1:18" x14ac:dyDescent="0.2">
      <c r="A255" s="33">
        <v>4620</v>
      </c>
      <c r="B255" s="34" t="s">
        <v>237</v>
      </c>
      <c r="C255" s="36">
        <v>38617440</v>
      </c>
      <c r="D255" s="37">
        <v>1056</v>
      </c>
      <c r="E255" s="37">
        <f t="shared" si="41"/>
        <v>36569.545454545456</v>
      </c>
      <c r="F255" s="38">
        <f t="shared" si="42"/>
        <v>0.95360801269804207</v>
      </c>
      <c r="G255" s="37">
        <f t="shared" si="43"/>
        <v>1067.4410443966246</v>
      </c>
      <c r="H255" s="37">
        <f t="shared" si="44"/>
        <v>0</v>
      </c>
      <c r="I255" s="81">
        <f t="shared" si="45"/>
        <v>1067.4410443966246</v>
      </c>
      <c r="J255" s="37">
        <f t="shared" si="46"/>
        <v>-515.48459904790707</v>
      </c>
      <c r="K255" s="37">
        <f t="shared" si="47"/>
        <v>551.95644534871758</v>
      </c>
      <c r="L255" s="37">
        <f t="shared" si="48"/>
        <v>1127217.7428828357</v>
      </c>
      <c r="M255" s="41">
        <f t="shared" si="49"/>
        <v>582866.00628824579</v>
      </c>
      <c r="N255" s="41">
        <f>'jan-nov'!M255</f>
        <v>364011.77006211365</v>
      </c>
      <c r="O255" s="107">
        <f t="shared" si="50"/>
        <v>218854.23622613214</v>
      </c>
      <c r="P255" s="63">
        <f t="shared" si="51"/>
        <v>39200306.006288245</v>
      </c>
      <c r="Q255" s="63">
        <f t="shared" si="52"/>
        <v>37121.501899894174</v>
      </c>
      <c r="R255" s="110">
        <f t="shared" si="53"/>
        <v>0.96800113906596752</v>
      </c>
    </row>
    <row r="256" spans="1:18" x14ac:dyDescent="0.2">
      <c r="A256" s="33">
        <v>4621</v>
      </c>
      <c r="B256" s="34" t="s">
        <v>238</v>
      </c>
      <c r="C256" s="36">
        <v>538820638</v>
      </c>
      <c r="D256" s="37">
        <v>16144</v>
      </c>
      <c r="E256" s="37">
        <f t="shared" si="41"/>
        <v>33375.906714568882</v>
      </c>
      <c r="F256" s="38">
        <f t="shared" si="42"/>
        <v>0.87032889467099539</v>
      </c>
      <c r="G256" s="37">
        <f t="shared" si="43"/>
        <v>2983.6242883825689</v>
      </c>
      <c r="H256" s="37">
        <f t="shared" si="44"/>
        <v>398.24601639093777</v>
      </c>
      <c r="I256" s="81">
        <f t="shared" si="45"/>
        <v>3381.8703047735066</v>
      </c>
      <c r="J256" s="37">
        <f t="shared" si="46"/>
        <v>-515.48459904790707</v>
      </c>
      <c r="K256" s="37">
        <f t="shared" si="47"/>
        <v>2866.3857057255996</v>
      </c>
      <c r="L256" s="37">
        <f t="shared" si="48"/>
        <v>54596914.200263493</v>
      </c>
      <c r="M256" s="41">
        <f t="shared" si="49"/>
        <v>46274930.833234079</v>
      </c>
      <c r="N256" s="41">
        <f>'jan-nov'!M256</f>
        <v>43044282.458678208</v>
      </c>
      <c r="O256" s="107">
        <f t="shared" si="50"/>
        <v>3230648.3745558709</v>
      </c>
      <c r="P256" s="63">
        <f t="shared" si="51"/>
        <v>585095568.83323407</v>
      </c>
      <c r="Q256" s="63">
        <f t="shared" si="52"/>
        <v>36242.292420294478</v>
      </c>
      <c r="R256" s="110">
        <f t="shared" si="53"/>
        <v>0.94507437872030031</v>
      </c>
    </row>
    <row r="257" spans="1:18" x14ac:dyDescent="0.2">
      <c r="A257" s="33">
        <v>4622</v>
      </c>
      <c r="B257" s="34" t="s">
        <v>239</v>
      </c>
      <c r="C257" s="36">
        <v>285440430</v>
      </c>
      <c r="D257" s="37">
        <v>8531</v>
      </c>
      <c r="E257" s="37">
        <f t="shared" si="41"/>
        <v>33459.199390458329</v>
      </c>
      <c r="F257" s="38">
        <f t="shared" si="42"/>
        <v>0.87250088128280501</v>
      </c>
      <c r="G257" s="37">
        <f t="shared" si="43"/>
        <v>2933.648682848901</v>
      </c>
      <c r="H257" s="37">
        <f t="shared" si="44"/>
        <v>369.09357982963155</v>
      </c>
      <c r="I257" s="81">
        <f t="shared" si="45"/>
        <v>3302.7422626785324</v>
      </c>
      <c r="J257" s="37">
        <f t="shared" si="46"/>
        <v>-515.48459904790707</v>
      </c>
      <c r="K257" s="37">
        <f t="shared" si="47"/>
        <v>2787.2576636306253</v>
      </c>
      <c r="L257" s="37">
        <f t="shared" si="48"/>
        <v>28175694.24291056</v>
      </c>
      <c r="M257" s="41">
        <f t="shared" si="49"/>
        <v>23778095.128432866</v>
      </c>
      <c r="N257" s="41">
        <f>'jan-nov'!M257</f>
        <v>22271809.39625147</v>
      </c>
      <c r="O257" s="107">
        <f t="shared" si="50"/>
        <v>1506285.7321813963</v>
      </c>
      <c r="P257" s="63">
        <f t="shared" si="51"/>
        <v>309218525.12843287</v>
      </c>
      <c r="Q257" s="63">
        <f t="shared" si="52"/>
        <v>36246.457054088954</v>
      </c>
      <c r="R257" s="110">
        <f t="shared" si="53"/>
        <v>0.94518297805089091</v>
      </c>
    </row>
    <row r="258" spans="1:18" x14ac:dyDescent="0.2">
      <c r="A258" s="33">
        <v>4623</v>
      </c>
      <c r="B258" s="34" t="s">
        <v>240</v>
      </c>
      <c r="C258" s="36">
        <v>78411816</v>
      </c>
      <c r="D258" s="37">
        <v>2495</v>
      </c>
      <c r="E258" s="37">
        <f t="shared" si="41"/>
        <v>31427.581563126252</v>
      </c>
      <c r="F258" s="38">
        <f t="shared" si="42"/>
        <v>0.81952327341802778</v>
      </c>
      <c r="G258" s="37">
        <f t="shared" si="43"/>
        <v>4152.6193792481472</v>
      </c>
      <c r="H258" s="37">
        <f t="shared" si="44"/>
        <v>1080.1598193958582</v>
      </c>
      <c r="I258" s="81">
        <f t="shared" si="45"/>
        <v>5232.7791986440052</v>
      </c>
      <c r="J258" s="37">
        <f t="shared" si="46"/>
        <v>-515.48459904790707</v>
      </c>
      <c r="K258" s="37">
        <f t="shared" si="47"/>
        <v>4717.2945995960981</v>
      </c>
      <c r="L258" s="37">
        <f t="shared" si="48"/>
        <v>13055784.100616792</v>
      </c>
      <c r="M258" s="41">
        <f t="shared" si="49"/>
        <v>11769650.025992265</v>
      </c>
      <c r="N258" s="41">
        <f>'jan-nov'!M258</f>
        <v>10523666.882018225</v>
      </c>
      <c r="O258" s="107">
        <f t="shared" si="50"/>
        <v>1245983.1439740397</v>
      </c>
      <c r="P258" s="63">
        <f t="shared" si="51"/>
        <v>90181466.025992259</v>
      </c>
      <c r="Q258" s="63">
        <f t="shared" si="52"/>
        <v>36144.87616272235</v>
      </c>
      <c r="R258" s="110">
        <f t="shared" si="53"/>
        <v>0.94253409765765206</v>
      </c>
    </row>
    <row r="259" spans="1:18" x14ac:dyDescent="0.2">
      <c r="A259" s="33">
        <v>4624</v>
      </c>
      <c r="B259" s="34" t="s">
        <v>407</v>
      </c>
      <c r="C259" s="36">
        <v>868832268</v>
      </c>
      <c r="D259" s="37">
        <v>25596</v>
      </c>
      <c r="E259" s="37">
        <f t="shared" si="41"/>
        <v>33944.064228785748</v>
      </c>
      <c r="F259" s="38">
        <f t="shared" si="42"/>
        <v>0.88514448921277722</v>
      </c>
      <c r="G259" s="37">
        <f t="shared" si="43"/>
        <v>2642.7297798524492</v>
      </c>
      <c r="H259" s="37">
        <f t="shared" si="44"/>
        <v>199.39088641503474</v>
      </c>
      <c r="I259" s="81">
        <f t="shared" si="45"/>
        <v>2842.120666267484</v>
      </c>
      <c r="J259" s="37">
        <f t="shared" si="46"/>
        <v>-515.48459904790707</v>
      </c>
      <c r="K259" s="37">
        <f t="shared" si="47"/>
        <v>2326.6360672195769</v>
      </c>
      <c r="L259" s="37">
        <f t="shared" si="48"/>
        <v>72746920.573782519</v>
      </c>
      <c r="M259" s="41">
        <f t="shared" si="49"/>
        <v>59552576.77655229</v>
      </c>
      <c r="N259" s="41">
        <f>'jan-nov'!M259</f>
        <v>53331917.175466247</v>
      </c>
      <c r="O259" s="107">
        <f t="shared" si="50"/>
        <v>6220659.6010860428</v>
      </c>
      <c r="P259" s="63">
        <f t="shared" si="51"/>
        <v>928384844.77655232</v>
      </c>
      <c r="Q259" s="63">
        <f t="shared" si="52"/>
        <v>36270.700296005329</v>
      </c>
      <c r="R259" s="110">
        <f t="shared" si="53"/>
        <v>0.94581515844738961</v>
      </c>
    </row>
    <row r="260" spans="1:18" x14ac:dyDescent="0.2">
      <c r="A260" s="33">
        <v>4625</v>
      </c>
      <c r="B260" s="34" t="s">
        <v>241</v>
      </c>
      <c r="C260" s="36">
        <v>304100257</v>
      </c>
      <c r="D260" s="37">
        <v>5297</v>
      </c>
      <c r="E260" s="37">
        <f t="shared" si="41"/>
        <v>57409.903152727959</v>
      </c>
      <c r="F260" s="38">
        <f t="shared" si="42"/>
        <v>1.4970528885218939</v>
      </c>
      <c r="G260" s="37">
        <f t="shared" si="43"/>
        <v>-11436.773574512876</v>
      </c>
      <c r="H260" s="37">
        <f t="shared" si="44"/>
        <v>0</v>
      </c>
      <c r="I260" s="81">
        <f t="shared" si="45"/>
        <v>-11436.773574512876</v>
      </c>
      <c r="J260" s="37">
        <f t="shared" si="46"/>
        <v>-515.48459904790707</v>
      </c>
      <c r="K260" s="37">
        <f t="shared" si="47"/>
        <v>-11952.258173560782</v>
      </c>
      <c r="L260" s="37">
        <f t="shared" si="48"/>
        <v>-60580589.624194704</v>
      </c>
      <c r="M260" s="41">
        <f t="shared" si="49"/>
        <v>-63311111.545351461</v>
      </c>
      <c r="N260" s="41">
        <f>'jan-nov'!M260</f>
        <v>-57992644.928769886</v>
      </c>
      <c r="O260" s="107">
        <f t="shared" si="50"/>
        <v>-5318466.6165815741</v>
      </c>
      <c r="P260" s="63">
        <f t="shared" si="51"/>
        <v>240789145.45464855</v>
      </c>
      <c r="Q260" s="63">
        <f t="shared" si="52"/>
        <v>45457.644979167184</v>
      </c>
      <c r="R260" s="110">
        <f t="shared" si="53"/>
        <v>1.1853790893955085</v>
      </c>
    </row>
    <row r="261" spans="1:18" x14ac:dyDescent="0.2">
      <c r="A261" s="33">
        <v>4626</v>
      </c>
      <c r="B261" s="34" t="s">
        <v>246</v>
      </c>
      <c r="C261" s="36">
        <v>1340826923</v>
      </c>
      <c r="D261" s="37">
        <v>39368</v>
      </c>
      <c r="E261" s="37">
        <f t="shared" si="41"/>
        <v>34058.802148953466</v>
      </c>
      <c r="F261" s="38">
        <f t="shared" si="42"/>
        <v>0.88813645968088817</v>
      </c>
      <c r="G261" s="37">
        <f t="shared" si="43"/>
        <v>2573.8870277518186</v>
      </c>
      <c r="H261" s="37">
        <f t="shared" si="44"/>
        <v>159.23261435633356</v>
      </c>
      <c r="I261" s="81">
        <f t="shared" si="45"/>
        <v>2733.1196421081522</v>
      </c>
      <c r="J261" s="37">
        <f t="shared" si="46"/>
        <v>-515.48459904790707</v>
      </c>
      <c r="K261" s="37">
        <f t="shared" si="47"/>
        <v>2217.6350430602452</v>
      </c>
      <c r="L261" s="37">
        <f t="shared" si="48"/>
        <v>107597454.07051374</v>
      </c>
      <c r="M261" s="41">
        <f t="shared" si="49"/>
        <v>87303856.375195727</v>
      </c>
      <c r="N261" s="41">
        <f>'jan-nov'!M261</f>
        <v>75438026.657311901</v>
      </c>
      <c r="O261" s="107">
        <f t="shared" si="50"/>
        <v>11865829.717883825</v>
      </c>
      <c r="P261" s="63">
        <f t="shared" si="51"/>
        <v>1428130779.3751957</v>
      </c>
      <c r="Q261" s="63">
        <f t="shared" si="52"/>
        <v>36276.437192013713</v>
      </c>
      <c r="R261" s="110">
        <f t="shared" si="53"/>
        <v>0.94596475697079518</v>
      </c>
    </row>
    <row r="262" spans="1:18" x14ac:dyDescent="0.2">
      <c r="A262" s="33">
        <v>4627</v>
      </c>
      <c r="B262" s="34" t="s">
        <v>242</v>
      </c>
      <c r="C262" s="36">
        <v>928040497</v>
      </c>
      <c r="D262" s="37">
        <v>29989</v>
      </c>
      <c r="E262" s="37">
        <f t="shared" si="41"/>
        <v>30946.030111040716</v>
      </c>
      <c r="F262" s="38">
        <f t="shared" si="42"/>
        <v>0.80696606720921871</v>
      </c>
      <c r="G262" s="37">
        <f t="shared" si="43"/>
        <v>4441.5502504994683</v>
      </c>
      <c r="H262" s="37">
        <f t="shared" si="44"/>
        <v>1248.7028276257959</v>
      </c>
      <c r="I262" s="81">
        <f t="shared" si="45"/>
        <v>5690.2530781252644</v>
      </c>
      <c r="J262" s="37">
        <f t="shared" si="46"/>
        <v>-515.48459904790707</v>
      </c>
      <c r="K262" s="37">
        <f t="shared" si="47"/>
        <v>5174.7684790773574</v>
      </c>
      <c r="L262" s="37">
        <f t="shared" si="48"/>
        <v>170644999.55989856</v>
      </c>
      <c r="M262" s="41">
        <f t="shared" si="49"/>
        <v>155186131.91905087</v>
      </c>
      <c r="N262" s="41">
        <f>'jan-nov'!M262</f>
        <v>141606122.5838455</v>
      </c>
      <c r="O262" s="107">
        <f t="shared" si="50"/>
        <v>13580009.335205376</v>
      </c>
      <c r="P262" s="63">
        <f t="shared" si="51"/>
        <v>1083226628.9190509</v>
      </c>
      <c r="Q262" s="63">
        <f t="shared" si="52"/>
        <v>36120.798590118073</v>
      </c>
      <c r="R262" s="110">
        <f t="shared" si="53"/>
        <v>0.94190623734721157</v>
      </c>
    </row>
    <row r="263" spans="1:18" x14ac:dyDescent="0.2">
      <c r="A263" s="33">
        <v>4628</v>
      </c>
      <c r="B263" s="34" t="s">
        <v>243</v>
      </c>
      <c r="C263" s="36">
        <v>120308542</v>
      </c>
      <c r="D263" s="37">
        <v>3875</v>
      </c>
      <c r="E263" s="37">
        <f t="shared" si="41"/>
        <v>31047.365677419355</v>
      </c>
      <c r="F263" s="38">
        <f t="shared" si="42"/>
        <v>0.80960855037024348</v>
      </c>
      <c r="G263" s="37">
        <f t="shared" si="43"/>
        <v>4380.7489106722851</v>
      </c>
      <c r="H263" s="37">
        <f t="shared" si="44"/>
        <v>1213.2353793932723</v>
      </c>
      <c r="I263" s="81">
        <f t="shared" si="45"/>
        <v>5593.9842900655576</v>
      </c>
      <c r="J263" s="37">
        <f t="shared" si="46"/>
        <v>-515.48459904790707</v>
      </c>
      <c r="K263" s="37">
        <f t="shared" si="47"/>
        <v>5078.4996910176505</v>
      </c>
      <c r="L263" s="37">
        <f t="shared" si="48"/>
        <v>21676689.124004036</v>
      </c>
      <c r="M263" s="41">
        <f t="shared" si="49"/>
        <v>19679186.302693397</v>
      </c>
      <c r="N263" s="41">
        <f>'jan-nov'!M263</f>
        <v>17761933.169467185</v>
      </c>
      <c r="O263" s="107">
        <f t="shared" si="50"/>
        <v>1917253.1332262121</v>
      </c>
      <c r="P263" s="63">
        <f t="shared" si="51"/>
        <v>139987728.3026934</v>
      </c>
      <c r="Q263" s="63">
        <f t="shared" si="52"/>
        <v>36125.865368437007</v>
      </c>
      <c r="R263" s="110">
        <f t="shared" si="53"/>
        <v>0.94203836150526288</v>
      </c>
    </row>
    <row r="264" spans="1:18" x14ac:dyDescent="0.2">
      <c r="A264" s="33">
        <v>4629</v>
      </c>
      <c r="B264" s="34" t="s">
        <v>244</v>
      </c>
      <c r="C264" s="36">
        <v>26894288</v>
      </c>
      <c r="D264" s="37">
        <v>380</v>
      </c>
      <c r="E264" s="37">
        <f t="shared" si="41"/>
        <v>70774.442105263151</v>
      </c>
      <c r="F264" s="38">
        <f t="shared" si="42"/>
        <v>1.8455541146854408</v>
      </c>
      <c r="G264" s="37">
        <f t="shared" si="43"/>
        <v>-19455.496946033993</v>
      </c>
      <c r="H264" s="37">
        <f t="shared" si="44"/>
        <v>0</v>
      </c>
      <c r="I264" s="81">
        <f t="shared" si="45"/>
        <v>-19455.496946033993</v>
      </c>
      <c r="J264" s="37">
        <f t="shared" si="46"/>
        <v>-515.48459904790707</v>
      </c>
      <c r="K264" s="37">
        <f t="shared" si="47"/>
        <v>-19970.981545081901</v>
      </c>
      <c r="L264" s="37">
        <f t="shared" si="48"/>
        <v>-7393088.8394929171</v>
      </c>
      <c r="M264" s="41">
        <f t="shared" si="49"/>
        <v>-7588972.9871311225</v>
      </c>
      <c r="N264" s="41">
        <f>'jan-nov'!M264</f>
        <v>-7553587.5206215885</v>
      </c>
      <c r="O264" s="107">
        <f t="shared" si="50"/>
        <v>-35385.466509534046</v>
      </c>
      <c r="P264" s="63">
        <f t="shared" si="51"/>
        <v>19305315.012868878</v>
      </c>
      <c r="Q264" s="63">
        <f t="shared" si="52"/>
        <v>50803.460560181258</v>
      </c>
      <c r="R264" s="110">
        <f t="shared" si="53"/>
        <v>1.3247795798609272</v>
      </c>
    </row>
    <row r="265" spans="1:18" x14ac:dyDescent="0.2">
      <c r="A265" s="33">
        <v>4630</v>
      </c>
      <c r="B265" s="34" t="s">
        <v>245</v>
      </c>
      <c r="C265" s="36">
        <v>239233603</v>
      </c>
      <c r="D265" s="37">
        <v>8152</v>
      </c>
      <c r="E265" s="37">
        <f t="shared" ref="E265:E328" si="54">IF(ISNUMBER(C265),(C265)/D265,"")</f>
        <v>29346.614695780176</v>
      </c>
      <c r="F265" s="38">
        <f t="shared" ref="F265:F328" si="55">IF(ISNUMBER(C265),E265/E$365,"")</f>
        <v>0.76525881226067138</v>
      </c>
      <c r="G265" s="37">
        <f t="shared" ref="G265:G328" si="56">IF(ISNUMBER(D265),(E$365-E265)*0.6,"")</f>
        <v>5401.1994996557924</v>
      </c>
      <c r="H265" s="37">
        <f t="shared" ref="H265:H328" si="57">IF(ISNUMBER(D265),(IF(E265&gt;=E$365*0.9,0,IF(E265&lt;0.9*E$365,(E$365*0.9-E265)*0.35))),"")</f>
        <v>1808.4982229669849</v>
      </c>
      <c r="I265" s="81">
        <f t="shared" ref="I265:I328" si="58">IF(ISNUMBER(C265),G265+H265,"")</f>
        <v>7209.6977226227773</v>
      </c>
      <c r="J265" s="37">
        <f t="shared" ref="J265:J328" si="59">IF(ISNUMBER(D265),I$367,"")</f>
        <v>-515.48459904790707</v>
      </c>
      <c r="K265" s="37">
        <f t="shared" ref="K265:K328" si="60">IF(ISNUMBER(I265),I265+J265,"")</f>
        <v>6694.2131235748702</v>
      </c>
      <c r="L265" s="37">
        <f t="shared" ref="L265:L328" si="61">IF(ISNUMBER(I265),(I265*D265),"")</f>
        <v>58773455.834820881</v>
      </c>
      <c r="M265" s="41">
        <f t="shared" ref="M265:M328" si="62">IF(ISNUMBER(K265),(K265*D265),"")</f>
        <v>54571225.383382343</v>
      </c>
      <c r="N265" s="41">
        <f>'jan-nov'!M265</f>
        <v>51534736.608321652</v>
      </c>
      <c r="O265" s="107">
        <f t="shared" ref="O265:O328" si="63">IF(ISNUMBER(M265),(M265-N265),"")</f>
        <v>3036488.7750606909</v>
      </c>
      <c r="P265" s="63">
        <f t="shared" ref="P265:P328" si="64">C265+M265</f>
        <v>293804828.38338232</v>
      </c>
      <c r="Q265" s="63">
        <f t="shared" ref="Q265:Q328" si="65">P265/D265</f>
        <v>36040.827819355043</v>
      </c>
      <c r="R265" s="110">
        <f t="shared" ref="R265:R328" si="66">Q265/$Q$365</f>
        <v>0.93982087459978414</v>
      </c>
    </row>
    <row r="266" spans="1:18" x14ac:dyDescent="0.2">
      <c r="A266" s="33">
        <v>4631</v>
      </c>
      <c r="B266" s="34" t="s">
        <v>408</v>
      </c>
      <c r="C266" s="36">
        <v>953633552</v>
      </c>
      <c r="D266" s="37">
        <v>29920</v>
      </c>
      <c r="E266" s="37">
        <f t="shared" si="54"/>
        <v>31872.779144385026</v>
      </c>
      <c r="F266" s="38">
        <f t="shared" si="55"/>
        <v>0.83113249566690284</v>
      </c>
      <c r="G266" s="37">
        <f t="shared" si="56"/>
        <v>3885.5008304928829</v>
      </c>
      <c r="H266" s="37">
        <f t="shared" si="57"/>
        <v>924.34066595528759</v>
      </c>
      <c r="I266" s="81">
        <f t="shared" si="58"/>
        <v>4809.8414964481708</v>
      </c>
      <c r="J266" s="37">
        <f t="shared" si="59"/>
        <v>-515.48459904790707</v>
      </c>
      <c r="K266" s="37">
        <f t="shared" si="60"/>
        <v>4294.3568974002637</v>
      </c>
      <c r="L266" s="37">
        <f t="shared" si="61"/>
        <v>143910457.57372928</v>
      </c>
      <c r="M266" s="41">
        <f t="shared" si="62"/>
        <v>128487158.37021589</v>
      </c>
      <c r="N266" s="41">
        <f>'jan-nov'!M266</f>
        <v>115749806.539473</v>
      </c>
      <c r="O266" s="107">
        <f t="shared" si="63"/>
        <v>12737351.830742896</v>
      </c>
      <c r="P266" s="63">
        <f t="shared" si="64"/>
        <v>1082120710.3702159</v>
      </c>
      <c r="Q266" s="63">
        <f t="shared" si="65"/>
        <v>36167.136041785292</v>
      </c>
      <c r="R266" s="110">
        <f t="shared" si="66"/>
        <v>0.94311455877009587</v>
      </c>
    </row>
    <row r="267" spans="1:18" x14ac:dyDescent="0.2">
      <c r="A267" s="33">
        <v>4632</v>
      </c>
      <c r="B267" s="34" t="s">
        <v>247</v>
      </c>
      <c r="C267" s="36">
        <v>138586257</v>
      </c>
      <c r="D267" s="37">
        <v>2856</v>
      </c>
      <c r="E267" s="37">
        <f t="shared" si="54"/>
        <v>48524.599789915963</v>
      </c>
      <c r="F267" s="38">
        <f t="shared" si="55"/>
        <v>1.2653547261107119</v>
      </c>
      <c r="G267" s="37">
        <f t="shared" si="56"/>
        <v>-6105.5915568256796</v>
      </c>
      <c r="H267" s="37">
        <f t="shared" si="57"/>
        <v>0</v>
      </c>
      <c r="I267" s="81">
        <f t="shared" si="58"/>
        <v>-6105.5915568256796</v>
      </c>
      <c r="J267" s="37">
        <f t="shared" si="59"/>
        <v>-515.48459904790707</v>
      </c>
      <c r="K267" s="37">
        <f t="shared" si="60"/>
        <v>-6621.0761558735867</v>
      </c>
      <c r="L267" s="37">
        <f t="shared" si="61"/>
        <v>-17437569.486294139</v>
      </c>
      <c r="M267" s="41">
        <f t="shared" si="62"/>
        <v>-18909793.501174964</v>
      </c>
      <c r="N267" s="41">
        <f>'jan-nov'!M267</f>
        <v>-19273747.285513837</v>
      </c>
      <c r="O267" s="107">
        <f t="shared" si="63"/>
        <v>363953.78433887288</v>
      </c>
      <c r="P267" s="63">
        <f t="shared" si="64"/>
        <v>119676463.49882504</v>
      </c>
      <c r="Q267" s="63">
        <f t="shared" si="65"/>
        <v>41903.52363404238</v>
      </c>
      <c r="R267" s="110">
        <f t="shared" si="66"/>
        <v>1.0926998244310355</v>
      </c>
    </row>
    <row r="268" spans="1:18" x14ac:dyDescent="0.2">
      <c r="A268" s="33">
        <v>4633</v>
      </c>
      <c r="B268" s="34" t="s">
        <v>248</v>
      </c>
      <c r="C268" s="36">
        <v>16585249</v>
      </c>
      <c r="D268" s="37">
        <v>513</v>
      </c>
      <c r="E268" s="37">
        <f t="shared" si="54"/>
        <v>32329.920077972711</v>
      </c>
      <c r="F268" s="38">
        <f t="shared" si="55"/>
        <v>0.8430531594810956</v>
      </c>
      <c r="G268" s="37">
        <f t="shared" si="56"/>
        <v>3611.2162703402719</v>
      </c>
      <c r="H268" s="37">
        <f t="shared" si="57"/>
        <v>764.34133919959777</v>
      </c>
      <c r="I268" s="81">
        <f t="shared" si="58"/>
        <v>4375.5576095398701</v>
      </c>
      <c r="J268" s="37">
        <f t="shared" si="59"/>
        <v>-515.48459904790707</v>
      </c>
      <c r="K268" s="37">
        <f t="shared" si="60"/>
        <v>3860.073010491963</v>
      </c>
      <c r="L268" s="37">
        <f t="shared" si="61"/>
        <v>2244661.0536939534</v>
      </c>
      <c r="M268" s="41">
        <f t="shared" si="62"/>
        <v>1980217.454382377</v>
      </c>
      <c r="N268" s="41">
        <f>'jan-nov'!M268</f>
        <v>1799552.3277255897</v>
      </c>
      <c r="O268" s="107">
        <f t="shared" si="63"/>
        <v>180665.12665678724</v>
      </c>
      <c r="P268" s="63">
        <f t="shared" si="64"/>
        <v>18565466.454382379</v>
      </c>
      <c r="Q268" s="63">
        <f t="shared" si="65"/>
        <v>36189.993088464675</v>
      </c>
      <c r="R268" s="110">
        <f t="shared" si="66"/>
        <v>0.94371059196080553</v>
      </c>
    </row>
    <row r="269" spans="1:18" x14ac:dyDescent="0.2">
      <c r="A269" s="33">
        <v>4634</v>
      </c>
      <c r="B269" s="34" t="s">
        <v>249</v>
      </c>
      <c r="C269" s="36">
        <v>69685935</v>
      </c>
      <c r="D269" s="37">
        <v>1654</v>
      </c>
      <c r="E269" s="37">
        <f t="shared" si="54"/>
        <v>42131.762394195888</v>
      </c>
      <c r="F269" s="38">
        <f t="shared" si="55"/>
        <v>1.0986515065694198</v>
      </c>
      <c r="G269" s="37">
        <f t="shared" si="56"/>
        <v>-2269.8891193936347</v>
      </c>
      <c r="H269" s="37">
        <f t="shared" si="57"/>
        <v>0</v>
      </c>
      <c r="I269" s="81">
        <f t="shared" si="58"/>
        <v>-2269.8891193936347</v>
      </c>
      <c r="J269" s="37">
        <f t="shared" si="59"/>
        <v>-515.48459904790707</v>
      </c>
      <c r="K269" s="37">
        <f t="shared" si="60"/>
        <v>-2785.3737184415418</v>
      </c>
      <c r="L269" s="37">
        <f t="shared" si="61"/>
        <v>-3754396.603477072</v>
      </c>
      <c r="M269" s="41">
        <f t="shared" si="62"/>
        <v>-4607008.13030231</v>
      </c>
      <c r="N269" s="41">
        <f>'jan-nov'!M269</f>
        <v>-4798541.1881792322</v>
      </c>
      <c r="O269" s="107">
        <f t="shared" si="63"/>
        <v>191533.05787692219</v>
      </c>
      <c r="P269" s="63">
        <f t="shared" si="64"/>
        <v>65078926.86969769</v>
      </c>
      <c r="Q269" s="63">
        <f t="shared" si="65"/>
        <v>39346.388675754344</v>
      </c>
      <c r="R269" s="110">
        <f t="shared" si="66"/>
        <v>1.0260185366145185</v>
      </c>
    </row>
    <row r="270" spans="1:18" x14ac:dyDescent="0.2">
      <c r="A270" s="33">
        <v>4635</v>
      </c>
      <c r="B270" s="34" t="s">
        <v>250</v>
      </c>
      <c r="C270" s="36">
        <v>100590302</v>
      </c>
      <c r="D270" s="37">
        <v>2228</v>
      </c>
      <c r="E270" s="37">
        <f t="shared" si="54"/>
        <v>45148.250448833031</v>
      </c>
      <c r="F270" s="38">
        <f t="shared" si="55"/>
        <v>1.177311143799129</v>
      </c>
      <c r="G270" s="37">
        <f t="shared" si="56"/>
        <v>-4079.7819521759197</v>
      </c>
      <c r="H270" s="37">
        <f t="shared" si="57"/>
        <v>0</v>
      </c>
      <c r="I270" s="81">
        <f t="shared" si="58"/>
        <v>-4079.7819521759197</v>
      </c>
      <c r="J270" s="37">
        <f t="shared" si="59"/>
        <v>-515.48459904790707</v>
      </c>
      <c r="K270" s="37">
        <f t="shared" si="60"/>
        <v>-4595.2665512238273</v>
      </c>
      <c r="L270" s="37">
        <f t="shared" si="61"/>
        <v>-9089754.1894479487</v>
      </c>
      <c r="M270" s="41">
        <f t="shared" si="62"/>
        <v>-10238253.876126688</v>
      </c>
      <c r="N270" s="41">
        <f>'jan-nov'!M270</f>
        <v>-9664228.8230128959</v>
      </c>
      <c r="O270" s="107">
        <f t="shared" si="63"/>
        <v>-574025.05311379209</v>
      </c>
      <c r="P270" s="63">
        <f t="shared" si="64"/>
        <v>90352048.123873308</v>
      </c>
      <c r="Q270" s="63">
        <f t="shared" si="65"/>
        <v>40552.983897609207</v>
      </c>
      <c r="R270" s="110">
        <f t="shared" si="66"/>
        <v>1.0574823915064024</v>
      </c>
    </row>
    <row r="271" spans="1:18" x14ac:dyDescent="0.2">
      <c r="A271" s="33">
        <v>4636</v>
      </c>
      <c r="B271" s="34" t="s">
        <v>251</v>
      </c>
      <c r="C271" s="36">
        <v>28694747</v>
      </c>
      <c r="D271" s="37">
        <v>756</v>
      </c>
      <c r="E271" s="37">
        <f t="shared" si="54"/>
        <v>37956.014550264554</v>
      </c>
      <c r="F271" s="38">
        <f t="shared" si="55"/>
        <v>0.98976235978117222</v>
      </c>
      <c r="G271" s="37">
        <f t="shared" si="56"/>
        <v>235.55958696516609</v>
      </c>
      <c r="H271" s="37">
        <f t="shared" si="57"/>
        <v>0</v>
      </c>
      <c r="I271" s="81">
        <f t="shared" si="58"/>
        <v>235.55958696516609</v>
      </c>
      <c r="J271" s="37">
        <f t="shared" si="59"/>
        <v>-515.48459904790707</v>
      </c>
      <c r="K271" s="37">
        <f t="shared" si="60"/>
        <v>-279.92501208274098</v>
      </c>
      <c r="L271" s="37">
        <f t="shared" si="61"/>
        <v>178083.04774566556</v>
      </c>
      <c r="M271" s="41">
        <f t="shared" si="62"/>
        <v>-211623.30913455217</v>
      </c>
      <c r="N271" s="41">
        <f>'jan-nov'!M271</f>
        <v>-326603.98734189878</v>
      </c>
      <c r="O271" s="107">
        <f t="shared" si="63"/>
        <v>114980.67820734662</v>
      </c>
      <c r="P271" s="63">
        <f t="shared" si="64"/>
        <v>28483123.69086545</v>
      </c>
      <c r="Q271" s="63">
        <f t="shared" si="65"/>
        <v>37676.089538181812</v>
      </c>
      <c r="R271" s="110">
        <f t="shared" si="66"/>
        <v>0.98246287789921949</v>
      </c>
    </row>
    <row r="272" spans="1:18" x14ac:dyDescent="0.2">
      <c r="A272" s="33">
        <v>4637</v>
      </c>
      <c r="B272" s="34" t="s">
        <v>252</v>
      </c>
      <c r="C272" s="36">
        <v>41797282</v>
      </c>
      <c r="D272" s="37">
        <v>1268</v>
      </c>
      <c r="E272" s="37">
        <f t="shared" si="54"/>
        <v>32963.156151419556</v>
      </c>
      <c r="F272" s="38">
        <f t="shared" si="55"/>
        <v>0.85956577909565801</v>
      </c>
      <c r="G272" s="37">
        <f t="shared" si="56"/>
        <v>3231.2746262721644</v>
      </c>
      <c r="H272" s="37">
        <f t="shared" si="57"/>
        <v>542.7087134932018</v>
      </c>
      <c r="I272" s="81">
        <f t="shared" si="58"/>
        <v>3773.9833397653661</v>
      </c>
      <c r="J272" s="37">
        <f t="shared" si="59"/>
        <v>-515.48459904790707</v>
      </c>
      <c r="K272" s="37">
        <f t="shared" si="60"/>
        <v>3258.498740717459</v>
      </c>
      <c r="L272" s="37">
        <f t="shared" si="61"/>
        <v>4785410.8748224843</v>
      </c>
      <c r="M272" s="41">
        <f t="shared" si="62"/>
        <v>4131776.4032297381</v>
      </c>
      <c r="N272" s="41">
        <f>'jan-nov'!M272</f>
        <v>3786336.6668733913</v>
      </c>
      <c r="O272" s="107">
        <f t="shared" si="63"/>
        <v>345439.73635634687</v>
      </c>
      <c r="P272" s="63">
        <f t="shared" si="64"/>
        <v>45929058.403229736</v>
      </c>
      <c r="Q272" s="63">
        <f t="shared" si="65"/>
        <v>36221.654892137012</v>
      </c>
      <c r="R272" s="110">
        <f t="shared" si="66"/>
        <v>0.9445362229415335</v>
      </c>
    </row>
    <row r="273" spans="1:18" x14ac:dyDescent="0.2">
      <c r="A273" s="33">
        <v>4638</v>
      </c>
      <c r="B273" s="34" t="s">
        <v>253</v>
      </c>
      <c r="C273" s="36">
        <v>142050389</v>
      </c>
      <c r="D273" s="37">
        <v>3949</v>
      </c>
      <c r="E273" s="37">
        <f t="shared" si="54"/>
        <v>35971.230438085593</v>
      </c>
      <c r="F273" s="38">
        <f t="shared" si="55"/>
        <v>0.93800601418474727</v>
      </c>
      <c r="G273" s="37">
        <f t="shared" si="56"/>
        <v>1426.4300542725425</v>
      </c>
      <c r="H273" s="37">
        <f t="shared" si="57"/>
        <v>0</v>
      </c>
      <c r="I273" s="81">
        <f t="shared" si="58"/>
        <v>1426.4300542725425</v>
      </c>
      <c r="J273" s="37">
        <f t="shared" si="59"/>
        <v>-515.48459904790707</v>
      </c>
      <c r="K273" s="37">
        <f t="shared" si="60"/>
        <v>910.94545522463545</v>
      </c>
      <c r="L273" s="37">
        <f t="shared" si="61"/>
        <v>5632972.2843222702</v>
      </c>
      <c r="M273" s="41">
        <f t="shared" si="62"/>
        <v>3597323.6026820852</v>
      </c>
      <c r="N273" s="41">
        <f>'jan-nov'!M273</f>
        <v>2745812.4359614411</v>
      </c>
      <c r="O273" s="107">
        <f t="shared" si="63"/>
        <v>851511.16672064411</v>
      </c>
      <c r="P273" s="63">
        <f t="shared" si="64"/>
        <v>145647712.60268208</v>
      </c>
      <c r="Q273" s="63">
        <f t="shared" si="65"/>
        <v>36882.175893310225</v>
      </c>
      <c r="R273" s="110">
        <f t="shared" si="66"/>
        <v>0.96176033966064944</v>
      </c>
    </row>
    <row r="274" spans="1:18" x14ac:dyDescent="0.2">
      <c r="A274" s="33">
        <v>4639</v>
      </c>
      <c r="B274" s="34" t="s">
        <v>254</v>
      </c>
      <c r="C274" s="36">
        <v>98494837</v>
      </c>
      <c r="D274" s="37">
        <v>2561</v>
      </c>
      <c r="E274" s="37">
        <f t="shared" si="54"/>
        <v>38459.522452167119</v>
      </c>
      <c r="F274" s="38">
        <f t="shared" si="55"/>
        <v>1.0028921147109366</v>
      </c>
      <c r="G274" s="37">
        <f t="shared" si="56"/>
        <v>-66.545154176373032</v>
      </c>
      <c r="H274" s="37">
        <f t="shared" si="57"/>
        <v>0</v>
      </c>
      <c r="I274" s="81">
        <f t="shared" si="58"/>
        <v>-66.545154176373032</v>
      </c>
      <c r="J274" s="37">
        <f t="shared" si="59"/>
        <v>-515.48459904790707</v>
      </c>
      <c r="K274" s="37">
        <f t="shared" si="60"/>
        <v>-582.02975322428006</v>
      </c>
      <c r="L274" s="37">
        <f t="shared" si="61"/>
        <v>-170422.13984569133</v>
      </c>
      <c r="M274" s="41">
        <f t="shared" si="62"/>
        <v>-1490578.1980073813</v>
      </c>
      <c r="N274" s="41">
        <f>'jan-nov'!M274</f>
        <v>-1575721.0602944409</v>
      </c>
      <c r="O274" s="107">
        <f t="shared" si="63"/>
        <v>85142.862287059659</v>
      </c>
      <c r="P274" s="63">
        <f t="shared" si="64"/>
        <v>97004258.801992625</v>
      </c>
      <c r="Q274" s="63">
        <f t="shared" si="65"/>
        <v>37877.492698942842</v>
      </c>
      <c r="R274" s="110">
        <f t="shared" si="66"/>
        <v>0.98771477987112544</v>
      </c>
    </row>
    <row r="275" spans="1:18" x14ac:dyDescent="0.2">
      <c r="A275" s="33">
        <v>4640</v>
      </c>
      <c r="B275" s="34" t="s">
        <v>255</v>
      </c>
      <c r="C275" s="36">
        <v>394771452</v>
      </c>
      <c r="D275" s="37">
        <v>12198</v>
      </c>
      <c r="E275" s="37">
        <f t="shared" si="54"/>
        <v>32363.621249385145</v>
      </c>
      <c r="F275" s="38">
        <f t="shared" si="55"/>
        <v>0.84393197016076771</v>
      </c>
      <c r="G275" s="37">
        <f t="shared" si="56"/>
        <v>3590.995567492811</v>
      </c>
      <c r="H275" s="37">
        <f t="shared" si="57"/>
        <v>752.54592920524567</v>
      </c>
      <c r="I275" s="81">
        <f t="shared" si="58"/>
        <v>4343.541496698057</v>
      </c>
      <c r="J275" s="37">
        <f t="shared" si="59"/>
        <v>-515.48459904790707</v>
      </c>
      <c r="K275" s="37">
        <f t="shared" si="60"/>
        <v>3828.0568976501499</v>
      </c>
      <c r="L275" s="37">
        <f t="shared" si="61"/>
        <v>52982519.176722899</v>
      </c>
      <c r="M275" s="41">
        <f t="shared" si="62"/>
        <v>46694638.037536532</v>
      </c>
      <c r="N275" s="41">
        <f>'jan-nov'!M275</f>
        <v>43922022.720364057</v>
      </c>
      <c r="O275" s="107">
        <f t="shared" si="63"/>
        <v>2772615.3171724752</v>
      </c>
      <c r="P275" s="63">
        <f t="shared" si="64"/>
        <v>441466090.0375365</v>
      </c>
      <c r="Q275" s="63">
        <f t="shared" si="65"/>
        <v>36191.678147035294</v>
      </c>
      <c r="R275" s="110">
        <f t="shared" si="66"/>
        <v>0.94375453249478902</v>
      </c>
    </row>
    <row r="276" spans="1:18" x14ac:dyDescent="0.2">
      <c r="A276" s="33">
        <v>4641</v>
      </c>
      <c r="B276" s="34" t="s">
        <v>256</v>
      </c>
      <c r="C276" s="36">
        <v>93683443</v>
      </c>
      <c r="D276" s="37">
        <v>1775</v>
      </c>
      <c r="E276" s="37">
        <f t="shared" si="54"/>
        <v>52779.404507042251</v>
      </c>
      <c r="F276" s="38">
        <f t="shared" si="55"/>
        <v>1.3763054043399576</v>
      </c>
      <c r="G276" s="37">
        <f t="shared" si="56"/>
        <v>-8658.4743871014525</v>
      </c>
      <c r="H276" s="37">
        <f t="shared" si="57"/>
        <v>0</v>
      </c>
      <c r="I276" s="81">
        <f t="shared" si="58"/>
        <v>-8658.4743871014525</v>
      </c>
      <c r="J276" s="37">
        <f t="shared" si="59"/>
        <v>-515.48459904790707</v>
      </c>
      <c r="K276" s="37">
        <f t="shared" si="60"/>
        <v>-9173.9589861493587</v>
      </c>
      <c r="L276" s="37">
        <f t="shared" si="61"/>
        <v>-15368792.037105078</v>
      </c>
      <c r="M276" s="41">
        <f t="shared" si="62"/>
        <v>-16283777.200415112</v>
      </c>
      <c r="N276" s="41">
        <f>'jan-nov'!M276</f>
        <v>-17172134.16869295</v>
      </c>
      <c r="O276" s="107">
        <f t="shared" si="63"/>
        <v>888356.96827783808</v>
      </c>
      <c r="P276" s="63">
        <f t="shared" si="64"/>
        <v>77399665.799584895</v>
      </c>
      <c r="Q276" s="63">
        <f t="shared" si="65"/>
        <v>43605.445520892899</v>
      </c>
      <c r="R276" s="110">
        <f t="shared" si="66"/>
        <v>1.1370800957227341</v>
      </c>
    </row>
    <row r="277" spans="1:18" x14ac:dyDescent="0.2">
      <c r="A277" s="33">
        <v>4642</v>
      </c>
      <c r="B277" s="34" t="s">
        <v>257</v>
      </c>
      <c r="C277" s="36">
        <v>81586846</v>
      </c>
      <c r="D277" s="37">
        <v>2129</v>
      </c>
      <c r="E277" s="37">
        <f t="shared" si="54"/>
        <v>38321.674964772195</v>
      </c>
      <c r="F277" s="38">
        <f t="shared" si="55"/>
        <v>0.99929752618444045</v>
      </c>
      <c r="G277" s="37">
        <f t="shared" si="56"/>
        <v>16.163338260581074</v>
      </c>
      <c r="H277" s="37">
        <f t="shared" si="57"/>
        <v>0</v>
      </c>
      <c r="I277" s="81">
        <f t="shared" si="58"/>
        <v>16.163338260581074</v>
      </c>
      <c r="J277" s="37">
        <f t="shared" si="59"/>
        <v>-515.48459904790707</v>
      </c>
      <c r="K277" s="37">
        <f t="shared" si="60"/>
        <v>-499.32126078732597</v>
      </c>
      <c r="L277" s="37">
        <f t="shared" si="61"/>
        <v>34411.747156777106</v>
      </c>
      <c r="M277" s="41">
        <f t="shared" si="62"/>
        <v>-1063054.9642162169</v>
      </c>
      <c r="N277" s="41">
        <f>'jan-nov'!M277</f>
        <v>-1327840.2389562118</v>
      </c>
      <c r="O277" s="107">
        <f t="shared" si="63"/>
        <v>264785.2747399949</v>
      </c>
      <c r="P277" s="63">
        <f t="shared" si="64"/>
        <v>80523791.035783783</v>
      </c>
      <c r="Q277" s="63">
        <f t="shared" si="65"/>
        <v>37822.353703984867</v>
      </c>
      <c r="R277" s="110">
        <f t="shared" si="66"/>
        <v>0.98627694446052683</v>
      </c>
    </row>
    <row r="278" spans="1:18" x14ac:dyDescent="0.2">
      <c r="A278" s="33">
        <v>4643</v>
      </c>
      <c r="B278" s="34" t="s">
        <v>258</v>
      </c>
      <c r="C278" s="36">
        <v>201951133</v>
      </c>
      <c r="D278" s="37">
        <v>5172</v>
      </c>
      <c r="E278" s="37">
        <f t="shared" si="54"/>
        <v>39047.009474091261</v>
      </c>
      <c r="F278" s="38">
        <f t="shared" si="55"/>
        <v>1.018211756355357</v>
      </c>
      <c r="G278" s="37">
        <f t="shared" si="56"/>
        <v>-419.03736733085822</v>
      </c>
      <c r="H278" s="37">
        <f t="shared" si="57"/>
        <v>0</v>
      </c>
      <c r="I278" s="81">
        <f t="shared" si="58"/>
        <v>-419.03736733085822</v>
      </c>
      <c r="J278" s="37">
        <f t="shared" si="59"/>
        <v>-515.48459904790707</v>
      </c>
      <c r="K278" s="37">
        <f t="shared" si="60"/>
        <v>-934.52196637876523</v>
      </c>
      <c r="L278" s="37">
        <f t="shared" si="61"/>
        <v>-2167261.2638351987</v>
      </c>
      <c r="M278" s="41">
        <f t="shared" si="62"/>
        <v>-4833347.6101109739</v>
      </c>
      <c r="N278" s="41">
        <f>'jan-nov'!M278</f>
        <v>-6597918.6943548927</v>
      </c>
      <c r="O278" s="107">
        <f t="shared" si="63"/>
        <v>1764571.0842439188</v>
      </c>
      <c r="P278" s="63">
        <f t="shared" si="64"/>
        <v>197117785.38988903</v>
      </c>
      <c r="Q278" s="63">
        <f t="shared" si="65"/>
        <v>38112.487507712496</v>
      </c>
      <c r="R278" s="110">
        <f t="shared" si="66"/>
        <v>0.99384263652889349</v>
      </c>
    </row>
    <row r="279" spans="1:18" x14ac:dyDescent="0.2">
      <c r="A279" s="33">
        <v>4644</v>
      </c>
      <c r="B279" s="34" t="s">
        <v>259</v>
      </c>
      <c r="C279" s="36">
        <v>189368078</v>
      </c>
      <c r="D279" s="37">
        <v>5302</v>
      </c>
      <c r="E279" s="37">
        <f t="shared" si="54"/>
        <v>35716.348170501697</v>
      </c>
      <c r="F279" s="38">
        <f t="shared" si="55"/>
        <v>0.93135956097780859</v>
      </c>
      <c r="G279" s="37">
        <f t="shared" si="56"/>
        <v>1579.3594148228804</v>
      </c>
      <c r="H279" s="37">
        <f t="shared" si="57"/>
        <v>0</v>
      </c>
      <c r="I279" s="81">
        <f t="shared" si="58"/>
        <v>1579.3594148228804</v>
      </c>
      <c r="J279" s="37">
        <f t="shared" si="59"/>
        <v>-515.48459904790707</v>
      </c>
      <c r="K279" s="37">
        <f t="shared" si="60"/>
        <v>1063.8748157749733</v>
      </c>
      <c r="L279" s="37">
        <f t="shared" si="61"/>
        <v>8373763.617390912</v>
      </c>
      <c r="M279" s="41">
        <f t="shared" si="62"/>
        <v>5640664.2732389085</v>
      </c>
      <c r="N279" s="41">
        <f>'jan-nov'!M279</f>
        <v>5354417.0538535239</v>
      </c>
      <c r="O279" s="107">
        <f t="shared" si="63"/>
        <v>286247.21938538458</v>
      </c>
      <c r="P279" s="63">
        <f t="shared" si="64"/>
        <v>195008742.2732389</v>
      </c>
      <c r="Q279" s="63">
        <f t="shared" si="65"/>
        <v>36780.222986276669</v>
      </c>
      <c r="R279" s="110">
        <f t="shared" si="66"/>
        <v>0.95910175837787415</v>
      </c>
    </row>
    <row r="280" spans="1:18" x14ac:dyDescent="0.2">
      <c r="A280" s="33">
        <v>4645</v>
      </c>
      <c r="B280" s="34" t="s">
        <v>260</v>
      </c>
      <c r="C280" s="36">
        <v>101324725</v>
      </c>
      <c r="D280" s="37">
        <v>2949</v>
      </c>
      <c r="E280" s="37">
        <f t="shared" si="54"/>
        <v>34359.011529331976</v>
      </c>
      <c r="F280" s="38">
        <f t="shared" si="55"/>
        <v>0.89596488814664255</v>
      </c>
      <c r="G280" s="37">
        <f t="shared" si="56"/>
        <v>2393.7613995247125</v>
      </c>
      <c r="H280" s="37">
        <f t="shared" si="57"/>
        <v>54.159331223855041</v>
      </c>
      <c r="I280" s="81">
        <f t="shared" si="58"/>
        <v>2447.9207307485676</v>
      </c>
      <c r="J280" s="37">
        <f t="shared" si="59"/>
        <v>-515.48459904790707</v>
      </c>
      <c r="K280" s="37">
        <f t="shared" si="60"/>
        <v>1932.4361317006606</v>
      </c>
      <c r="L280" s="37">
        <f t="shared" si="61"/>
        <v>7218918.2349775257</v>
      </c>
      <c r="M280" s="41">
        <f t="shared" si="62"/>
        <v>5698754.1523852479</v>
      </c>
      <c r="N280" s="41">
        <f>'jan-nov'!M280</f>
        <v>5476758.1877441946</v>
      </c>
      <c r="O280" s="107">
        <f t="shared" si="63"/>
        <v>221995.96464105323</v>
      </c>
      <c r="P280" s="63">
        <f t="shared" si="64"/>
        <v>107023479.15238525</v>
      </c>
      <c r="Q280" s="63">
        <f t="shared" si="65"/>
        <v>36291.447661032638</v>
      </c>
      <c r="R280" s="110">
        <f t="shared" si="66"/>
        <v>0.94635617839408281</v>
      </c>
    </row>
    <row r="281" spans="1:18" x14ac:dyDescent="0.2">
      <c r="A281" s="33">
        <v>4646</v>
      </c>
      <c r="B281" s="34" t="s">
        <v>261</v>
      </c>
      <c r="C281" s="36">
        <v>104802157</v>
      </c>
      <c r="D281" s="37">
        <v>2913</v>
      </c>
      <c r="E281" s="37">
        <f t="shared" si="54"/>
        <v>35977.39684174391</v>
      </c>
      <c r="F281" s="38">
        <f t="shared" si="55"/>
        <v>0.9381668127909375</v>
      </c>
      <c r="G281" s="37">
        <f t="shared" si="56"/>
        <v>1422.7302120775523</v>
      </c>
      <c r="H281" s="37">
        <f t="shared" si="57"/>
        <v>0</v>
      </c>
      <c r="I281" s="81">
        <f t="shared" si="58"/>
        <v>1422.7302120775523</v>
      </c>
      <c r="J281" s="37">
        <f t="shared" si="59"/>
        <v>-515.48459904790707</v>
      </c>
      <c r="K281" s="37">
        <f t="shared" si="60"/>
        <v>907.24561302964526</v>
      </c>
      <c r="L281" s="37">
        <f t="shared" si="61"/>
        <v>4144413.1077819099</v>
      </c>
      <c r="M281" s="41">
        <f t="shared" si="62"/>
        <v>2642806.4707553568</v>
      </c>
      <c r="N281" s="41">
        <f>'jan-nov'!M281</f>
        <v>3873788.59639293</v>
      </c>
      <c r="O281" s="107">
        <f t="shared" si="63"/>
        <v>-1230982.1256375732</v>
      </c>
      <c r="P281" s="63">
        <f t="shared" si="64"/>
        <v>107444963.47075535</v>
      </c>
      <c r="Q281" s="63">
        <f t="shared" si="65"/>
        <v>36884.642454773551</v>
      </c>
      <c r="R281" s="110">
        <f t="shared" si="66"/>
        <v>0.96182465910312553</v>
      </c>
    </row>
    <row r="282" spans="1:18" x14ac:dyDescent="0.2">
      <c r="A282" s="33">
        <v>4647</v>
      </c>
      <c r="B282" s="34" t="s">
        <v>409</v>
      </c>
      <c r="C282" s="36">
        <v>798594434</v>
      </c>
      <c r="D282" s="37">
        <v>22215</v>
      </c>
      <c r="E282" s="37">
        <f t="shared" si="54"/>
        <v>35948.432770650463</v>
      </c>
      <c r="F282" s="38">
        <f t="shared" si="55"/>
        <v>0.93741152940057104</v>
      </c>
      <c r="G282" s="37">
        <f t="shared" si="56"/>
        <v>1440.1086547336206</v>
      </c>
      <c r="H282" s="37">
        <f t="shared" si="57"/>
        <v>0</v>
      </c>
      <c r="I282" s="81">
        <f t="shared" si="58"/>
        <v>1440.1086547336206</v>
      </c>
      <c r="J282" s="37">
        <f t="shared" si="59"/>
        <v>-515.48459904790707</v>
      </c>
      <c r="K282" s="37">
        <f t="shared" si="60"/>
        <v>924.62405568571353</v>
      </c>
      <c r="L282" s="37">
        <f t="shared" si="61"/>
        <v>31992013.764907382</v>
      </c>
      <c r="M282" s="41">
        <f t="shared" si="62"/>
        <v>20540523.397058126</v>
      </c>
      <c r="N282" s="41">
        <f>'jan-nov'!M282</f>
        <v>20835628.995766871</v>
      </c>
      <c r="O282" s="107">
        <f t="shared" si="63"/>
        <v>-295105.59870874509</v>
      </c>
      <c r="P282" s="63">
        <f t="shared" si="64"/>
        <v>819134957.39705813</v>
      </c>
      <c r="Q282" s="63">
        <f t="shared" si="65"/>
        <v>36873.056826336178</v>
      </c>
      <c r="R282" s="110">
        <f t="shared" si="66"/>
        <v>0.96152254574697915</v>
      </c>
    </row>
    <row r="283" spans="1:18" x14ac:dyDescent="0.2">
      <c r="A283" s="33">
        <v>4648</v>
      </c>
      <c r="B283" s="34" t="s">
        <v>262</v>
      </c>
      <c r="C283" s="36">
        <v>126399786</v>
      </c>
      <c r="D283" s="37">
        <v>3482</v>
      </c>
      <c r="E283" s="37">
        <f t="shared" si="54"/>
        <v>36300.914991384263</v>
      </c>
      <c r="F283" s="38">
        <f t="shared" si="55"/>
        <v>0.94660305381924748</v>
      </c>
      <c r="G283" s="37">
        <f t="shared" si="56"/>
        <v>1228.6193222933405</v>
      </c>
      <c r="H283" s="37">
        <f t="shared" si="57"/>
        <v>0</v>
      </c>
      <c r="I283" s="81">
        <f t="shared" si="58"/>
        <v>1228.6193222933405</v>
      </c>
      <c r="J283" s="37">
        <f t="shared" si="59"/>
        <v>-515.48459904790707</v>
      </c>
      <c r="K283" s="37">
        <f t="shared" si="60"/>
        <v>713.13472324543341</v>
      </c>
      <c r="L283" s="37">
        <f t="shared" si="61"/>
        <v>4278052.4802254112</v>
      </c>
      <c r="M283" s="41">
        <f t="shared" si="62"/>
        <v>2483135.1063405992</v>
      </c>
      <c r="N283" s="41">
        <f>'jan-nov'!M283</f>
        <v>1477163.5789358674</v>
      </c>
      <c r="O283" s="107">
        <f t="shared" si="63"/>
        <v>1005971.5274047318</v>
      </c>
      <c r="P283" s="63">
        <f t="shared" si="64"/>
        <v>128882921.1063406</v>
      </c>
      <c r="Q283" s="63">
        <f t="shared" si="65"/>
        <v>37014.049714629698</v>
      </c>
      <c r="R283" s="110">
        <f t="shared" si="66"/>
        <v>0.96519915551444968</v>
      </c>
    </row>
    <row r="284" spans="1:18" x14ac:dyDescent="0.2">
      <c r="A284" s="33">
        <v>4649</v>
      </c>
      <c r="B284" s="34" t="s">
        <v>410</v>
      </c>
      <c r="C284" s="36">
        <v>303624925</v>
      </c>
      <c r="D284" s="37">
        <v>9543</v>
      </c>
      <c r="E284" s="37">
        <f t="shared" si="54"/>
        <v>31816.506863669707</v>
      </c>
      <c r="F284" s="38">
        <f t="shared" si="55"/>
        <v>0.82966510806019544</v>
      </c>
      <c r="G284" s="37">
        <f t="shared" si="56"/>
        <v>3919.2641989220738</v>
      </c>
      <c r="H284" s="37">
        <f t="shared" si="57"/>
        <v>944.03596420564907</v>
      </c>
      <c r="I284" s="81">
        <f t="shared" si="58"/>
        <v>4863.300163127723</v>
      </c>
      <c r="J284" s="37">
        <f t="shared" si="59"/>
        <v>-515.48459904790707</v>
      </c>
      <c r="K284" s="37">
        <f t="shared" si="60"/>
        <v>4347.8155640798159</v>
      </c>
      <c r="L284" s="37">
        <f t="shared" si="61"/>
        <v>46410473.456727862</v>
      </c>
      <c r="M284" s="41">
        <f t="shared" si="62"/>
        <v>41491203.928013682</v>
      </c>
      <c r="N284" s="41">
        <f>'jan-nov'!M284</f>
        <v>40351718.080380723</v>
      </c>
      <c r="O284" s="107">
        <f t="shared" si="63"/>
        <v>1139485.8476329595</v>
      </c>
      <c r="P284" s="63">
        <f t="shared" si="64"/>
        <v>345116128.92801368</v>
      </c>
      <c r="Q284" s="63">
        <f t="shared" si="65"/>
        <v>36164.322427749525</v>
      </c>
      <c r="R284" s="110">
        <f t="shared" si="66"/>
        <v>0.94304118938976045</v>
      </c>
    </row>
    <row r="285" spans="1:18" x14ac:dyDescent="0.2">
      <c r="A285" s="33">
        <v>4650</v>
      </c>
      <c r="B285" s="34" t="s">
        <v>263</v>
      </c>
      <c r="C285" s="36">
        <v>183341561</v>
      </c>
      <c r="D285" s="37">
        <v>5892</v>
      </c>
      <c r="E285" s="37">
        <f t="shared" si="54"/>
        <v>31117.033435166326</v>
      </c>
      <c r="F285" s="38">
        <f t="shared" si="55"/>
        <v>0.81142524596184695</v>
      </c>
      <c r="G285" s="37">
        <f t="shared" si="56"/>
        <v>4338.9482560241022</v>
      </c>
      <c r="H285" s="37">
        <f t="shared" si="57"/>
        <v>1188.8516641818323</v>
      </c>
      <c r="I285" s="81">
        <f t="shared" si="58"/>
        <v>5527.7999202059345</v>
      </c>
      <c r="J285" s="37">
        <f t="shared" si="59"/>
        <v>-515.48459904790707</v>
      </c>
      <c r="K285" s="37">
        <f t="shared" si="60"/>
        <v>5012.3153211580275</v>
      </c>
      <c r="L285" s="37">
        <f t="shared" si="61"/>
        <v>32569797.129853368</v>
      </c>
      <c r="M285" s="41">
        <f t="shared" si="62"/>
        <v>29532561.872263096</v>
      </c>
      <c r="N285" s="41">
        <f>'jan-nov'!M285</f>
        <v>28729200.05206468</v>
      </c>
      <c r="O285" s="107">
        <f t="shared" si="63"/>
        <v>803361.82019841671</v>
      </c>
      <c r="P285" s="63">
        <f t="shared" si="64"/>
        <v>212874122.8722631</v>
      </c>
      <c r="Q285" s="63">
        <f t="shared" si="65"/>
        <v>36129.348756324354</v>
      </c>
      <c r="R285" s="110">
        <f t="shared" si="66"/>
        <v>0.94212919628484304</v>
      </c>
    </row>
    <row r="286" spans="1:18" x14ac:dyDescent="0.2">
      <c r="A286" s="33">
        <v>4651</v>
      </c>
      <c r="B286" s="34" t="s">
        <v>264</v>
      </c>
      <c r="C286" s="36">
        <v>236205635</v>
      </c>
      <c r="D286" s="37">
        <v>7244</v>
      </c>
      <c r="E286" s="37">
        <f t="shared" si="54"/>
        <v>32607.072749861956</v>
      </c>
      <c r="F286" s="38">
        <f t="shared" si="55"/>
        <v>0.85028034826261234</v>
      </c>
      <c r="G286" s="37">
        <f t="shared" si="56"/>
        <v>3444.9246672067243</v>
      </c>
      <c r="H286" s="37">
        <f t="shared" si="57"/>
        <v>667.3379040383619</v>
      </c>
      <c r="I286" s="81">
        <f t="shared" si="58"/>
        <v>4112.2625712450863</v>
      </c>
      <c r="J286" s="37">
        <f t="shared" si="59"/>
        <v>-515.48459904790707</v>
      </c>
      <c r="K286" s="37">
        <f t="shared" si="60"/>
        <v>3596.7779721971792</v>
      </c>
      <c r="L286" s="37">
        <f t="shared" si="61"/>
        <v>29789230.066099405</v>
      </c>
      <c r="M286" s="41">
        <f t="shared" si="62"/>
        <v>26055059.630596366</v>
      </c>
      <c r="N286" s="41">
        <f>'jan-nov'!M286</f>
        <v>27560668.596869737</v>
      </c>
      <c r="O286" s="107">
        <f t="shared" si="63"/>
        <v>-1505608.9662733711</v>
      </c>
      <c r="P286" s="63">
        <f t="shared" si="64"/>
        <v>262260694.63059637</v>
      </c>
      <c r="Q286" s="63">
        <f t="shared" si="65"/>
        <v>36203.850722059135</v>
      </c>
      <c r="R286" s="110">
        <f t="shared" si="66"/>
        <v>0.94407195139988132</v>
      </c>
    </row>
    <row r="287" spans="1:18" x14ac:dyDescent="0.2">
      <c r="A287" s="33">
        <v>5001</v>
      </c>
      <c r="B287" s="34" t="s">
        <v>352</v>
      </c>
      <c r="C287" s="36">
        <v>8150449613</v>
      </c>
      <c r="D287" s="37">
        <v>212660</v>
      </c>
      <c r="E287" s="37">
        <f t="shared" si="54"/>
        <v>38326.199628515002</v>
      </c>
      <c r="F287" s="38">
        <f t="shared" si="55"/>
        <v>0.99941551385823502</v>
      </c>
      <c r="G287" s="37">
        <f t="shared" si="56"/>
        <v>13.448540014897299</v>
      </c>
      <c r="H287" s="37">
        <f t="shared" si="57"/>
        <v>0</v>
      </c>
      <c r="I287" s="81">
        <f t="shared" si="58"/>
        <v>13.448540014897299</v>
      </c>
      <c r="J287" s="37">
        <f t="shared" si="59"/>
        <v>-515.48459904790707</v>
      </c>
      <c r="K287" s="37">
        <f t="shared" si="60"/>
        <v>-502.03605903300979</v>
      </c>
      <c r="L287" s="37">
        <f t="shared" si="61"/>
        <v>2859966.5195680596</v>
      </c>
      <c r="M287" s="41">
        <f t="shared" si="62"/>
        <v>-106762988.31395987</v>
      </c>
      <c r="N287" s="41">
        <f>'jan-nov'!M287</f>
        <v>-120560469.06154519</v>
      </c>
      <c r="O287" s="107">
        <f t="shared" si="63"/>
        <v>13797480.747585326</v>
      </c>
      <c r="P287" s="63">
        <f t="shared" si="64"/>
        <v>8043686624.6860399</v>
      </c>
      <c r="Q287" s="63">
        <f t="shared" si="65"/>
        <v>37824.163569481992</v>
      </c>
      <c r="R287" s="110">
        <f t="shared" si="66"/>
        <v>0.98632413953004472</v>
      </c>
    </row>
    <row r="288" spans="1:18" x14ac:dyDescent="0.2">
      <c r="A288" s="33">
        <v>5006</v>
      </c>
      <c r="B288" s="34" t="s">
        <v>353</v>
      </c>
      <c r="C288" s="36">
        <v>664292261</v>
      </c>
      <c r="D288" s="37">
        <v>23955</v>
      </c>
      <c r="E288" s="37">
        <f t="shared" si="54"/>
        <v>27730.839532456688</v>
      </c>
      <c r="F288" s="38">
        <f t="shared" si="55"/>
        <v>0.72312495133043531</v>
      </c>
      <c r="G288" s="37">
        <f t="shared" si="56"/>
        <v>6370.6645976498849</v>
      </c>
      <c r="H288" s="37">
        <f t="shared" si="57"/>
        <v>2374.0195301302056</v>
      </c>
      <c r="I288" s="81">
        <f t="shared" si="58"/>
        <v>8744.6841277800904</v>
      </c>
      <c r="J288" s="37">
        <f t="shared" si="59"/>
        <v>-515.48459904790707</v>
      </c>
      <c r="K288" s="37">
        <f t="shared" si="60"/>
        <v>8229.1995287321843</v>
      </c>
      <c r="L288" s="37">
        <f t="shared" si="61"/>
        <v>209478908.28097206</v>
      </c>
      <c r="M288" s="41">
        <f t="shared" si="62"/>
        <v>197130474.71077949</v>
      </c>
      <c r="N288" s="41">
        <f>'jan-nov'!M288</f>
        <v>188769947.54408681</v>
      </c>
      <c r="O288" s="107">
        <f t="shared" si="63"/>
        <v>8360527.1666926742</v>
      </c>
      <c r="P288" s="63">
        <f t="shared" si="64"/>
        <v>861422735.71077943</v>
      </c>
      <c r="Q288" s="63">
        <f t="shared" si="65"/>
        <v>35960.039061188872</v>
      </c>
      <c r="R288" s="110">
        <f t="shared" si="66"/>
        <v>0.93771418155327246</v>
      </c>
    </row>
    <row r="289" spans="1:18" x14ac:dyDescent="0.2">
      <c r="A289" s="33">
        <v>5007</v>
      </c>
      <c r="B289" s="34" t="s">
        <v>354</v>
      </c>
      <c r="C289" s="36">
        <v>444101251</v>
      </c>
      <c r="D289" s="37">
        <v>14923</v>
      </c>
      <c r="E289" s="37">
        <f t="shared" si="54"/>
        <v>29759.515579977215</v>
      </c>
      <c r="F289" s="38">
        <f t="shared" si="55"/>
        <v>0.77602584769210203</v>
      </c>
      <c r="G289" s="37">
        <f t="shared" si="56"/>
        <v>5153.4589691375695</v>
      </c>
      <c r="H289" s="37">
        <f t="shared" si="57"/>
        <v>1663.9829134980214</v>
      </c>
      <c r="I289" s="81">
        <f t="shared" si="58"/>
        <v>6817.4418826355904</v>
      </c>
      <c r="J289" s="37">
        <f t="shared" si="59"/>
        <v>-515.48459904790707</v>
      </c>
      <c r="K289" s="37">
        <f t="shared" si="60"/>
        <v>6301.9572835876834</v>
      </c>
      <c r="L289" s="37">
        <f t="shared" si="61"/>
        <v>101736685.21457091</v>
      </c>
      <c r="M289" s="41">
        <f t="shared" si="62"/>
        <v>94044108.542979002</v>
      </c>
      <c r="N289" s="41">
        <f>'jan-nov'!M289</f>
        <v>89234120.816957086</v>
      </c>
      <c r="O289" s="107">
        <f t="shared" si="63"/>
        <v>4809987.7260219157</v>
      </c>
      <c r="P289" s="63">
        <f t="shared" si="64"/>
        <v>538145359.542979</v>
      </c>
      <c r="Q289" s="63">
        <f t="shared" si="65"/>
        <v>36061.472863564901</v>
      </c>
      <c r="R289" s="110">
        <f t="shared" si="66"/>
        <v>0.94035922637135583</v>
      </c>
    </row>
    <row r="290" spans="1:18" x14ac:dyDescent="0.2">
      <c r="A290" s="33">
        <v>5014</v>
      </c>
      <c r="B290" s="34" t="s">
        <v>356</v>
      </c>
      <c r="C290" s="36">
        <v>570068969</v>
      </c>
      <c r="D290" s="37">
        <v>5391</v>
      </c>
      <c r="E290" s="37">
        <f t="shared" si="54"/>
        <v>105744.56854015953</v>
      </c>
      <c r="F290" s="38">
        <f t="shared" si="55"/>
        <v>2.7574547784448749</v>
      </c>
      <c r="G290" s="37">
        <f t="shared" si="56"/>
        <v>-40437.572806971817</v>
      </c>
      <c r="H290" s="37">
        <f t="shared" si="57"/>
        <v>0</v>
      </c>
      <c r="I290" s="81">
        <f t="shared" si="58"/>
        <v>-40437.572806971817</v>
      </c>
      <c r="J290" s="37">
        <f t="shared" si="59"/>
        <v>-515.48459904790707</v>
      </c>
      <c r="K290" s="37">
        <f t="shared" si="60"/>
        <v>-40953.057406019725</v>
      </c>
      <c r="L290" s="37">
        <f t="shared" si="61"/>
        <v>-217998955.00238508</v>
      </c>
      <c r="M290" s="41">
        <f t="shared" si="62"/>
        <v>-220777932.47585234</v>
      </c>
      <c r="N290" s="41">
        <f>'jan-nov'!M290</f>
        <v>-177726757.09544995</v>
      </c>
      <c r="O290" s="107">
        <f>IF(ISNUMBER(M290),(M290-N290),"")</f>
        <v>-43051175.380402386</v>
      </c>
      <c r="P290" s="63">
        <f t="shared" si="64"/>
        <v>349291036.52414763</v>
      </c>
      <c r="Q290" s="63">
        <f t="shared" si="65"/>
        <v>64791.511134139793</v>
      </c>
      <c r="R290" s="110">
        <f t="shared" si="66"/>
        <v>1.6895398453647004</v>
      </c>
    </row>
    <row r="291" spans="1:18" x14ac:dyDescent="0.2">
      <c r="A291" s="33">
        <v>5020</v>
      </c>
      <c r="B291" s="34" t="s">
        <v>359</v>
      </c>
      <c r="C291" s="36">
        <v>26302799</v>
      </c>
      <c r="D291" s="37">
        <v>904</v>
      </c>
      <c r="E291" s="37">
        <f t="shared" si="54"/>
        <v>29096.016592920354</v>
      </c>
      <c r="F291" s="38">
        <f t="shared" si="55"/>
        <v>0.75872407533999819</v>
      </c>
      <c r="G291" s="37">
        <f t="shared" si="56"/>
        <v>5551.5583613716854</v>
      </c>
      <c r="H291" s="37">
        <f t="shared" si="57"/>
        <v>1896.2075589679225</v>
      </c>
      <c r="I291" s="81">
        <f t="shared" si="58"/>
        <v>7447.7659203396079</v>
      </c>
      <c r="J291" s="37">
        <f t="shared" si="59"/>
        <v>-515.48459904790707</v>
      </c>
      <c r="K291" s="37">
        <f t="shared" si="60"/>
        <v>6932.2813212917008</v>
      </c>
      <c r="L291" s="37">
        <f t="shared" si="61"/>
        <v>6732780.3919870052</v>
      </c>
      <c r="M291" s="41">
        <f t="shared" si="62"/>
        <v>6266782.3144476973</v>
      </c>
      <c r="N291" s="41">
        <f>'jan-nov'!M291</f>
        <v>6152705.7625027942</v>
      </c>
      <c r="O291" s="107">
        <f t="shared" si="63"/>
        <v>114076.5519449031</v>
      </c>
      <c r="P291" s="63">
        <f t="shared" si="64"/>
        <v>32569581.314447697</v>
      </c>
      <c r="Q291" s="63">
        <f t="shared" si="65"/>
        <v>36028.297914212053</v>
      </c>
      <c r="R291" s="110">
        <f t="shared" si="66"/>
        <v>0.93949413775375057</v>
      </c>
    </row>
    <row r="292" spans="1:18" x14ac:dyDescent="0.2">
      <c r="A292" s="33">
        <v>5021</v>
      </c>
      <c r="B292" s="34" t="s">
        <v>360</v>
      </c>
      <c r="C292" s="36">
        <v>229242745</v>
      </c>
      <c r="D292" s="37">
        <v>7256</v>
      </c>
      <c r="E292" s="37">
        <f t="shared" si="54"/>
        <v>31593.542585446528</v>
      </c>
      <c r="F292" s="38">
        <f t="shared" si="55"/>
        <v>0.8238509662759248</v>
      </c>
      <c r="G292" s="37">
        <f t="shared" si="56"/>
        <v>4053.0427658559811</v>
      </c>
      <c r="H292" s="37">
        <f t="shared" si="57"/>
        <v>1022.0734615837616</v>
      </c>
      <c r="I292" s="81">
        <f t="shared" si="58"/>
        <v>5075.1162274397429</v>
      </c>
      <c r="J292" s="37">
        <f t="shared" si="59"/>
        <v>-515.48459904790707</v>
      </c>
      <c r="K292" s="37">
        <f t="shared" si="60"/>
        <v>4559.6316283918359</v>
      </c>
      <c r="L292" s="37">
        <f t="shared" si="61"/>
        <v>36825043.346302778</v>
      </c>
      <c r="M292" s="41">
        <f t="shared" si="62"/>
        <v>33084687.095611162</v>
      </c>
      <c r="N292" s="41">
        <f>'jan-nov'!M292</f>
        <v>32625268.743717123</v>
      </c>
      <c r="O292" s="107">
        <f t="shared" si="63"/>
        <v>459418.35189403966</v>
      </c>
      <c r="P292" s="63">
        <f t="shared" si="64"/>
        <v>262327432.09561116</v>
      </c>
      <c r="Q292" s="63">
        <f t="shared" si="65"/>
        <v>36153.174213838363</v>
      </c>
      <c r="R292" s="110">
        <f t="shared" si="66"/>
        <v>0.94275048230054692</v>
      </c>
    </row>
    <row r="293" spans="1:18" x14ac:dyDescent="0.2">
      <c r="A293" s="33">
        <v>5022</v>
      </c>
      <c r="B293" s="34" t="s">
        <v>361</v>
      </c>
      <c r="C293" s="36">
        <v>70033888</v>
      </c>
      <c r="D293" s="37">
        <v>2481</v>
      </c>
      <c r="E293" s="37">
        <f t="shared" si="54"/>
        <v>28228.088673921804</v>
      </c>
      <c r="F293" s="38">
        <f t="shared" si="55"/>
        <v>0.73609149930674922</v>
      </c>
      <c r="G293" s="37">
        <f t="shared" si="56"/>
        <v>6072.3151127708161</v>
      </c>
      <c r="H293" s="37">
        <f t="shared" si="57"/>
        <v>2199.9823306174148</v>
      </c>
      <c r="I293" s="81">
        <f t="shared" si="58"/>
        <v>8272.29744338823</v>
      </c>
      <c r="J293" s="37">
        <f t="shared" si="59"/>
        <v>-515.48459904790707</v>
      </c>
      <c r="K293" s="37">
        <f t="shared" si="60"/>
        <v>7756.812844340323</v>
      </c>
      <c r="L293" s="37">
        <f t="shared" si="61"/>
        <v>20523569.9570462</v>
      </c>
      <c r="M293" s="41">
        <f t="shared" si="62"/>
        <v>19244652.666808341</v>
      </c>
      <c r="N293" s="41">
        <f>'jan-nov'!M293</f>
        <v>18982805.660696272</v>
      </c>
      <c r="O293" s="107">
        <f t="shared" si="63"/>
        <v>261847.00611206889</v>
      </c>
      <c r="P293" s="63">
        <f t="shared" si="64"/>
        <v>89278540.666808337</v>
      </c>
      <c r="Q293" s="63">
        <f t="shared" si="65"/>
        <v>35984.90151826213</v>
      </c>
      <c r="R293" s="110">
        <f t="shared" si="66"/>
        <v>0.93836250895208817</v>
      </c>
    </row>
    <row r="294" spans="1:18" x14ac:dyDescent="0.2">
      <c r="A294" s="33">
        <v>5025</v>
      </c>
      <c r="B294" s="34" t="s">
        <v>362</v>
      </c>
      <c r="C294" s="36">
        <v>175780411</v>
      </c>
      <c r="D294" s="37">
        <v>5598</v>
      </c>
      <c r="E294" s="37">
        <f t="shared" si="54"/>
        <v>31400.573597713468</v>
      </c>
      <c r="F294" s="38">
        <f t="shared" si="55"/>
        <v>0.81881899853836559</v>
      </c>
      <c r="G294" s="37">
        <f t="shared" si="56"/>
        <v>4168.8241584958168</v>
      </c>
      <c r="H294" s="37">
        <f t="shared" si="57"/>
        <v>1089.6126072903326</v>
      </c>
      <c r="I294" s="81">
        <f t="shared" si="58"/>
        <v>5258.4367657861494</v>
      </c>
      <c r="J294" s="37">
        <f t="shared" si="59"/>
        <v>-515.48459904790707</v>
      </c>
      <c r="K294" s="37">
        <f t="shared" si="60"/>
        <v>4742.9521667382423</v>
      </c>
      <c r="L294" s="37">
        <f t="shared" si="61"/>
        <v>29436729.014870863</v>
      </c>
      <c r="M294" s="41">
        <f t="shared" si="62"/>
        <v>26551046.229400679</v>
      </c>
      <c r="N294" s="41">
        <f>'jan-nov'!M294</f>
        <v>27531595.654303826</v>
      </c>
      <c r="O294" s="107">
        <f t="shared" si="63"/>
        <v>-980549.42490314692</v>
      </c>
      <c r="P294" s="63">
        <f t="shared" si="64"/>
        <v>202331457.22940069</v>
      </c>
      <c r="Q294" s="63">
        <f t="shared" si="65"/>
        <v>36143.525764451711</v>
      </c>
      <c r="R294" s="110">
        <f t="shared" si="66"/>
        <v>0.94249888391366898</v>
      </c>
    </row>
    <row r="295" spans="1:18" x14ac:dyDescent="0.2">
      <c r="A295" s="33">
        <v>5026</v>
      </c>
      <c r="B295" s="34" t="s">
        <v>363</v>
      </c>
      <c r="C295" s="36">
        <v>51999595</v>
      </c>
      <c r="D295" s="37">
        <v>1997</v>
      </c>
      <c r="E295" s="37">
        <f t="shared" si="54"/>
        <v>26038.855783675514</v>
      </c>
      <c r="F295" s="38">
        <f t="shared" si="55"/>
        <v>0.67900383251045693</v>
      </c>
      <c r="G295" s="37">
        <f t="shared" si="56"/>
        <v>7385.8548469185898</v>
      </c>
      <c r="H295" s="37">
        <f t="shared" si="57"/>
        <v>2966.2138422036169</v>
      </c>
      <c r="I295" s="81">
        <f t="shared" si="58"/>
        <v>10352.068689122207</v>
      </c>
      <c r="J295" s="37">
        <f t="shared" si="59"/>
        <v>-515.48459904790707</v>
      </c>
      <c r="K295" s="37">
        <f t="shared" si="60"/>
        <v>9836.5840900742987</v>
      </c>
      <c r="L295" s="37">
        <f t="shared" si="61"/>
        <v>20673081.172177047</v>
      </c>
      <c r="M295" s="41">
        <f t="shared" si="62"/>
        <v>19643658.427878376</v>
      </c>
      <c r="N295" s="41">
        <f>'jan-nov'!M295</f>
        <v>18844962.88785186</v>
      </c>
      <c r="O295" s="107">
        <f t="shared" si="63"/>
        <v>798695.54002651572</v>
      </c>
      <c r="P295" s="63">
        <f t="shared" si="64"/>
        <v>71643253.42787838</v>
      </c>
      <c r="Q295" s="63">
        <f t="shared" si="65"/>
        <v>35875.439873749812</v>
      </c>
      <c r="R295" s="110">
        <f t="shared" si="66"/>
        <v>0.93550812561227348</v>
      </c>
    </row>
    <row r="296" spans="1:18" x14ac:dyDescent="0.2">
      <c r="A296" s="33">
        <v>5027</v>
      </c>
      <c r="B296" s="34" t="s">
        <v>364</v>
      </c>
      <c r="C296" s="36">
        <v>160013769</v>
      </c>
      <c r="D296" s="37">
        <v>6133</v>
      </c>
      <c r="E296" s="37">
        <f t="shared" si="54"/>
        <v>26090.619435838904</v>
      </c>
      <c r="F296" s="38">
        <f t="shared" si="55"/>
        <v>0.68035365058601605</v>
      </c>
      <c r="G296" s="37">
        <f t="shared" si="56"/>
        <v>7354.7966556205556</v>
      </c>
      <c r="H296" s="37">
        <f t="shared" si="57"/>
        <v>2948.0965639464303</v>
      </c>
      <c r="I296" s="81">
        <f t="shared" si="58"/>
        <v>10302.893219566986</v>
      </c>
      <c r="J296" s="37">
        <f t="shared" si="59"/>
        <v>-515.48459904790707</v>
      </c>
      <c r="K296" s="37">
        <f t="shared" si="60"/>
        <v>9787.4086205190797</v>
      </c>
      <c r="L296" s="37">
        <f t="shared" si="61"/>
        <v>63187644.115604326</v>
      </c>
      <c r="M296" s="41">
        <f t="shared" si="62"/>
        <v>60026177.069643512</v>
      </c>
      <c r="N296" s="41">
        <f>'jan-nov'!M296</f>
        <v>58566538.951249592</v>
      </c>
      <c r="O296" s="107">
        <f t="shared" si="63"/>
        <v>1459638.1183939204</v>
      </c>
      <c r="P296" s="63">
        <f t="shared" si="64"/>
        <v>220039946.0696435</v>
      </c>
      <c r="Q296" s="63">
        <f t="shared" si="65"/>
        <v>35878.02805635798</v>
      </c>
      <c r="R296" s="110">
        <f t="shared" si="66"/>
        <v>0.93557561651605137</v>
      </c>
    </row>
    <row r="297" spans="1:18" x14ac:dyDescent="0.2">
      <c r="A297" s="33">
        <v>5028</v>
      </c>
      <c r="B297" s="34" t="s">
        <v>365</v>
      </c>
      <c r="C297" s="36">
        <v>512583241</v>
      </c>
      <c r="D297" s="37">
        <v>17340</v>
      </c>
      <c r="E297" s="37">
        <f t="shared" si="54"/>
        <v>29560.740542099193</v>
      </c>
      <c r="F297" s="38">
        <f t="shared" si="55"/>
        <v>0.77084247812901985</v>
      </c>
      <c r="G297" s="37">
        <f t="shared" si="56"/>
        <v>5272.7239918643827</v>
      </c>
      <c r="H297" s="37">
        <f t="shared" si="57"/>
        <v>1733.5541767553291</v>
      </c>
      <c r="I297" s="81">
        <f t="shared" si="58"/>
        <v>7006.2781686197122</v>
      </c>
      <c r="J297" s="37">
        <f t="shared" si="59"/>
        <v>-515.48459904790707</v>
      </c>
      <c r="K297" s="37">
        <f t="shared" si="60"/>
        <v>6490.7935695718052</v>
      </c>
      <c r="L297" s="37">
        <f t="shared" si="61"/>
        <v>121488863.44386581</v>
      </c>
      <c r="M297" s="41">
        <f t="shared" si="62"/>
        <v>112550360.4963751</v>
      </c>
      <c r="N297" s="41">
        <f>'jan-nov'!M297</f>
        <v>106582280.54446732</v>
      </c>
      <c r="O297" s="107">
        <f t="shared" si="63"/>
        <v>5968079.9519077837</v>
      </c>
      <c r="P297" s="63">
        <f t="shared" si="64"/>
        <v>625133601.49637508</v>
      </c>
      <c r="Q297" s="63">
        <f t="shared" si="65"/>
        <v>36051.534111670997</v>
      </c>
      <c r="R297" s="110">
        <f t="shared" si="66"/>
        <v>0.94010005789320161</v>
      </c>
    </row>
    <row r="298" spans="1:18" x14ac:dyDescent="0.2">
      <c r="A298" s="33">
        <v>5029</v>
      </c>
      <c r="B298" s="34" t="s">
        <v>366</v>
      </c>
      <c r="C298" s="36">
        <v>239700395</v>
      </c>
      <c r="D298" s="37">
        <v>8441</v>
      </c>
      <c r="E298" s="37">
        <f t="shared" si="54"/>
        <v>28397.15614263713</v>
      </c>
      <c r="F298" s="38">
        <f t="shared" si="55"/>
        <v>0.74050019760610064</v>
      </c>
      <c r="G298" s="37">
        <f t="shared" si="56"/>
        <v>5970.8746315416201</v>
      </c>
      <c r="H298" s="37">
        <f t="shared" si="57"/>
        <v>2140.8087165670509</v>
      </c>
      <c r="I298" s="81">
        <f t="shared" si="58"/>
        <v>8111.6833481086705</v>
      </c>
      <c r="J298" s="37">
        <f t="shared" si="59"/>
        <v>-515.48459904790707</v>
      </c>
      <c r="K298" s="37">
        <f t="shared" si="60"/>
        <v>7596.1987490607635</v>
      </c>
      <c r="L298" s="37">
        <f t="shared" si="61"/>
        <v>68470719.141385287</v>
      </c>
      <c r="M298" s="41">
        <f t="shared" si="62"/>
        <v>64119513.640821904</v>
      </c>
      <c r="N298" s="41">
        <f>'jan-nov'!M298</f>
        <v>60436638.794896133</v>
      </c>
      <c r="O298" s="107">
        <f t="shared" si="63"/>
        <v>3682874.8459257707</v>
      </c>
      <c r="P298" s="63">
        <f t="shared" si="64"/>
        <v>303819908.64082193</v>
      </c>
      <c r="Q298" s="63">
        <f t="shared" si="65"/>
        <v>35993.354891697898</v>
      </c>
      <c r="R298" s="110">
        <f t="shared" si="66"/>
        <v>0.93858294386705576</v>
      </c>
    </row>
    <row r="299" spans="1:18" x14ac:dyDescent="0.2">
      <c r="A299" s="33">
        <v>5031</v>
      </c>
      <c r="B299" s="34" t="s">
        <v>367</v>
      </c>
      <c r="C299" s="36">
        <v>513878434</v>
      </c>
      <c r="D299" s="37">
        <v>14662</v>
      </c>
      <c r="E299" s="37">
        <f t="shared" si="54"/>
        <v>35048.31769199291</v>
      </c>
      <c r="F299" s="38">
        <f t="shared" si="55"/>
        <v>0.91393962290873143</v>
      </c>
      <c r="G299" s="37">
        <f t="shared" si="56"/>
        <v>1980.1777019281521</v>
      </c>
      <c r="H299" s="37">
        <f t="shared" si="57"/>
        <v>0</v>
      </c>
      <c r="I299" s="81">
        <f t="shared" si="58"/>
        <v>1980.1777019281521</v>
      </c>
      <c r="J299" s="37">
        <f t="shared" si="59"/>
        <v>-515.48459904790707</v>
      </c>
      <c r="K299" s="37">
        <f t="shared" si="60"/>
        <v>1464.6931028802451</v>
      </c>
      <c r="L299" s="37">
        <f t="shared" si="61"/>
        <v>29033365.465670567</v>
      </c>
      <c r="M299" s="41">
        <f t="shared" si="62"/>
        <v>21475330.274430152</v>
      </c>
      <c r="N299" s="41">
        <f>'jan-nov'!M299</f>
        <v>18805841.52485862</v>
      </c>
      <c r="O299" s="107">
        <f t="shared" si="63"/>
        <v>2669488.749571532</v>
      </c>
      <c r="P299" s="63">
        <f t="shared" si="64"/>
        <v>535353764.27443016</v>
      </c>
      <c r="Q299" s="63">
        <f t="shared" si="65"/>
        <v>36513.010794873153</v>
      </c>
      <c r="R299" s="110">
        <f t="shared" si="66"/>
        <v>0.95213378315024322</v>
      </c>
    </row>
    <row r="300" spans="1:18" x14ac:dyDescent="0.2">
      <c r="A300" s="33">
        <v>5032</v>
      </c>
      <c r="B300" s="34" t="s">
        <v>368</v>
      </c>
      <c r="C300" s="36">
        <v>122620193</v>
      </c>
      <c r="D300" s="37">
        <v>4144</v>
      </c>
      <c r="E300" s="37">
        <f t="shared" si="54"/>
        <v>29589.814913127415</v>
      </c>
      <c r="F300" s="38">
        <f t="shared" si="55"/>
        <v>0.77160063776245391</v>
      </c>
      <c r="G300" s="37">
        <f t="shared" si="56"/>
        <v>5255.2793692474488</v>
      </c>
      <c r="H300" s="37">
        <f t="shared" si="57"/>
        <v>1723.3781468954512</v>
      </c>
      <c r="I300" s="81">
        <f t="shared" si="58"/>
        <v>6978.6575161429</v>
      </c>
      <c r="J300" s="37">
        <f t="shared" si="59"/>
        <v>-515.48459904790707</v>
      </c>
      <c r="K300" s="37">
        <f t="shared" si="60"/>
        <v>6463.172917094993</v>
      </c>
      <c r="L300" s="37">
        <f t="shared" si="61"/>
        <v>28919556.746896178</v>
      </c>
      <c r="M300" s="41">
        <f t="shared" si="62"/>
        <v>26783388.568441652</v>
      </c>
      <c r="N300" s="41">
        <f>'jan-nov'!M300</f>
        <v>25492419.411295991</v>
      </c>
      <c r="O300" s="107">
        <f t="shared" si="63"/>
        <v>1290969.1571456604</v>
      </c>
      <c r="P300" s="63">
        <f t="shared" si="64"/>
        <v>149403581.56844166</v>
      </c>
      <c r="Q300" s="63">
        <f t="shared" si="65"/>
        <v>36052.98783022241</v>
      </c>
      <c r="R300" s="110">
        <f t="shared" si="66"/>
        <v>0.94013796587487342</v>
      </c>
    </row>
    <row r="301" spans="1:18" x14ac:dyDescent="0.2">
      <c r="A301" s="33">
        <v>5033</v>
      </c>
      <c r="B301" s="34" t="s">
        <v>369</v>
      </c>
      <c r="C301" s="36">
        <v>38048367</v>
      </c>
      <c r="D301" s="37">
        <v>753</v>
      </c>
      <c r="E301" s="37">
        <f t="shared" si="54"/>
        <v>50529.039840637452</v>
      </c>
      <c r="F301" s="38">
        <f t="shared" si="55"/>
        <v>1.3176236310036298</v>
      </c>
      <c r="G301" s="37">
        <f t="shared" si="56"/>
        <v>-7308.2555872585726</v>
      </c>
      <c r="H301" s="37">
        <f t="shared" si="57"/>
        <v>0</v>
      </c>
      <c r="I301" s="81">
        <f t="shared" si="58"/>
        <v>-7308.2555872585726</v>
      </c>
      <c r="J301" s="37">
        <f t="shared" si="59"/>
        <v>-515.48459904790707</v>
      </c>
      <c r="K301" s="37">
        <f t="shared" si="60"/>
        <v>-7823.7401863064797</v>
      </c>
      <c r="L301" s="37">
        <f t="shared" si="61"/>
        <v>-5503116.4572057053</v>
      </c>
      <c r="M301" s="41">
        <f t="shared" si="62"/>
        <v>-5891276.3602887793</v>
      </c>
      <c r="N301" s="41">
        <f>'jan-nov'!M301</f>
        <v>-5928442.2969159372</v>
      </c>
      <c r="O301" s="107">
        <f t="shared" si="63"/>
        <v>37165.936627157964</v>
      </c>
      <c r="P301" s="63">
        <f t="shared" si="64"/>
        <v>32157090.63971122</v>
      </c>
      <c r="Q301" s="63">
        <f t="shared" si="65"/>
        <v>42705.299654330971</v>
      </c>
      <c r="R301" s="110">
        <f t="shared" si="66"/>
        <v>1.1136073863882026</v>
      </c>
    </row>
    <row r="302" spans="1:18" x14ac:dyDescent="0.2">
      <c r="A302" s="33">
        <v>5034</v>
      </c>
      <c r="B302" s="34" t="s">
        <v>370</v>
      </c>
      <c r="C302" s="36">
        <v>68558271</v>
      </c>
      <c r="D302" s="37">
        <v>2426</v>
      </c>
      <c r="E302" s="37">
        <f t="shared" si="54"/>
        <v>28259.798433635613</v>
      </c>
      <c r="F302" s="38">
        <f t="shared" si="55"/>
        <v>0.73691838081615724</v>
      </c>
      <c r="G302" s="37">
        <f t="shared" si="56"/>
        <v>6053.2892569425303</v>
      </c>
      <c r="H302" s="37">
        <f t="shared" si="57"/>
        <v>2188.8839147175818</v>
      </c>
      <c r="I302" s="81">
        <f t="shared" si="58"/>
        <v>8242.1731716601116</v>
      </c>
      <c r="J302" s="37">
        <f t="shared" si="59"/>
        <v>-515.48459904790707</v>
      </c>
      <c r="K302" s="37">
        <f t="shared" si="60"/>
        <v>7726.6885726122046</v>
      </c>
      <c r="L302" s="37">
        <f t="shared" si="61"/>
        <v>19995512.11444743</v>
      </c>
      <c r="M302" s="41">
        <f t="shared" si="62"/>
        <v>18744946.477157209</v>
      </c>
      <c r="N302" s="41">
        <f>'jan-nov'!M302</f>
        <v>17608425.08764578</v>
      </c>
      <c r="O302" s="107">
        <f t="shared" si="63"/>
        <v>1136521.3895114288</v>
      </c>
      <c r="P302" s="63">
        <f t="shared" si="64"/>
        <v>87303217.477157205</v>
      </c>
      <c r="Q302" s="63">
        <f t="shared" si="65"/>
        <v>35986.487006247815</v>
      </c>
      <c r="R302" s="110">
        <f t="shared" si="66"/>
        <v>0.93840385302755847</v>
      </c>
    </row>
    <row r="303" spans="1:18" x14ac:dyDescent="0.2">
      <c r="A303" s="33">
        <v>5035</v>
      </c>
      <c r="B303" s="34" t="s">
        <v>371</v>
      </c>
      <c r="C303" s="36">
        <v>741892088</v>
      </c>
      <c r="D303" s="37">
        <v>24541</v>
      </c>
      <c r="E303" s="37">
        <f t="shared" si="54"/>
        <v>30230.719530581475</v>
      </c>
      <c r="F303" s="38">
        <f t="shared" si="55"/>
        <v>0.78831322663887371</v>
      </c>
      <c r="G303" s="37">
        <f t="shared" si="56"/>
        <v>4870.7365987750136</v>
      </c>
      <c r="H303" s="37">
        <f t="shared" si="57"/>
        <v>1499.0615307865303</v>
      </c>
      <c r="I303" s="81">
        <f t="shared" si="58"/>
        <v>6369.7981295615436</v>
      </c>
      <c r="J303" s="37">
        <f t="shared" si="59"/>
        <v>-515.48459904790707</v>
      </c>
      <c r="K303" s="37">
        <f t="shared" si="60"/>
        <v>5854.3135305136366</v>
      </c>
      <c r="L303" s="37">
        <f t="shared" si="61"/>
        <v>156321215.89756984</v>
      </c>
      <c r="M303" s="41">
        <f t="shared" si="62"/>
        <v>143670708.35233516</v>
      </c>
      <c r="N303" s="41">
        <f>'jan-nov'!M303</f>
        <v>134541704.66513392</v>
      </c>
      <c r="O303" s="107">
        <f t="shared" si="63"/>
        <v>9129003.6872012317</v>
      </c>
      <c r="P303" s="63">
        <f t="shared" si="64"/>
        <v>885562796.35233521</v>
      </c>
      <c r="Q303" s="63">
        <f t="shared" si="65"/>
        <v>36085.033061095113</v>
      </c>
      <c r="R303" s="110">
        <f t="shared" si="66"/>
        <v>0.9409735953186944</v>
      </c>
    </row>
    <row r="304" spans="1:18" x14ac:dyDescent="0.2">
      <c r="A304" s="33">
        <v>5036</v>
      </c>
      <c r="B304" s="34" t="s">
        <v>372</v>
      </c>
      <c r="C304" s="36">
        <v>74462598</v>
      </c>
      <c r="D304" s="37">
        <v>2645</v>
      </c>
      <c r="E304" s="37">
        <f t="shared" si="54"/>
        <v>28152.210964083177</v>
      </c>
      <c r="F304" s="38">
        <f t="shared" si="55"/>
        <v>0.73411286951554144</v>
      </c>
      <c r="G304" s="37">
        <f t="shared" si="56"/>
        <v>6117.841738673992</v>
      </c>
      <c r="H304" s="37">
        <f t="shared" si="57"/>
        <v>2226.5395290609345</v>
      </c>
      <c r="I304" s="81">
        <f t="shared" si="58"/>
        <v>8344.381267734927</v>
      </c>
      <c r="J304" s="37">
        <f t="shared" si="59"/>
        <v>-515.48459904790707</v>
      </c>
      <c r="K304" s="37">
        <f t="shared" si="60"/>
        <v>7828.8966686870199</v>
      </c>
      <c r="L304" s="37">
        <f t="shared" si="61"/>
        <v>22070888.453158882</v>
      </c>
      <c r="M304" s="41">
        <f t="shared" si="62"/>
        <v>20707431.688677169</v>
      </c>
      <c r="N304" s="41">
        <f>'jan-nov'!M304</f>
        <v>21006488.067610499</v>
      </c>
      <c r="O304" s="107">
        <f t="shared" si="63"/>
        <v>-299056.37893332914</v>
      </c>
      <c r="P304" s="63">
        <f t="shared" si="64"/>
        <v>95170029.688677162</v>
      </c>
      <c r="Q304" s="63">
        <f t="shared" si="65"/>
        <v>35981.107632770196</v>
      </c>
      <c r="R304" s="110">
        <f t="shared" si="66"/>
        <v>0.93826357746252775</v>
      </c>
    </row>
    <row r="305" spans="1:18" x14ac:dyDescent="0.2">
      <c r="A305" s="33">
        <v>5037</v>
      </c>
      <c r="B305" s="34" t="s">
        <v>373</v>
      </c>
      <c r="C305" s="36">
        <v>600715049</v>
      </c>
      <c r="D305" s="37">
        <v>20344</v>
      </c>
      <c r="E305" s="37">
        <f t="shared" si="54"/>
        <v>29527.873033818323</v>
      </c>
      <c r="F305" s="38">
        <f t="shared" si="55"/>
        <v>0.76998540651753333</v>
      </c>
      <c r="G305" s="37">
        <f t="shared" si="56"/>
        <v>5292.4444968329044</v>
      </c>
      <c r="H305" s="37">
        <f t="shared" si="57"/>
        <v>1745.0578046536334</v>
      </c>
      <c r="I305" s="81">
        <f t="shared" si="58"/>
        <v>7037.5023014865383</v>
      </c>
      <c r="J305" s="37">
        <f t="shared" si="59"/>
        <v>-515.48459904790707</v>
      </c>
      <c r="K305" s="37">
        <f t="shared" si="60"/>
        <v>6522.0177024386312</v>
      </c>
      <c r="L305" s="37">
        <f t="shared" si="61"/>
        <v>143170946.82144213</v>
      </c>
      <c r="M305" s="41">
        <f t="shared" si="62"/>
        <v>132683928.13841151</v>
      </c>
      <c r="N305" s="41">
        <f>'jan-nov'!M305</f>
        <v>130787672.555262</v>
      </c>
      <c r="O305" s="107">
        <f t="shared" si="63"/>
        <v>1896255.5831495076</v>
      </c>
      <c r="P305" s="63">
        <f t="shared" si="64"/>
        <v>733398977.13841152</v>
      </c>
      <c r="Q305" s="63">
        <f t="shared" si="65"/>
        <v>36049.890736256959</v>
      </c>
      <c r="R305" s="110">
        <f t="shared" si="66"/>
        <v>0.94005720431262751</v>
      </c>
    </row>
    <row r="306" spans="1:18" x14ac:dyDescent="0.2">
      <c r="A306" s="33">
        <v>5038</v>
      </c>
      <c r="B306" s="34" t="s">
        <v>374</v>
      </c>
      <c r="C306" s="36">
        <v>416023482</v>
      </c>
      <c r="D306" s="37">
        <v>15002</v>
      </c>
      <c r="E306" s="37">
        <f t="shared" si="54"/>
        <v>27731.201306492469</v>
      </c>
      <c r="F306" s="38">
        <f t="shared" si="55"/>
        <v>0.72313438515344342</v>
      </c>
      <c r="G306" s="37">
        <f t="shared" si="56"/>
        <v>6370.4475332284173</v>
      </c>
      <c r="H306" s="37">
        <f t="shared" si="57"/>
        <v>2373.8929092176822</v>
      </c>
      <c r="I306" s="81">
        <f t="shared" si="58"/>
        <v>8744.3404424461005</v>
      </c>
      <c r="J306" s="37">
        <f t="shared" si="59"/>
        <v>-515.48459904790707</v>
      </c>
      <c r="K306" s="37">
        <f t="shared" si="60"/>
        <v>8228.8558433981925</v>
      </c>
      <c r="L306" s="37">
        <f t="shared" si="61"/>
        <v>131182595.31757639</v>
      </c>
      <c r="M306" s="41">
        <f t="shared" si="62"/>
        <v>123449295.36265968</v>
      </c>
      <c r="N306" s="41">
        <f>'jan-nov'!M306</f>
        <v>118940291.63370237</v>
      </c>
      <c r="O306" s="107">
        <f t="shared" si="63"/>
        <v>4509003.7289573103</v>
      </c>
      <c r="P306" s="63">
        <f t="shared" si="64"/>
        <v>539472777.36265969</v>
      </c>
      <c r="Q306" s="63">
        <f t="shared" si="65"/>
        <v>35960.057149890657</v>
      </c>
      <c r="R306" s="110">
        <f t="shared" si="66"/>
        <v>0.93771465324442271</v>
      </c>
    </row>
    <row r="307" spans="1:18" x14ac:dyDescent="0.2">
      <c r="A307" s="33">
        <v>5041</v>
      </c>
      <c r="B307" s="34" t="s">
        <v>391</v>
      </c>
      <c r="C307" s="36">
        <v>57502108</v>
      </c>
      <c r="D307" s="37">
        <v>2021</v>
      </c>
      <c r="E307" s="37">
        <f t="shared" si="54"/>
        <v>28452.304799604157</v>
      </c>
      <c r="F307" s="38">
        <f t="shared" si="55"/>
        <v>0.74193828496867564</v>
      </c>
      <c r="G307" s="37">
        <f t="shared" si="56"/>
        <v>5937.7854373614036</v>
      </c>
      <c r="H307" s="37">
        <f t="shared" si="57"/>
        <v>2121.5066866285915</v>
      </c>
      <c r="I307" s="81">
        <f t="shared" si="58"/>
        <v>8059.2921239899952</v>
      </c>
      <c r="J307" s="37">
        <f t="shared" si="59"/>
        <v>-515.48459904790707</v>
      </c>
      <c r="K307" s="37">
        <f t="shared" si="60"/>
        <v>7543.8075249420881</v>
      </c>
      <c r="L307" s="37">
        <f t="shared" si="61"/>
        <v>16287829.38258378</v>
      </c>
      <c r="M307" s="41">
        <f t="shared" si="62"/>
        <v>15246035.007907961</v>
      </c>
      <c r="N307" s="41">
        <f>'jan-nov'!M307</f>
        <v>15104860.481546622</v>
      </c>
      <c r="O307" s="107">
        <f t="shared" si="63"/>
        <v>141174.52636133879</v>
      </c>
      <c r="P307" s="63">
        <f t="shared" si="64"/>
        <v>72748143.007907957</v>
      </c>
      <c r="Q307" s="63">
        <f t="shared" si="65"/>
        <v>35996.112324546244</v>
      </c>
      <c r="R307" s="110">
        <f t="shared" si="66"/>
        <v>0.93865484823518441</v>
      </c>
    </row>
    <row r="308" spans="1:18" x14ac:dyDescent="0.2">
      <c r="A308" s="33">
        <v>5042</v>
      </c>
      <c r="B308" s="34" t="s">
        <v>375</v>
      </c>
      <c r="C308" s="36">
        <v>39625296</v>
      </c>
      <c r="D308" s="37">
        <v>1295</v>
      </c>
      <c r="E308" s="37">
        <f t="shared" si="54"/>
        <v>30598.684169884171</v>
      </c>
      <c r="F308" s="38">
        <f t="shared" si="55"/>
        <v>0.79790847930245257</v>
      </c>
      <c r="G308" s="37">
        <f t="shared" si="56"/>
        <v>4649.9578151933956</v>
      </c>
      <c r="H308" s="37">
        <f t="shared" si="57"/>
        <v>1370.2739070305868</v>
      </c>
      <c r="I308" s="81">
        <f t="shared" si="58"/>
        <v>6020.2317222239826</v>
      </c>
      <c r="J308" s="37">
        <f t="shared" si="59"/>
        <v>-515.48459904790707</v>
      </c>
      <c r="K308" s="37">
        <f t="shared" si="60"/>
        <v>5504.7471231760755</v>
      </c>
      <c r="L308" s="37">
        <f t="shared" si="61"/>
        <v>7796200.0802800572</v>
      </c>
      <c r="M308" s="41">
        <f t="shared" si="62"/>
        <v>7128647.5245130174</v>
      </c>
      <c r="N308" s="41">
        <f>'jan-nov'!M308</f>
        <v>7011529.2972799968</v>
      </c>
      <c r="O308" s="107">
        <f t="shared" si="63"/>
        <v>117118.22723302059</v>
      </c>
      <c r="P308" s="63">
        <f t="shared" si="64"/>
        <v>46753943.524513021</v>
      </c>
      <c r="Q308" s="63">
        <f t="shared" si="65"/>
        <v>36103.431293060246</v>
      </c>
      <c r="R308" s="110">
        <f t="shared" si="66"/>
        <v>0.94145335795187335</v>
      </c>
    </row>
    <row r="309" spans="1:18" x14ac:dyDescent="0.2">
      <c r="A309" s="33">
        <v>5043</v>
      </c>
      <c r="B309" s="34" t="s">
        <v>392</v>
      </c>
      <c r="C309" s="36">
        <v>13559715</v>
      </c>
      <c r="D309" s="37">
        <v>429</v>
      </c>
      <c r="E309" s="37">
        <f t="shared" si="54"/>
        <v>31607.727272727272</v>
      </c>
      <c r="F309" s="38">
        <f t="shared" si="55"/>
        <v>0.8242208541506687</v>
      </c>
      <c r="G309" s="37">
        <f t="shared" si="56"/>
        <v>4044.5319534875348</v>
      </c>
      <c r="H309" s="37">
        <f t="shared" si="57"/>
        <v>1017.1088210355014</v>
      </c>
      <c r="I309" s="81">
        <f t="shared" si="58"/>
        <v>5061.6407745230363</v>
      </c>
      <c r="J309" s="37">
        <f t="shared" si="59"/>
        <v>-515.48459904790707</v>
      </c>
      <c r="K309" s="37">
        <f t="shared" si="60"/>
        <v>4546.1561754751292</v>
      </c>
      <c r="L309" s="37">
        <f t="shared" si="61"/>
        <v>2171443.8922703825</v>
      </c>
      <c r="M309" s="41">
        <f t="shared" si="62"/>
        <v>1950300.9992788304</v>
      </c>
      <c r="N309" s="41">
        <f>'jan-nov'!M309</f>
        <v>1805612.0497939156</v>
      </c>
      <c r="O309" s="107">
        <f t="shared" si="63"/>
        <v>144688.94948491477</v>
      </c>
      <c r="P309" s="63">
        <f t="shared" si="64"/>
        <v>15510015.99927883</v>
      </c>
      <c r="Q309" s="63">
        <f t="shared" si="65"/>
        <v>36153.883448202403</v>
      </c>
      <c r="R309" s="110">
        <f t="shared" si="66"/>
        <v>0.94276897669428417</v>
      </c>
    </row>
    <row r="310" spans="1:18" x14ac:dyDescent="0.2">
      <c r="A310" s="33">
        <v>5044</v>
      </c>
      <c r="B310" s="34" t="s">
        <v>376</v>
      </c>
      <c r="C310" s="36">
        <v>33048636</v>
      </c>
      <c r="D310" s="37">
        <v>814</v>
      </c>
      <c r="E310" s="37">
        <f t="shared" si="54"/>
        <v>40600.289926289923</v>
      </c>
      <c r="F310" s="38">
        <f t="shared" si="55"/>
        <v>1.0587159700876545</v>
      </c>
      <c r="G310" s="37">
        <f t="shared" si="56"/>
        <v>-1351.0056386500553</v>
      </c>
      <c r="H310" s="37">
        <f t="shared" si="57"/>
        <v>0</v>
      </c>
      <c r="I310" s="81">
        <f t="shared" si="58"/>
        <v>-1351.0056386500553</v>
      </c>
      <c r="J310" s="37">
        <f t="shared" si="59"/>
        <v>-515.48459904790707</v>
      </c>
      <c r="K310" s="37">
        <f t="shared" si="60"/>
        <v>-1866.4902376979624</v>
      </c>
      <c r="L310" s="37">
        <f t="shared" si="61"/>
        <v>-1099718.589861145</v>
      </c>
      <c r="M310" s="41">
        <f t="shared" si="62"/>
        <v>-1519323.0534861414</v>
      </c>
      <c r="N310" s="41">
        <f>'jan-nov'!M310</f>
        <v>-1556363.8689104558</v>
      </c>
      <c r="O310" s="107">
        <f t="shared" si="63"/>
        <v>37040.815424314467</v>
      </c>
      <c r="P310" s="63">
        <f t="shared" si="64"/>
        <v>31529312.946513858</v>
      </c>
      <c r="Q310" s="63">
        <f t="shared" si="65"/>
        <v>38733.799688591964</v>
      </c>
      <c r="R310" s="110">
        <f t="shared" si="66"/>
        <v>1.0100443220218125</v>
      </c>
    </row>
    <row r="311" spans="1:18" x14ac:dyDescent="0.2">
      <c r="A311" s="33">
        <v>5045</v>
      </c>
      <c r="B311" s="34" t="s">
        <v>377</v>
      </c>
      <c r="C311" s="36">
        <v>65996343</v>
      </c>
      <c r="D311" s="37">
        <v>2296</v>
      </c>
      <c r="E311" s="37">
        <f t="shared" si="54"/>
        <v>28744.051829268294</v>
      </c>
      <c r="F311" s="38">
        <f t="shared" si="55"/>
        <v>0.74954604442290185</v>
      </c>
      <c r="G311" s="37">
        <f t="shared" si="56"/>
        <v>5762.7372195629223</v>
      </c>
      <c r="H311" s="37">
        <f t="shared" si="57"/>
        <v>2019.3952262461437</v>
      </c>
      <c r="I311" s="81">
        <f t="shared" si="58"/>
        <v>7782.1324458090658</v>
      </c>
      <c r="J311" s="37">
        <f t="shared" si="59"/>
        <v>-515.48459904790707</v>
      </c>
      <c r="K311" s="37">
        <f t="shared" si="60"/>
        <v>7266.6478467611587</v>
      </c>
      <c r="L311" s="37">
        <f t="shared" si="61"/>
        <v>17867776.095577616</v>
      </c>
      <c r="M311" s="41">
        <f t="shared" si="62"/>
        <v>16684223.456163621</v>
      </c>
      <c r="N311" s="41">
        <f>'jan-nov'!M311</f>
        <v>15787766.046799131</v>
      </c>
      <c r="O311" s="107">
        <f t="shared" si="63"/>
        <v>896457.40936448984</v>
      </c>
      <c r="P311" s="63">
        <f t="shared" si="64"/>
        <v>82680566.456163615</v>
      </c>
      <c r="Q311" s="63">
        <f t="shared" si="65"/>
        <v>36010.69967602945</v>
      </c>
      <c r="R311" s="110">
        <f t="shared" si="66"/>
        <v>0.93903523620789575</v>
      </c>
    </row>
    <row r="312" spans="1:18" x14ac:dyDescent="0.2">
      <c r="A312" s="33">
        <v>5046</v>
      </c>
      <c r="B312" s="34" t="s">
        <v>378</v>
      </c>
      <c r="C312" s="36">
        <v>29867774</v>
      </c>
      <c r="D312" s="37">
        <v>1216</v>
      </c>
      <c r="E312" s="37">
        <f t="shared" si="54"/>
        <v>24562.314144736843</v>
      </c>
      <c r="F312" s="38">
        <f t="shared" si="55"/>
        <v>0.64050070318596597</v>
      </c>
      <c r="G312" s="37">
        <f t="shared" si="56"/>
        <v>8271.7798302817919</v>
      </c>
      <c r="H312" s="37">
        <f t="shared" si="57"/>
        <v>3483.0034158321514</v>
      </c>
      <c r="I312" s="81">
        <f t="shared" si="58"/>
        <v>11754.783246113944</v>
      </c>
      <c r="J312" s="37">
        <f t="shared" si="59"/>
        <v>-515.48459904790707</v>
      </c>
      <c r="K312" s="37">
        <f t="shared" si="60"/>
        <v>11239.298647066036</v>
      </c>
      <c r="L312" s="37">
        <f t="shared" si="61"/>
        <v>14293816.427274557</v>
      </c>
      <c r="M312" s="41">
        <f t="shared" si="62"/>
        <v>13666987.1548323</v>
      </c>
      <c r="N312" s="41">
        <f>'jan-nov'!M312</f>
        <v>13340833.530534733</v>
      </c>
      <c r="O312" s="107">
        <f t="shared" si="63"/>
        <v>326153.62429756671</v>
      </c>
      <c r="P312" s="63">
        <f t="shared" si="64"/>
        <v>43534761.154832304</v>
      </c>
      <c r="Q312" s="63">
        <f t="shared" si="65"/>
        <v>35801.61279180288</v>
      </c>
      <c r="R312" s="110">
        <f t="shared" si="66"/>
        <v>0.93358296914604899</v>
      </c>
    </row>
    <row r="313" spans="1:18" x14ac:dyDescent="0.2">
      <c r="A313" s="33">
        <v>5047</v>
      </c>
      <c r="B313" s="34" t="s">
        <v>379</v>
      </c>
      <c r="C313" s="36">
        <v>110413235</v>
      </c>
      <c r="D313" s="37">
        <v>3873</v>
      </c>
      <c r="E313" s="37">
        <f t="shared" si="54"/>
        <v>28508.452104311902</v>
      </c>
      <c r="F313" s="38">
        <f t="shared" si="55"/>
        <v>0.74340241363079573</v>
      </c>
      <c r="G313" s="37">
        <f t="shared" si="56"/>
        <v>5904.0970545367572</v>
      </c>
      <c r="H313" s="37">
        <f t="shared" si="57"/>
        <v>2101.855129980881</v>
      </c>
      <c r="I313" s="81">
        <f t="shared" si="58"/>
        <v>8005.9521845176387</v>
      </c>
      <c r="J313" s="37">
        <f t="shared" si="59"/>
        <v>-515.48459904790707</v>
      </c>
      <c r="K313" s="37">
        <f t="shared" si="60"/>
        <v>7490.4675854697316</v>
      </c>
      <c r="L313" s="37">
        <f t="shared" si="61"/>
        <v>31007052.810636815</v>
      </c>
      <c r="M313" s="41">
        <f t="shared" si="62"/>
        <v>29010580.958524272</v>
      </c>
      <c r="N313" s="41">
        <f>'jan-nov'!M313</f>
        <v>28407285.14499262</v>
      </c>
      <c r="O313" s="107">
        <f t="shared" si="63"/>
        <v>603295.81353165209</v>
      </c>
      <c r="P313" s="63">
        <f t="shared" si="64"/>
        <v>139423815.95852429</v>
      </c>
      <c r="Q313" s="63">
        <f t="shared" si="65"/>
        <v>35998.919689781636</v>
      </c>
      <c r="R313" s="110">
        <f t="shared" si="66"/>
        <v>0.93872805466829057</v>
      </c>
    </row>
    <row r="314" spans="1:18" x14ac:dyDescent="0.2">
      <c r="A314" s="33">
        <v>5049</v>
      </c>
      <c r="B314" s="34" t="s">
        <v>380</v>
      </c>
      <c r="C314" s="36">
        <v>40204060</v>
      </c>
      <c r="D314" s="37">
        <v>1108</v>
      </c>
      <c r="E314" s="37">
        <f t="shared" si="54"/>
        <v>36285.252707581225</v>
      </c>
      <c r="F314" s="38">
        <f t="shared" si="55"/>
        <v>0.94619463530744807</v>
      </c>
      <c r="G314" s="37">
        <f t="shared" si="56"/>
        <v>1238.0166925751632</v>
      </c>
      <c r="H314" s="37">
        <f t="shared" si="57"/>
        <v>0</v>
      </c>
      <c r="I314" s="81">
        <f t="shared" si="58"/>
        <v>1238.0166925751632</v>
      </c>
      <c r="J314" s="37">
        <f t="shared" si="59"/>
        <v>-515.48459904790707</v>
      </c>
      <c r="K314" s="37">
        <f t="shared" si="60"/>
        <v>722.53209352725617</v>
      </c>
      <c r="L314" s="37">
        <f t="shared" si="61"/>
        <v>1371722.495373281</v>
      </c>
      <c r="M314" s="41">
        <f t="shared" si="62"/>
        <v>800565.55962819979</v>
      </c>
      <c r="N314" s="41">
        <f>'jan-nov'!M314</f>
        <v>1285399.8693454724</v>
      </c>
      <c r="O314" s="107">
        <f t="shared" si="63"/>
        <v>-484834.30971727264</v>
      </c>
      <c r="P314" s="63">
        <f t="shared" si="64"/>
        <v>41004625.559628204</v>
      </c>
      <c r="Q314" s="63">
        <f t="shared" si="65"/>
        <v>37007.784801108486</v>
      </c>
      <c r="R314" s="110">
        <f t="shared" si="66"/>
        <v>0.96503578810973001</v>
      </c>
    </row>
    <row r="315" spans="1:18" x14ac:dyDescent="0.2">
      <c r="A315" s="33">
        <v>5052</v>
      </c>
      <c r="B315" s="34" t="s">
        <v>381</v>
      </c>
      <c r="C315" s="36">
        <v>16274133</v>
      </c>
      <c r="D315" s="37">
        <v>582</v>
      </c>
      <c r="E315" s="37">
        <f t="shared" si="54"/>
        <v>27962.427835051545</v>
      </c>
      <c r="F315" s="38">
        <f t="shared" si="55"/>
        <v>0.72916397801935318</v>
      </c>
      <c r="G315" s="37">
        <f t="shared" si="56"/>
        <v>6231.7116160929709</v>
      </c>
      <c r="H315" s="37">
        <f t="shared" si="57"/>
        <v>2292.9636242220058</v>
      </c>
      <c r="I315" s="81">
        <f t="shared" si="58"/>
        <v>8524.6752403149767</v>
      </c>
      <c r="J315" s="37">
        <f t="shared" si="59"/>
        <v>-515.48459904790707</v>
      </c>
      <c r="K315" s="37">
        <f t="shared" si="60"/>
        <v>8009.1906412670696</v>
      </c>
      <c r="L315" s="37">
        <f t="shared" si="61"/>
        <v>4961360.9898633165</v>
      </c>
      <c r="M315" s="41">
        <f t="shared" si="62"/>
        <v>4661348.9532174347</v>
      </c>
      <c r="N315" s="41">
        <f>'jan-nov'!M315</f>
        <v>4771235.7220980376</v>
      </c>
      <c r="O315" s="107">
        <f t="shared" si="63"/>
        <v>-109886.7688806029</v>
      </c>
      <c r="P315" s="63">
        <f t="shared" si="64"/>
        <v>20935481.953217436</v>
      </c>
      <c r="Q315" s="63">
        <f t="shared" si="65"/>
        <v>35971.618476318617</v>
      </c>
      <c r="R315" s="110">
        <f t="shared" si="66"/>
        <v>0.93801613288771835</v>
      </c>
    </row>
    <row r="316" spans="1:18" x14ac:dyDescent="0.2">
      <c r="A316" s="33">
        <v>5053</v>
      </c>
      <c r="B316" s="34" t="s">
        <v>382</v>
      </c>
      <c r="C316" s="36">
        <v>203819198</v>
      </c>
      <c r="D316" s="37">
        <v>6841</v>
      </c>
      <c r="E316" s="37">
        <f t="shared" si="54"/>
        <v>29793.772547873119</v>
      </c>
      <c r="F316" s="38">
        <f t="shared" si="55"/>
        <v>0.77691915163313341</v>
      </c>
      <c r="G316" s="37">
        <f t="shared" si="56"/>
        <v>5132.9047884000265</v>
      </c>
      <c r="H316" s="37">
        <f t="shared" si="57"/>
        <v>1651.9929747344549</v>
      </c>
      <c r="I316" s="81">
        <f t="shared" si="58"/>
        <v>6784.8977631344815</v>
      </c>
      <c r="J316" s="37">
        <f t="shared" si="59"/>
        <v>-515.48459904790707</v>
      </c>
      <c r="K316" s="37">
        <f t="shared" si="60"/>
        <v>6269.4131640865744</v>
      </c>
      <c r="L316" s="37">
        <f t="shared" si="61"/>
        <v>46415485.597602986</v>
      </c>
      <c r="M316" s="41">
        <f t="shared" si="62"/>
        <v>42889055.455516256</v>
      </c>
      <c r="N316" s="41">
        <f>'jan-nov'!M316</f>
        <v>41510005.165245153</v>
      </c>
      <c r="O316" s="107">
        <f t="shared" si="63"/>
        <v>1379050.2902711034</v>
      </c>
      <c r="P316" s="63">
        <f t="shared" si="64"/>
        <v>246708253.45551625</v>
      </c>
      <c r="Q316" s="63">
        <f t="shared" si="65"/>
        <v>36063.18571195969</v>
      </c>
      <c r="R316" s="110">
        <f t="shared" si="66"/>
        <v>0.9404038915684072</v>
      </c>
    </row>
    <row r="317" spans="1:18" x14ac:dyDescent="0.2">
      <c r="A317" s="33">
        <v>5054</v>
      </c>
      <c r="B317" s="34" t="s">
        <v>383</v>
      </c>
      <c r="C317" s="36">
        <v>265108220</v>
      </c>
      <c r="D317" s="37">
        <v>9977</v>
      </c>
      <c r="E317" s="37">
        <f t="shared" si="54"/>
        <v>26571.937456149142</v>
      </c>
      <c r="F317" s="38">
        <f t="shared" si="55"/>
        <v>0.69290476969670622</v>
      </c>
      <c r="G317" s="37">
        <f t="shared" si="56"/>
        <v>7066.0058434344128</v>
      </c>
      <c r="H317" s="37">
        <f t="shared" si="57"/>
        <v>2779.6352568378466</v>
      </c>
      <c r="I317" s="81">
        <f t="shared" si="58"/>
        <v>9845.6411002722598</v>
      </c>
      <c r="J317" s="37">
        <f t="shared" si="59"/>
        <v>-515.48459904790707</v>
      </c>
      <c r="K317" s="37">
        <f t="shared" si="60"/>
        <v>9330.1565012243518</v>
      </c>
      <c r="L317" s="37">
        <f t="shared" si="61"/>
        <v>98229961.257416338</v>
      </c>
      <c r="M317" s="41">
        <f t="shared" si="62"/>
        <v>93086971.412715361</v>
      </c>
      <c r="N317" s="41">
        <f>'jan-nov'!M317</f>
        <v>89509165.141361013</v>
      </c>
      <c r="O317" s="107">
        <f t="shared" si="63"/>
        <v>3577806.2713543475</v>
      </c>
      <c r="P317" s="63">
        <f t="shared" si="64"/>
        <v>358195191.41271538</v>
      </c>
      <c r="Q317" s="63">
        <f t="shared" si="65"/>
        <v>35902.093957373494</v>
      </c>
      <c r="R317" s="110">
        <f t="shared" si="66"/>
        <v>0.93620317247158602</v>
      </c>
    </row>
    <row r="318" spans="1:18" x14ac:dyDescent="0.2">
      <c r="A318" s="33">
        <v>5055</v>
      </c>
      <c r="B318" s="34" t="s">
        <v>411</v>
      </c>
      <c r="C318" s="36">
        <v>191034867</v>
      </c>
      <c r="D318" s="37">
        <v>5880</v>
      </c>
      <c r="E318" s="37">
        <f t="shared" si="54"/>
        <v>32488.922959183674</v>
      </c>
      <c r="F318" s="38">
        <f t="shared" si="55"/>
        <v>0.84719940794221793</v>
      </c>
      <c r="G318" s="37">
        <f t="shared" si="56"/>
        <v>3515.814541613694</v>
      </c>
      <c r="H318" s="37">
        <f t="shared" si="57"/>
        <v>708.69033077576069</v>
      </c>
      <c r="I318" s="81">
        <f t="shared" si="58"/>
        <v>4224.5048723894542</v>
      </c>
      <c r="J318" s="37">
        <f t="shared" si="59"/>
        <v>-515.48459904790707</v>
      </c>
      <c r="K318" s="37">
        <f t="shared" si="60"/>
        <v>3709.0202733415472</v>
      </c>
      <c r="L318" s="37">
        <f t="shared" si="61"/>
        <v>24840088.649649993</v>
      </c>
      <c r="M318" s="41">
        <f t="shared" si="62"/>
        <v>21809039.207248297</v>
      </c>
      <c r="N318" s="41">
        <f>'jan-nov'!M318</f>
        <v>21515738.855217293</v>
      </c>
      <c r="O318" s="107">
        <f t="shared" si="63"/>
        <v>293300.35203100368</v>
      </c>
      <c r="P318" s="63">
        <f t="shared" si="64"/>
        <v>212843906.2072483</v>
      </c>
      <c r="Q318" s="63">
        <f t="shared" si="65"/>
        <v>36197.94323252522</v>
      </c>
      <c r="R318" s="110">
        <f t="shared" si="66"/>
        <v>0.94391790438386158</v>
      </c>
    </row>
    <row r="319" spans="1:18" x14ac:dyDescent="0.2">
      <c r="A319" s="33">
        <v>5056</v>
      </c>
      <c r="B319" s="34" t="s">
        <v>355</v>
      </c>
      <c r="C319" s="36">
        <v>165582010</v>
      </c>
      <c r="D319" s="37">
        <v>5281</v>
      </c>
      <c r="E319" s="37">
        <f t="shared" si="54"/>
        <v>31354.290854004925</v>
      </c>
      <c r="F319" s="38">
        <f t="shared" si="55"/>
        <v>0.81761210371094761</v>
      </c>
      <c r="G319" s="37">
        <f t="shared" si="56"/>
        <v>4196.5938047209429</v>
      </c>
      <c r="H319" s="37">
        <f t="shared" si="57"/>
        <v>1105.8115675883228</v>
      </c>
      <c r="I319" s="81">
        <f t="shared" si="58"/>
        <v>5302.4053723092657</v>
      </c>
      <c r="J319" s="37">
        <f t="shared" si="59"/>
        <v>-515.48459904790707</v>
      </c>
      <c r="K319" s="37">
        <f t="shared" si="60"/>
        <v>4786.9207732613586</v>
      </c>
      <c r="L319" s="37">
        <f t="shared" si="61"/>
        <v>28002002.771165233</v>
      </c>
      <c r="M319" s="41">
        <f t="shared" si="62"/>
        <v>25279728.603593234</v>
      </c>
      <c r="N319" s="41">
        <f>'jan-nov'!M319</f>
        <v>23300551.075085465</v>
      </c>
      <c r="O319" s="107">
        <f t="shared" si="63"/>
        <v>1979177.5285077691</v>
      </c>
      <c r="P319" s="63">
        <f t="shared" si="64"/>
        <v>190861738.60359323</v>
      </c>
      <c r="Q319" s="63">
        <f t="shared" si="65"/>
        <v>36141.211627266282</v>
      </c>
      <c r="R319" s="110">
        <f t="shared" si="66"/>
        <v>0.94243853917229803</v>
      </c>
    </row>
    <row r="320" spans="1:18" x14ac:dyDescent="0.2">
      <c r="A320" s="33">
        <v>5057</v>
      </c>
      <c r="B320" s="34" t="s">
        <v>357</v>
      </c>
      <c r="C320" s="36">
        <v>316863560</v>
      </c>
      <c r="D320" s="37">
        <v>10472</v>
      </c>
      <c r="E320" s="37">
        <f t="shared" si="54"/>
        <v>30258.17035905271</v>
      </c>
      <c r="F320" s="38">
        <f t="shared" si="55"/>
        <v>0.78902904986445654</v>
      </c>
      <c r="G320" s="37">
        <f t="shared" si="56"/>
        <v>4854.2661016922721</v>
      </c>
      <c r="H320" s="37">
        <f t="shared" si="57"/>
        <v>1489.4537408215979</v>
      </c>
      <c r="I320" s="81">
        <f t="shared" si="58"/>
        <v>6343.7198425138704</v>
      </c>
      <c r="J320" s="37">
        <f t="shared" si="59"/>
        <v>-515.48459904790707</v>
      </c>
      <c r="K320" s="37">
        <f t="shared" si="60"/>
        <v>5828.2352434659633</v>
      </c>
      <c r="L320" s="37">
        <f t="shared" si="61"/>
        <v>66431434.190805249</v>
      </c>
      <c r="M320" s="41">
        <f t="shared" si="62"/>
        <v>61033279.469575569</v>
      </c>
      <c r="N320" s="41">
        <f>'jan-nov'!M320</f>
        <v>59884168.998815551</v>
      </c>
      <c r="O320" s="107">
        <f t="shared" si="63"/>
        <v>1149110.4707600176</v>
      </c>
      <c r="P320" s="63">
        <f t="shared" si="64"/>
        <v>377896839.46957558</v>
      </c>
      <c r="Q320" s="63">
        <f t="shared" si="65"/>
        <v>36086.40560251868</v>
      </c>
      <c r="R320" s="110">
        <f t="shared" si="66"/>
        <v>0.94100938647997368</v>
      </c>
    </row>
    <row r="321" spans="1:18" x14ac:dyDescent="0.2">
      <c r="A321" s="33">
        <v>5058</v>
      </c>
      <c r="B321" s="34" t="s">
        <v>358</v>
      </c>
      <c r="C321" s="36">
        <v>128765685</v>
      </c>
      <c r="D321" s="37">
        <v>4252</v>
      </c>
      <c r="E321" s="37">
        <f t="shared" si="54"/>
        <v>30283.557149576671</v>
      </c>
      <c r="F321" s="38">
        <f t="shared" si="55"/>
        <v>0.78969105007691276</v>
      </c>
      <c r="G321" s="37">
        <f t="shared" si="56"/>
        <v>4839.0340273778957</v>
      </c>
      <c r="H321" s="37">
        <f t="shared" si="57"/>
        <v>1480.5683641382118</v>
      </c>
      <c r="I321" s="81">
        <f t="shared" si="58"/>
        <v>6319.6023915161077</v>
      </c>
      <c r="J321" s="37">
        <f t="shared" si="59"/>
        <v>-515.48459904790707</v>
      </c>
      <c r="K321" s="37">
        <f t="shared" si="60"/>
        <v>5804.1177924682006</v>
      </c>
      <c r="L321" s="37">
        <f t="shared" si="61"/>
        <v>26870949.368726488</v>
      </c>
      <c r="M321" s="41">
        <f t="shared" si="62"/>
        <v>24679108.85357479</v>
      </c>
      <c r="N321" s="41">
        <f>'jan-nov'!M321</f>
        <v>24359764.282922432</v>
      </c>
      <c r="O321" s="107">
        <f t="shared" si="63"/>
        <v>319344.57065235823</v>
      </c>
      <c r="P321" s="63">
        <f t="shared" si="64"/>
        <v>153444793.85357478</v>
      </c>
      <c r="Q321" s="63">
        <f t="shared" si="65"/>
        <v>36087.674942044869</v>
      </c>
      <c r="R321" s="110">
        <f t="shared" si="66"/>
        <v>0.9410424864905963</v>
      </c>
    </row>
    <row r="322" spans="1:18" x14ac:dyDescent="0.2">
      <c r="A322" s="33">
        <v>5059</v>
      </c>
      <c r="B322" s="34" t="s">
        <v>412</v>
      </c>
      <c r="C322" s="36">
        <v>545315458</v>
      </c>
      <c r="D322" s="37">
        <v>18690</v>
      </c>
      <c r="E322" s="37">
        <f t="shared" si="54"/>
        <v>29176.857035848047</v>
      </c>
      <c r="F322" s="38">
        <f t="shared" si="55"/>
        <v>0.76083211614738877</v>
      </c>
      <c r="G322" s="37">
        <f t="shared" si="56"/>
        <v>5503.0540956150699</v>
      </c>
      <c r="H322" s="37">
        <f t="shared" si="57"/>
        <v>1867.9134039432302</v>
      </c>
      <c r="I322" s="81">
        <f t="shared" si="58"/>
        <v>7370.9674995583</v>
      </c>
      <c r="J322" s="37">
        <f t="shared" si="59"/>
        <v>-515.48459904790707</v>
      </c>
      <c r="K322" s="37">
        <f t="shared" si="60"/>
        <v>6855.4829005103929</v>
      </c>
      <c r="L322" s="37">
        <f t="shared" si="61"/>
        <v>137763382.56674463</v>
      </c>
      <c r="M322" s="41">
        <f t="shared" si="62"/>
        <v>128128975.41053924</v>
      </c>
      <c r="N322" s="41">
        <f>'jan-nov'!M322</f>
        <v>121822233.3147978</v>
      </c>
      <c r="O322" s="107">
        <f t="shared" si="63"/>
        <v>6306742.0957414359</v>
      </c>
      <c r="P322" s="63">
        <f t="shared" si="64"/>
        <v>673444433.41053927</v>
      </c>
      <c r="Q322" s="63">
        <f t="shared" si="65"/>
        <v>36032.339936358439</v>
      </c>
      <c r="R322" s="110">
        <f t="shared" si="66"/>
        <v>0.93959953979412014</v>
      </c>
    </row>
    <row r="323" spans="1:18" x14ac:dyDescent="0.2">
      <c r="A323" s="33">
        <v>5060</v>
      </c>
      <c r="B323" s="34" t="s">
        <v>413</v>
      </c>
      <c r="C323" s="36">
        <v>421697032</v>
      </c>
      <c r="D323" s="37">
        <v>9890</v>
      </c>
      <c r="E323" s="37">
        <f t="shared" si="54"/>
        <v>42638.729221435795</v>
      </c>
      <c r="F323" s="38">
        <f t="shared" si="55"/>
        <v>1.111871458379567</v>
      </c>
      <c r="G323" s="37">
        <f t="shared" si="56"/>
        <v>-2574.0692157375784</v>
      </c>
      <c r="H323" s="37">
        <f t="shared" si="57"/>
        <v>0</v>
      </c>
      <c r="I323" s="81">
        <f t="shared" si="58"/>
        <v>-2574.0692157375784</v>
      </c>
      <c r="J323" s="37">
        <f t="shared" si="59"/>
        <v>-515.48459904790707</v>
      </c>
      <c r="K323" s="37">
        <f t="shared" si="60"/>
        <v>-3089.5538147854854</v>
      </c>
      <c r="L323" s="37">
        <f t="shared" si="61"/>
        <v>-25457544.543644652</v>
      </c>
      <c r="M323" s="41">
        <f t="shared" si="62"/>
        <v>-30555687.22822845</v>
      </c>
      <c r="N323" s="41">
        <f>'jan-nov'!M323</f>
        <v>-28346612.170914497</v>
      </c>
      <c r="O323" s="107">
        <f t="shared" si="63"/>
        <v>-2209075.0573139526</v>
      </c>
      <c r="P323" s="63">
        <f t="shared" si="64"/>
        <v>391141344.77177155</v>
      </c>
      <c r="Q323" s="63">
        <f t="shared" si="65"/>
        <v>39549.175406650305</v>
      </c>
      <c r="R323" s="110">
        <f t="shared" si="66"/>
        <v>1.0313065173385774</v>
      </c>
    </row>
    <row r="324" spans="1:18" x14ac:dyDescent="0.2">
      <c r="A324" s="33">
        <v>5061</v>
      </c>
      <c r="B324" s="34" t="s">
        <v>285</v>
      </c>
      <c r="C324" s="36">
        <v>56200050</v>
      </c>
      <c r="D324" s="37">
        <v>1957</v>
      </c>
      <c r="E324" s="37">
        <f t="shared" si="54"/>
        <v>28717.450178845171</v>
      </c>
      <c r="F324" s="38">
        <f t="shared" si="55"/>
        <v>0.74885236484118511</v>
      </c>
      <c r="G324" s="37">
        <f t="shared" si="56"/>
        <v>5778.6982098167955</v>
      </c>
      <c r="H324" s="37">
        <f t="shared" si="57"/>
        <v>2028.7058038942366</v>
      </c>
      <c r="I324" s="81">
        <f t="shared" si="58"/>
        <v>7807.4040137110323</v>
      </c>
      <c r="J324" s="37">
        <f t="shared" si="59"/>
        <v>-515.48459904790707</v>
      </c>
      <c r="K324" s="37">
        <f t="shared" si="60"/>
        <v>7291.9194146631253</v>
      </c>
      <c r="L324" s="37">
        <f t="shared" si="61"/>
        <v>15279089.65483249</v>
      </c>
      <c r="M324" s="41">
        <f t="shared" si="62"/>
        <v>14270286.294495735</v>
      </c>
      <c r="N324" s="41">
        <f>'jan-nov'!M324</f>
        <v>14243449.948360587</v>
      </c>
      <c r="O324" s="107">
        <f t="shared" si="63"/>
        <v>26836.346135148779</v>
      </c>
      <c r="P324" s="63">
        <f t="shared" si="64"/>
        <v>70470336.294495732</v>
      </c>
      <c r="Q324" s="63">
        <f t="shared" si="65"/>
        <v>36009.369593508294</v>
      </c>
      <c r="R324" s="110">
        <f t="shared" si="66"/>
        <v>0.93900055222880985</v>
      </c>
    </row>
    <row r="325" spans="1:18" x14ac:dyDescent="0.2">
      <c r="A325" s="33">
        <v>5401</v>
      </c>
      <c r="B325" s="34" t="s">
        <v>324</v>
      </c>
      <c r="C325" s="36">
        <v>2832757089</v>
      </c>
      <c r="D325" s="37">
        <v>77992</v>
      </c>
      <c r="E325" s="37">
        <f t="shared" si="54"/>
        <v>36321.123820391833</v>
      </c>
      <c r="F325" s="38">
        <f t="shared" si="55"/>
        <v>0.94713003059813083</v>
      </c>
      <c r="G325" s="37">
        <f t="shared" si="56"/>
        <v>1216.4940248887985</v>
      </c>
      <c r="H325" s="37">
        <f t="shared" si="57"/>
        <v>0</v>
      </c>
      <c r="I325" s="81">
        <f t="shared" si="58"/>
        <v>1216.4940248887985</v>
      </c>
      <c r="J325" s="37">
        <f t="shared" si="59"/>
        <v>-515.48459904790707</v>
      </c>
      <c r="K325" s="37">
        <f t="shared" si="60"/>
        <v>701.00942584089148</v>
      </c>
      <c r="L325" s="37">
        <f t="shared" si="61"/>
        <v>94876801.989127174</v>
      </c>
      <c r="M325" s="41">
        <f t="shared" si="62"/>
        <v>54673127.140182808</v>
      </c>
      <c r="N325" s="41">
        <f>'jan-nov'!M325</f>
        <v>42889439.632844917</v>
      </c>
      <c r="O325" s="107">
        <f t="shared" si="63"/>
        <v>11783687.507337891</v>
      </c>
      <c r="P325" s="63">
        <f t="shared" si="64"/>
        <v>2887430216.140183</v>
      </c>
      <c r="Q325" s="63">
        <f t="shared" si="65"/>
        <v>37022.133246232726</v>
      </c>
      <c r="R325" s="110">
        <f t="shared" si="66"/>
        <v>0.96540994622600307</v>
      </c>
    </row>
    <row r="326" spans="1:18" x14ac:dyDescent="0.2">
      <c r="A326" s="33">
        <v>5402</v>
      </c>
      <c r="B326" s="34" t="s">
        <v>420</v>
      </c>
      <c r="C326" s="36">
        <v>825318611</v>
      </c>
      <c r="D326" s="37">
        <v>24903</v>
      </c>
      <c r="E326" s="37">
        <f t="shared" si="54"/>
        <v>33141.332811307875</v>
      </c>
      <c r="F326" s="38">
        <f t="shared" si="55"/>
        <v>0.86421201378174306</v>
      </c>
      <c r="G326" s="37">
        <f t="shared" si="56"/>
        <v>3124.3686303391733</v>
      </c>
      <c r="H326" s="37">
        <f t="shared" si="57"/>
        <v>480.34688253229029</v>
      </c>
      <c r="I326" s="81">
        <f t="shared" si="58"/>
        <v>3604.7155128714635</v>
      </c>
      <c r="J326" s="37">
        <f t="shared" si="59"/>
        <v>-515.48459904790707</v>
      </c>
      <c r="K326" s="37">
        <f t="shared" si="60"/>
        <v>3089.2309138235564</v>
      </c>
      <c r="L326" s="37">
        <f t="shared" si="61"/>
        <v>89768230.417038053</v>
      </c>
      <c r="M326" s="41">
        <f t="shared" si="62"/>
        <v>76931117.446948022</v>
      </c>
      <c r="N326" s="41">
        <f>'jan-nov'!M326</f>
        <v>67855107.395029947</v>
      </c>
      <c r="O326" s="107">
        <f t="shared" si="63"/>
        <v>9076010.0519180745</v>
      </c>
      <c r="P326" s="63">
        <f t="shared" si="64"/>
        <v>902249728.44694805</v>
      </c>
      <c r="Q326" s="63">
        <f t="shared" si="65"/>
        <v>36230.563725131433</v>
      </c>
      <c r="R326" s="110">
        <f t="shared" si="66"/>
        <v>0.94476853467583788</v>
      </c>
    </row>
    <row r="327" spans="1:18" x14ac:dyDescent="0.2">
      <c r="A327" s="33">
        <v>5403</v>
      </c>
      <c r="B327" s="34" t="s">
        <v>342</v>
      </c>
      <c r="C327" s="36">
        <v>704854899</v>
      </c>
      <c r="D327" s="37">
        <v>21317</v>
      </c>
      <c r="E327" s="37">
        <f t="shared" si="54"/>
        <v>33065.389079138717</v>
      </c>
      <c r="F327" s="38">
        <f t="shared" si="55"/>
        <v>0.86223166235515181</v>
      </c>
      <c r="G327" s="37">
        <f t="shared" si="56"/>
        <v>3169.9348696406682</v>
      </c>
      <c r="H327" s="37">
        <f t="shared" si="57"/>
        <v>506.92718879149578</v>
      </c>
      <c r="I327" s="81">
        <f t="shared" si="58"/>
        <v>3676.8620584321638</v>
      </c>
      <c r="J327" s="37">
        <f t="shared" si="59"/>
        <v>-515.48459904790707</v>
      </c>
      <c r="K327" s="37">
        <f t="shared" si="60"/>
        <v>3161.3774593842568</v>
      </c>
      <c r="L327" s="37">
        <f t="shared" si="61"/>
        <v>78379668.499598444</v>
      </c>
      <c r="M327" s="41">
        <f t="shared" si="62"/>
        <v>67391083.301694199</v>
      </c>
      <c r="N327" s="41">
        <f>'jan-nov'!M327</f>
        <v>61007648.562137239</v>
      </c>
      <c r="O327" s="107">
        <f t="shared" si="63"/>
        <v>6383434.7395569608</v>
      </c>
      <c r="P327" s="63">
        <f t="shared" si="64"/>
        <v>772245982.30169415</v>
      </c>
      <c r="Q327" s="63">
        <f t="shared" si="65"/>
        <v>36226.76653852297</v>
      </c>
      <c r="R327" s="110">
        <f t="shared" si="66"/>
        <v>0.94466951710450819</v>
      </c>
    </row>
    <row r="328" spans="1:18" x14ac:dyDescent="0.2">
      <c r="A328" s="33">
        <v>5404</v>
      </c>
      <c r="B328" s="34" t="s">
        <v>339</v>
      </c>
      <c r="C328" s="36">
        <v>53904291</v>
      </c>
      <c r="D328" s="37">
        <v>1933</v>
      </c>
      <c r="E328" s="37">
        <f t="shared" si="54"/>
        <v>27886.337816864976</v>
      </c>
      <c r="F328" s="38">
        <f t="shared" si="55"/>
        <v>0.72717981195638581</v>
      </c>
      <c r="G328" s="37">
        <f t="shared" si="56"/>
        <v>6277.3656270049123</v>
      </c>
      <c r="H328" s="37">
        <f t="shared" si="57"/>
        <v>2319.595130587305</v>
      </c>
      <c r="I328" s="81">
        <f t="shared" si="58"/>
        <v>8596.9607575922164</v>
      </c>
      <c r="J328" s="37">
        <f t="shared" si="59"/>
        <v>-515.48459904790707</v>
      </c>
      <c r="K328" s="37">
        <f t="shared" si="60"/>
        <v>8081.4761585443093</v>
      </c>
      <c r="L328" s="37">
        <f t="shared" si="61"/>
        <v>16617925.144425754</v>
      </c>
      <c r="M328" s="41">
        <f t="shared" si="62"/>
        <v>15621493.41446615</v>
      </c>
      <c r="N328" s="41">
        <f>'jan-nov'!M328</f>
        <v>14806993.65466582</v>
      </c>
      <c r="O328" s="107">
        <f t="shared" si="63"/>
        <v>814499.7598003298</v>
      </c>
      <c r="P328" s="63">
        <f t="shared" si="64"/>
        <v>69525784.414466143</v>
      </c>
      <c r="Q328" s="63">
        <f t="shared" si="65"/>
        <v>35967.813975409284</v>
      </c>
      <c r="R328" s="110">
        <f t="shared" si="66"/>
        <v>0.93791692458456988</v>
      </c>
    </row>
    <row r="329" spans="1:18" x14ac:dyDescent="0.2">
      <c r="A329" s="33">
        <v>5405</v>
      </c>
      <c r="B329" s="34" t="s">
        <v>340</v>
      </c>
      <c r="C329" s="36">
        <v>175575792</v>
      </c>
      <c r="D329" s="37">
        <v>5593</v>
      </c>
      <c r="E329" s="37">
        <f t="shared" ref="E329:E363" si="67">IF(ISNUMBER(C329),(C329)/D329,"")</f>
        <v>31392.060075093868</v>
      </c>
      <c r="F329" s="38">
        <f t="shared" ref="F329:F363" si="68">IF(ISNUMBER(C329),E329/E$365,"")</f>
        <v>0.81859699513948747</v>
      </c>
      <c r="G329" s="37">
        <f t="shared" ref="G329:G363" si="69">IF(ISNUMBER(D329),(E$365-E329)*0.6,"")</f>
        <v>4173.9322720675773</v>
      </c>
      <c r="H329" s="37">
        <f t="shared" ref="H329:H363" si="70">IF(ISNUMBER(D329),(IF(E329&gt;=E$365*0.9,0,IF(E329&lt;0.9*E$365,(E$365*0.9-E329)*0.35))),"")</f>
        <v>1092.5923402071926</v>
      </c>
      <c r="I329" s="81">
        <f t="shared" ref="I329:I363" si="71">IF(ISNUMBER(C329),G329+H329,"")</f>
        <v>5266.5246122747703</v>
      </c>
      <c r="J329" s="37">
        <f t="shared" ref="J329:J363" si="72">IF(ISNUMBER(D329),I$367,"")</f>
        <v>-515.48459904790707</v>
      </c>
      <c r="K329" s="37">
        <f t="shared" ref="K329:K363" si="73">IF(ISNUMBER(I329),I329+J329,"")</f>
        <v>4751.0400132268633</v>
      </c>
      <c r="L329" s="37">
        <f t="shared" ref="L329:L363" si="74">IF(ISNUMBER(I329),(I329*D329),"")</f>
        <v>29455672.15645279</v>
      </c>
      <c r="M329" s="41">
        <f t="shared" ref="M329:M363" si="75">IF(ISNUMBER(K329),(K329*D329),"")</f>
        <v>26572566.793977845</v>
      </c>
      <c r="N329" s="41">
        <f>'jan-nov'!M329</f>
        <v>24114625.343117408</v>
      </c>
      <c r="O329" s="107">
        <f t="shared" ref="O329:O363" si="76">IF(ISNUMBER(M329),(M329-N329),"")</f>
        <v>2457941.450860437</v>
      </c>
      <c r="P329" s="63">
        <f t="shared" ref="P329:P365" si="77">C329+M329</f>
        <v>202148358.79397786</v>
      </c>
      <c r="Q329" s="63">
        <f t="shared" ref="Q329:Q365" si="78">P329/D329</f>
        <v>36143.100088320731</v>
      </c>
      <c r="R329" s="110">
        <f t="shared" ref="R329:R365" si="79">Q329/$Q$365</f>
        <v>0.94248778374372499</v>
      </c>
    </row>
    <row r="330" spans="1:18" x14ac:dyDescent="0.2">
      <c r="A330" s="33">
        <v>5406</v>
      </c>
      <c r="B330" s="34" t="s">
        <v>341</v>
      </c>
      <c r="C330" s="36">
        <v>402604127</v>
      </c>
      <c r="D330" s="37">
        <v>11310</v>
      </c>
      <c r="E330" s="37">
        <f t="shared" si="67"/>
        <v>35597.181874447393</v>
      </c>
      <c r="F330" s="38">
        <f t="shared" si="68"/>
        <v>0.92825211369213811</v>
      </c>
      <c r="G330" s="37">
        <f t="shared" si="69"/>
        <v>1650.8591924554623</v>
      </c>
      <c r="H330" s="37">
        <f t="shared" si="70"/>
        <v>0</v>
      </c>
      <c r="I330" s="81">
        <f t="shared" si="71"/>
        <v>1650.8591924554623</v>
      </c>
      <c r="J330" s="37">
        <f t="shared" si="72"/>
        <v>-515.48459904790707</v>
      </c>
      <c r="K330" s="37">
        <f t="shared" si="73"/>
        <v>1135.3745934075553</v>
      </c>
      <c r="L330" s="37">
        <f t="shared" si="74"/>
        <v>18671217.466671281</v>
      </c>
      <c r="M330" s="41">
        <f t="shared" si="75"/>
        <v>12841086.651439451</v>
      </c>
      <c r="N330" s="41">
        <f>'jan-nov'!M330</f>
        <v>8892945.894131124</v>
      </c>
      <c r="O330" s="107">
        <f t="shared" si="76"/>
        <v>3948140.7573083267</v>
      </c>
      <c r="P330" s="63">
        <f t="shared" si="77"/>
        <v>415445213.65143943</v>
      </c>
      <c r="Q330" s="63">
        <f t="shared" si="78"/>
        <v>36732.556467854942</v>
      </c>
      <c r="R330" s="110">
        <f t="shared" si="79"/>
        <v>0.95785877946360576</v>
      </c>
    </row>
    <row r="331" spans="1:18" x14ac:dyDescent="0.2">
      <c r="A331" s="33">
        <v>5411</v>
      </c>
      <c r="B331" s="34" t="s">
        <v>325</v>
      </c>
      <c r="C331" s="36">
        <v>75582861</v>
      </c>
      <c r="D331" s="37">
        <v>2866</v>
      </c>
      <c r="E331" s="37">
        <f t="shared" si="67"/>
        <v>26372.247383112353</v>
      </c>
      <c r="F331" s="38">
        <f t="shared" si="68"/>
        <v>0.68769753916274101</v>
      </c>
      <c r="G331" s="37">
        <f t="shared" si="69"/>
        <v>7185.8198872564863</v>
      </c>
      <c r="H331" s="37">
        <f t="shared" si="70"/>
        <v>2849.5267824007228</v>
      </c>
      <c r="I331" s="81">
        <f t="shared" si="71"/>
        <v>10035.346669657209</v>
      </c>
      <c r="J331" s="37">
        <f t="shared" si="72"/>
        <v>-515.48459904790707</v>
      </c>
      <c r="K331" s="37">
        <f t="shared" si="73"/>
        <v>9519.8620706093025</v>
      </c>
      <c r="L331" s="37">
        <f t="shared" si="74"/>
        <v>28761303.555237561</v>
      </c>
      <c r="M331" s="41">
        <f t="shared" si="75"/>
        <v>27283924.694366261</v>
      </c>
      <c r="N331" s="41">
        <f>'jan-nov'!M331</f>
        <v>25923401.87204979</v>
      </c>
      <c r="O331" s="107">
        <f t="shared" si="76"/>
        <v>1360522.8223164715</v>
      </c>
      <c r="P331" s="63">
        <f t="shared" si="77"/>
        <v>102866785.69436626</v>
      </c>
      <c r="Q331" s="63">
        <f t="shared" si="78"/>
        <v>35892.109453721656</v>
      </c>
      <c r="R331" s="110">
        <f t="shared" si="79"/>
        <v>0.93594281094488774</v>
      </c>
    </row>
    <row r="332" spans="1:18" x14ac:dyDescent="0.2">
      <c r="A332" s="33">
        <v>5412</v>
      </c>
      <c r="B332" s="34" t="s">
        <v>313</v>
      </c>
      <c r="C332" s="36">
        <v>129226893</v>
      </c>
      <c r="D332" s="37">
        <v>4206</v>
      </c>
      <c r="E332" s="37">
        <f t="shared" si="67"/>
        <v>30724.415834522111</v>
      </c>
      <c r="F332" s="38">
        <f t="shared" si="68"/>
        <v>0.80118712882785159</v>
      </c>
      <c r="G332" s="37">
        <f t="shared" si="69"/>
        <v>4574.5188164106312</v>
      </c>
      <c r="H332" s="37">
        <f t="shared" si="70"/>
        <v>1326.2678244073077</v>
      </c>
      <c r="I332" s="81">
        <f t="shared" si="71"/>
        <v>5900.7866408179389</v>
      </c>
      <c r="J332" s="37">
        <f t="shared" si="72"/>
        <v>-515.48459904790707</v>
      </c>
      <c r="K332" s="37">
        <f t="shared" si="73"/>
        <v>5385.3020417700318</v>
      </c>
      <c r="L332" s="37">
        <f t="shared" si="74"/>
        <v>24818708.611280251</v>
      </c>
      <c r="M332" s="41">
        <f t="shared" si="75"/>
        <v>22650580.387684755</v>
      </c>
      <c r="N332" s="41">
        <f>'jan-nov'!M332</f>
        <v>20783152.170007471</v>
      </c>
      <c r="O332" s="107">
        <f t="shared" si="76"/>
        <v>1867428.217677284</v>
      </c>
      <c r="P332" s="63">
        <f t="shared" si="77"/>
        <v>151877473.38768476</v>
      </c>
      <c r="Q332" s="63">
        <f t="shared" si="78"/>
        <v>36109.717876292147</v>
      </c>
      <c r="R332" s="110">
        <f t="shared" si="79"/>
        <v>0.94161729042814335</v>
      </c>
    </row>
    <row r="333" spans="1:18" x14ac:dyDescent="0.2">
      <c r="A333" s="33">
        <v>5413</v>
      </c>
      <c r="B333" s="34" t="s">
        <v>326</v>
      </c>
      <c r="C333" s="36">
        <v>48495500</v>
      </c>
      <c r="D333" s="37">
        <v>1279</v>
      </c>
      <c r="E333" s="37">
        <f t="shared" si="67"/>
        <v>37916.731821735732</v>
      </c>
      <c r="F333" s="38">
        <f t="shared" si="68"/>
        <v>0.98873800128231448</v>
      </c>
      <c r="G333" s="37">
        <f t="shared" si="69"/>
        <v>259.12922408245942</v>
      </c>
      <c r="H333" s="37">
        <f t="shared" si="70"/>
        <v>0</v>
      </c>
      <c r="I333" s="81">
        <f t="shared" si="71"/>
        <v>259.12922408245942</v>
      </c>
      <c r="J333" s="37">
        <f t="shared" si="72"/>
        <v>-515.48459904790707</v>
      </c>
      <c r="K333" s="37">
        <f t="shared" si="73"/>
        <v>-256.35537496544765</v>
      </c>
      <c r="L333" s="37">
        <f t="shared" si="74"/>
        <v>331426.27760146558</v>
      </c>
      <c r="M333" s="41">
        <f t="shared" si="75"/>
        <v>-327878.52458080754</v>
      </c>
      <c r="N333" s="41">
        <f>'jan-nov'!M333</f>
        <v>44105.715065757409</v>
      </c>
      <c r="O333" s="107">
        <f t="shared" si="76"/>
        <v>-371984.23964656494</v>
      </c>
      <c r="P333" s="63">
        <f t="shared" si="77"/>
        <v>48167621.475419194</v>
      </c>
      <c r="Q333" s="63">
        <f t="shared" si="78"/>
        <v>37660.376446770286</v>
      </c>
      <c r="R333" s="110">
        <f t="shared" si="79"/>
        <v>0.98205313449967657</v>
      </c>
    </row>
    <row r="334" spans="1:18" x14ac:dyDescent="0.2">
      <c r="A334" s="33">
        <v>5414</v>
      </c>
      <c r="B334" s="34" t="s">
        <v>327</v>
      </c>
      <c r="C334" s="36">
        <v>42858486</v>
      </c>
      <c r="D334" s="37">
        <v>1079</v>
      </c>
      <c r="E334" s="37">
        <f t="shared" si="67"/>
        <v>39720.561631139943</v>
      </c>
      <c r="F334" s="38">
        <f t="shared" si="68"/>
        <v>1.0357756808162184</v>
      </c>
      <c r="G334" s="37">
        <f t="shared" si="69"/>
        <v>-823.16866156006722</v>
      </c>
      <c r="H334" s="37">
        <f t="shared" si="70"/>
        <v>0</v>
      </c>
      <c r="I334" s="81">
        <f t="shared" si="71"/>
        <v>-823.16866156006722</v>
      </c>
      <c r="J334" s="37">
        <f t="shared" si="72"/>
        <v>-515.48459904790707</v>
      </c>
      <c r="K334" s="37">
        <f t="shared" si="73"/>
        <v>-1338.6532606079743</v>
      </c>
      <c r="L334" s="37">
        <f t="shared" si="74"/>
        <v>-888198.98582331254</v>
      </c>
      <c r="M334" s="41">
        <f t="shared" si="75"/>
        <v>-1444406.8681960043</v>
      </c>
      <c r="N334" s="41">
        <f>'jan-nov'!M334</f>
        <v>-1438771.7898702475</v>
      </c>
      <c r="O334" s="107">
        <f t="shared" si="76"/>
        <v>-5635.0783257568255</v>
      </c>
      <c r="P334" s="63">
        <f t="shared" si="77"/>
        <v>41414079.131803997</v>
      </c>
      <c r="Q334" s="63">
        <f t="shared" si="78"/>
        <v>38381.908370531972</v>
      </c>
      <c r="R334" s="110">
        <f t="shared" si="79"/>
        <v>1.0008682063132381</v>
      </c>
    </row>
    <row r="335" spans="1:18" x14ac:dyDescent="0.2">
      <c r="A335" s="33">
        <v>5415</v>
      </c>
      <c r="B335" s="34" t="s">
        <v>387</v>
      </c>
      <c r="C335" s="36">
        <v>21887621</v>
      </c>
      <c r="D335" s="37">
        <v>983</v>
      </c>
      <c r="E335" s="37">
        <f t="shared" si="67"/>
        <v>22266.14547304171</v>
      </c>
      <c r="F335" s="38">
        <f t="shared" si="68"/>
        <v>0.58062451887417721</v>
      </c>
      <c r="G335" s="37">
        <f t="shared" si="69"/>
        <v>9649.4810332988727</v>
      </c>
      <c r="H335" s="37">
        <f t="shared" si="70"/>
        <v>4286.662450925448</v>
      </c>
      <c r="I335" s="81">
        <f t="shared" si="71"/>
        <v>13936.143484224322</v>
      </c>
      <c r="J335" s="37">
        <f t="shared" si="72"/>
        <v>-515.48459904790707</v>
      </c>
      <c r="K335" s="37">
        <f t="shared" si="73"/>
        <v>13420.658885176414</v>
      </c>
      <c r="L335" s="37">
        <f t="shared" si="74"/>
        <v>13699229.044992508</v>
      </c>
      <c r="M335" s="41">
        <f t="shared" si="75"/>
        <v>13192507.684128415</v>
      </c>
      <c r="N335" s="41">
        <f>'jan-nov'!M335</f>
        <v>12739496.07924806</v>
      </c>
      <c r="O335" s="107">
        <f t="shared" si="76"/>
        <v>453011.6048803553</v>
      </c>
      <c r="P335" s="63">
        <f t="shared" si="77"/>
        <v>35080128.684128419</v>
      </c>
      <c r="Q335" s="63">
        <f t="shared" si="78"/>
        <v>35686.804358218127</v>
      </c>
      <c r="R335" s="110">
        <f t="shared" si="79"/>
        <v>0.93058915993045965</v>
      </c>
    </row>
    <row r="336" spans="1:18" x14ac:dyDescent="0.2">
      <c r="A336" s="33">
        <v>5416</v>
      </c>
      <c r="B336" s="34" t="s">
        <v>328</v>
      </c>
      <c r="C336" s="36">
        <v>140505983</v>
      </c>
      <c r="D336" s="37">
        <v>3949</v>
      </c>
      <c r="E336" s="37">
        <f t="shared" si="67"/>
        <v>35580.142567738665</v>
      </c>
      <c r="F336" s="38">
        <f t="shared" si="68"/>
        <v>0.92780778715741385</v>
      </c>
      <c r="G336" s="37">
        <f t="shared" si="69"/>
        <v>1661.0827764806993</v>
      </c>
      <c r="H336" s="37">
        <f t="shared" si="70"/>
        <v>0</v>
      </c>
      <c r="I336" s="81">
        <f t="shared" si="71"/>
        <v>1661.0827764806993</v>
      </c>
      <c r="J336" s="37">
        <f t="shared" si="72"/>
        <v>-515.48459904790707</v>
      </c>
      <c r="K336" s="37">
        <f t="shared" si="73"/>
        <v>1145.5981774327922</v>
      </c>
      <c r="L336" s="37">
        <f t="shared" si="74"/>
        <v>6559615.8843222819</v>
      </c>
      <c r="M336" s="41">
        <f t="shared" si="75"/>
        <v>4523967.2026820965</v>
      </c>
      <c r="N336" s="41">
        <f>'jan-nov'!M336</f>
        <v>3456238.2359614433</v>
      </c>
      <c r="O336" s="107">
        <f t="shared" si="76"/>
        <v>1067728.9667206532</v>
      </c>
      <c r="P336" s="63">
        <f t="shared" si="77"/>
        <v>145029950.20268211</v>
      </c>
      <c r="Q336" s="63">
        <f t="shared" si="78"/>
        <v>36725.740745171461</v>
      </c>
      <c r="R336" s="110">
        <f t="shared" si="79"/>
        <v>0.95768104884971628</v>
      </c>
    </row>
    <row r="337" spans="1:18" x14ac:dyDescent="0.2">
      <c r="A337" s="33">
        <v>5417</v>
      </c>
      <c r="B337" s="34" t="s">
        <v>329</v>
      </c>
      <c r="C337" s="36">
        <v>59265029</v>
      </c>
      <c r="D337" s="37">
        <v>2048</v>
      </c>
      <c r="E337" s="37">
        <f t="shared" si="67"/>
        <v>28938.00244140625</v>
      </c>
      <c r="F337" s="38">
        <f t="shared" si="68"/>
        <v>0.75460360954993733</v>
      </c>
      <c r="G337" s="37">
        <f t="shared" si="69"/>
        <v>5646.3668522801481</v>
      </c>
      <c r="H337" s="37">
        <f t="shared" si="70"/>
        <v>1951.5125119978591</v>
      </c>
      <c r="I337" s="81">
        <f t="shared" si="71"/>
        <v>7597.8793642780074</v>
      </c>
      <c r="J337" s="37">
        <f t="shared" si="72"/>
        <v>-515.48459904790707</v>
      </c>
      <c r="K337" s="37">
        <f t="shared" si="73"/>
        <v>7082.3947652301003</v>
      </c>
      <c r="L337" s="37">
        <f t="shared" si="74"/>
        <v>15560456.938041359</v>
      </c>
      <c r="M337" s="41">
        <f t="shared" si="75"/>
        <v>14504744.479191246</v>
      </c>
      <c r="N337" s="41">
        <f>'jan-nov'!M337</f>
        <v>13842675.861953234</v>
      </c>
      <c r="O337" s="107">
        <f t="shared" si="76"/>
        <v>662068.61723801121</v>
      </c>
      <c r="P337" s="63">
        <f t="shared" si="77"/>
        <v>73769773.479191244</v>
      </c>
      <c r="Q337" s="63">
        <f t="shared" si="78"/>
        <v>36020.397206636349</v>
      </c>
      <c r="R337" s="110">
        <f t="shared" si="79"/>
        <v>0.93928811446424754</v>
      </c>
    </row>
    <row r="338" spans="1:18" x14ac:dyDescent="0.2">
      <c r="A338" s="33">
        <v>5418</v>
      </c>
      <c r="B338" s="34" t="s">
        <v>330</v>
      </c>
      <c r="C338" s="36">
        <v>217210072</v>
      </c>
      <c r="D338" s="37">
        <v>6782</v>
      </c>
      <c r="E338" s="37">
        <f t="shared" si="67"/>
        <v>32027.436154526687</v>
      </c>
      <c r="F338" s="38">
        <f t="shared" si="68"/>
        <v>0.83516541875243377</v>
      </c>
      <c r="G338" s="37">
        <f t="shared" si="69"/>
        <v>3792.7066244078856</v>
      </c>
      <c r="H338" s="37">
        <f t="shared" si="70"/>
        <v>870.21071240570598</v>
      </c>
      <c r="I338" s="81">
        <f t="shared" si="71"/>
        <v>4662.9173368135916</v>
      </c>
      <c r="J338" s="37">
        <f t="shared" si="72"/>
        <v>-515.48459904790707</v>
      </c>
      <c r="K338" s="37">
        <f t="shared" si="73"/>
        <v>4147.4327377656846</v>
      </c>
      <c r="L338" s="37">
        <f t="shared" si="74"/>
        <v>31623905.378269777</v>
      </c>
      <c r="M338" s="41">
        <f t="shared" si="75"/>
        <v>28127888.827526871</v>
      </c>
      <c r="N338" s="41">
        <f>'jan-nov'!M338</f>
        <v>25784286.493245535</v>
      </c>
      <c r="O338" s="107">
        <f t="shared" si="76"/>
        <v>2343602.3342813365</v>
      </c>
      <c r="P338" s="63">
        <f t="shared" si="77"/>
        <v>245337960.82752687</v>
      </c>
      <c r="Q338" s="63">
        <f t="shared" si="78"/>
        <v>36174.868892292376</v>
      </c>
      <c r="R338" s="110">
        <f t="shared" si="79"/>
        <v>0.9433162049243724</v>
      </c>
    </row>
    <row r="339" spans="1:18" x14ac:dyDescent="0.2">
      <c r="A339" s="33">
        <v>5419</v>
      </c>
      <c r="B339" s="34" t="s">
        <v>331</v>
      </c>
      <c r="C339" s="36">
        <v>103718469</v>
      </c>
      <c r="D339" s="37">
        <v>3428</v>
      </c>
      <c r="E339" s="37">
        <f t="shared" si="67"/>
        <v>30256.262835472578</v>
      </c>
      <c r="F339" s="38">
        <f t="shared" si="68"/>
        <v>0.78897930820790019</v>
      </c>
      <c r="G339" s="37">
        <f t="shared" si="69"/>
        <v>4855.4106158403511</v>
      </c>
      <c r="H339" s="37">
        <f t="shared" si="70"/>
        <v>1490.1213740746441</v>
      </c>
      <c r="I339" s="81">
        <f t="shared" si="71"/>
        <v>6345.5319899149954</v>
      </c>
      <c r="J339" s="37">
        <f t="shared" si="72"/>
        <v>-515.48459904790707</v>
      </c>
      <c r="K339" s="37">
        <f t="shared" si="73"/>
        <v>5830.0473908670883</v>
      </c>
      <c r="L339" s="37">
        <f t="shared" si="74"/>
        <v>21752483.661428604</v>
      </c>
      <c r="M339" s="41">
        <f t="shared" si="75"/>
        <v>19985402.45589238</v>
      </c>
      <c r="N339" s="41">
        <f>'jan-nov'!M339</f>
        <v>18901547.149402186</v>
      </c>
      <c r="O339" s="107">
        <f t="shared" si="76"/>
        <v>1083855.3064901941</v>
      </c>
      <c r="P339" s="63">
        <f t="shared" si="77"/>
        <v>123703871.45589238</v>
      </c>
      <c r="Q339" s="63">
        <f t="shared" si="78"/>
        <v>36086.310226339672</v>
      </c>
      <c r="R339" s="110">
        <f t="shared" si="79"/>
        <v>0.94100689939714588</v>
      </c>
    </row>
    <row r="340" spans="1:18" x14ac:dyDescent="0.2">
      <c r="A340" s="33">
        <v>5420</v>
      </c>
      <c r="B340" s="34" t="s">
        <v>332</v>
      </c>
      <c r="C340" s="36">
        <v>28553522</v>
      </c>
      <c r="D340" s="37">
        <v>1056</v>
      </c>
      <c r="E340" s="37">
        <f t="shared" si="67"/>
        <v>27039.320075757576</v>
      </c>
      <c r="F340" s="38">
        <f t="shared" si="68"/>
        <v>0.70509250146953872</v>
      </c>
      <c r="G340" s="37">
        <f t="shared" si="69"/>
        <v>6785.5762716693525</v>
      </c>
      <c r="H340" s="37">
        <f t="shared" si="70"/>
        <v>2616.0513399748947</v>
      </c>
      <c r="I340" s="81">
        <f t="shared" si="71"/>
        <v>9401.6276116442477</v>
      </c>
      <c r="J340" s="37">
        <f t="shared" si="72"/>
        <v>-515.48459904790707</v>
      </c>
      <c r="K340" s="37">
        <f t="shared" si="73"/>
        <v>8886.1430125963416</v>
      </c>
      <c r="L340" s="37">
        <f t="shared" si="74"/>
        <v>9928118.7578963265</v>
      </c>
      <c r="M340" s="41">
        <f t="shared" si="75"/>
        <v>9383767.0213017371</v>
      </c>
      <c r="N340" s="41">
        <f>'jan-nov'!M340</f>
        <v>8773475.4725696351</v>
      </c>
      <c r="O340" s="107">
        <f t="shared" si="76"/>
        <v>610291.54873210192</v>
      </c>
      <c r="P340" s="63">
        <f t="shared" si="77"/>
        <v>37937289.021301739</v>
      </c>
      <c r="Q340" s="63">
        <f t="shared" si="78"/>
        <v>35925.463088353921</v>
      </c>
      <c r="R340" s="110">
        <f t="shared" si="79"/>
        <v>0.93681255906022776</v>
      </c>
    </row>
    <row r="341" spans="1:18" x14ac:dyDescent="0.2">
      <c r="A341" s="33">
        <v>5421</v>
      </c>
      <c r="B341" s="34" t="s">
        <v>414</v>
      </c>
      <c r="C341" s="36">
        <v>484536104</v>
      </c>
      <c r="D341" s="37">
        <v>14851</v>
      </c>
      <c r="E341" s="37">
        <f t="shared" si="67"/>
        <v>32626.496801562185</v>
      </c>
      <c r="F341" s="38">
        <f t="shared" si="68"/>
        <v>0.85078686074752752</v>
      </c>
      <c r="G341" s="37">
        <f t="shared" si="69"/>
        <v>3433.2702361865872</v>
      </c>
      <c r="H341" s="37">
        <f t="shared" si="70"/>
        <v>660.53948594328176</v>
      </c>
      <c r="I341" s="81">
        <f t="shared" si="71"/>
        <v>4093.809722129869</v>
      </c>
      <c r="J341" s="37">
        <f t="shared" si="72"/>
        <v>-515.48459904790707</v>
      </c>
      <c r="K341" s="37">
        <f t="shared" si="73"/>
        <v>3578.3251230819619</v>
      </c>
      <c r="L341" s="37">
        <f t="shared" si="74"/>
        <v>60797168.183350682</v>
      </c>
      <c r="M341" s="41">
        <f t="shared" si="75"/>
        <v>53141706.402890213</v>
      </c>
      <c r="N341" s="41">
        <f>'jan-nov'!M341</f>
        <v>49397854.135872781</v>
      </c>
      <c r="O341" s="107">
        <f t="shared" si="76"/>
        <v>3743852.2670174316</v>
      </c>
      <c r="P341" s="63">
        <f t="shared" si="77"/>
        <v>537677810.40289021</v>
      </c>
      <c r="Q341" s="63">
        <f t="shared" si="78"/>
        <v>36204.821924644144</v>
      </c>
      <c r="R341" s="110">
        <f t="shared" si="79"/>
        <v>0.94409727702412694</v>
      </c>
    </row>
    <row r="342" spans="1:18" x14ac:dyDescent="0.2">
      <c r="A342" s="33">
        <v>5422</v>
      </c>
      <c r="B342" s="34" t="s">
        <v>333</v>
      </c>
      <c r="C342" s="36">
        <v>151814505</v>
      </c>
      <c r="D342" s="37">
        <v>5517</v>
      </c>
      <c r="E342" s="37">
        <f t="shared" si="67"/>
        <v>27517.582925502989</v>
      </c>
      <c r="F342" s="38">
        <f t="shared" si="68"/>
        <v>0.71756395223613112</v>
      </c>
      <c r="G342" s="37">
        <f t="shared" si="69"/>
        <v>6498.6185618221043</v>
      </c>
      <c r="H342" s="37">
        <f t="shared" si="70"/>
        <v>2448.6593425640003</v>
      </c>
      <c r="I342" s="81">
        <f t="shared" si="71"/>
        <v>8947.2779043861046</v>
      </c>
      <c r="J342" s="37">
        <f t="shared" si="72"/>
        <v>-515.48459904790707</v>
      </c>
      <c r="K342" s="37">
        <f t="shared" si="73"/>
        <v>8431.7933053381967</v>
      </c>
      <c r="L342" s="37">
        <f t="shared" si="74"/>
        <v>49362132.198498137</v>
      </c>
      <c r="M342" s="41">
        <f t="shared" si="75"/>
        <v>46518203.665550828</v>
      </c>
      <c r="N342" s="41">
        <f>'jan-nov'!M342</f>
        <v>45185421.113083981</v>
      </c>
      <c r="O342" s="107">
        <f t="shared" si="76"/>
        <v>1332782.552466847</v>
      </c>
      <c r="P342" s="63">
        <f t="shared" si="77"/>
        <v>198332708.66555083</v>
      </c>
      <c r="Q342" s="63">
        <f t="shared" si="78"/>
        <v>35949.37623084119</v>
      </c>
      <c r="R342" s="110">
        <f t="shared" si="79"/>
        <v>0.93743613159855732</v>
      </c>
    </row>
    <row r="343" spans="1:18" x14ac:dyDescent="0.2">
      <c r="A343" s="33">
        <v>5423</v>
      </c>
      <c r="B343" s="34" t="s">
        <v>334</v>
      </c>
      <c r="C343" s="36">
        <v>69603118</v>
      </c>
      <c r="D343" s="37">
        <v>2171</v>
      </c>
      <c r="E343" s="37">
        <f t="shared" si="67"/>
        <v>32060.395209580838</v>
      </c>
      <c r="F343" s="38">
        <f t="shared" si="68"/>
        <v>0.836024877589013</v>
      </c>
      <c r="G343" s="37">
        <f t="shared" si="69"/>
        <v>3772.9311913753954</v>
      </c>
      <c r="H343" s="37">
        <f t="shared" si="70"/>
        <v>858.67504313675317</v>
      </c>
      <c r="I343" s="81">
        <f t="shared" si="71"/>
        <v>4631.6062345121481</v>
      </c>
      <c r="J343" s="37">
        <f t="shared" si="72"/>
        <v>-515.48459904790707</v>
      </c>
      <c r="K343" s="37">
        <f t="shared" si="73"/>
        <v>4116.1216354642411</v>
      </c>
      <c r="L343" s="37">
        <f t="shared" si="74"/>
        <v>10055217.135125874</v>
      </c>
      <c r="M343" s="41">
        <f t="shared" si="75"/>
        <v>8936100.0705928672</v>
      </c>
      <c r="N343" s="41">
        <f>'jan-nov'!M343</f>
        <v>8459292.8171388991</v>
      </c>
      <c r="O343" s="107">
        <f t="shared" si="76"/>
        <v>476807.25345396809</v>
      </c>
      <c r="P343" s="63">
        <f t="shared" si="77"/>
        <v>78539218.070592865</v>
      </c>
      <c r="Q343" s="63">
        <f t="shared" si="78"/>
        <v>36176.51684504508</v>
      </c>
      <c r="R343" s="110">
        <f t="shared" si="79"/>
        <v>0.94335917786620138</v>
      </c>
    </row>
    <row r="344" spans="1:18" x14ac:dyDescent="0.2">
      <c r="A344" s="33">
        <v>5424</v>
      </c>
      <c r="B344" s="34" t="s">
        <v>335</v>
      </c>
      <c r="C344" s="36">
        <v>74993041</v>
      </c>
      <c r="D344" s="37">
        <v>2714</v>
      </c>
      <c r="E344" s="37">
        <f t="shared" si="67"/>
        <v>27631.923728813559</v>
      </c>
      <c r="F344" s="38">
        <f t="shared" si="68"/>
        <v>0.72054556726196772</v>
      </c>
      <c r="G344" s="37">
        <f t="shared" si="69"/>
        <v>6430.0140798357625</v>
      </c>
      <c r="H344" s="37">
        <f t="shared" si="70"/>
        <v>2408.6400614053009</v>
      </c>
      <c r="I344" s="81">
        <f t="shared" si="71"/>
        <v>8838.6541412410625</v>
      </c>
      <c r="J344" s="37">
        <f t="shared" si="72"/>
        <v>-515.48459904790707</v>
      </c>
      <c r="K344" s="37">
        <f t="shared" si="73"/>
        <v>8323.1695421931545</v>
      </c>
      <c r="L344" s="37">
        <f t="shared" si="74"/>
        <v>23988107.339328244</v>
      </c>
      <c r="M344" s="41">
        <f t="shared" si="75"/>
        <v>22589082.137512222</v>
      </c>
      <c r="N344" s="41">
        <f>'jan-nov'!M344</f>
        <v>22032610.41198295</v>
      </c>
      <c r="O344" s="107">
        <f t="shared" si="76"/>
        <v>556471.72552927211</v>
      </c>
      <c r="P344" s="63">
        <f t="shared" si="77"/>
        <v>97582123.137512222</v>
      </c>
      <c r="Q344" s="63">
        <f t="shared" si="78"/>
        <v>35955.093271006714</v>
      </c>
      <c r="R344" s="110">
        <f t="shared" si="79"/>
        <v>0.93758521234984904</v>
      </c>
    </row>
    <row r="345" spans="1:18" x14ac:dyDescent="0.2">
      <c r="A345" s="33">
        <v>5425</v>
      </c>
      <c r="B345" s="34" t="s">
        <v>415</v>
      </c>
      <c r="C345" s="36">
        <v>52772076</v>
      </c>
      <c r="D345" s="37">
        <v>1836</v>
      </c>
      <c r="E345" s="37">
        <f t="shared" si="67"/>
        <v>28742.960784313724</v>
      </c>
      <c r="F345" s="38">
        <f t="shared" si="68"/>
        <v>0.74951759372169791</v>
      </c>
      <c r="G345" s="37">
        <f t="shared" si="69"/>
        <v>5763.3918465356637</v>
      </c>
      <c r="H345" s="37">
        <f t="shared" si="70"/>
        <v>2019.7770919802431</v>
      </c>
      <c r="I345" s="81">
        <f t="shared" si="71"/>
        <v>7783.168938515907</v>
      </c>
      <c r="J345" s="37">
        <f t="shared" si="72"/>
        <v>-515.48459904790707</v>
      </c>
      <c r="K345" s="37">
        <f t="shared" si="73"/>
        <v>7267.684339468</v>
      </c>
      <c r="L345" s="37">
        <f t="shared" si="74"/>
        <v>14289898.171115205</v>
      </c>
      <c r="M345" s="41">
        <f t="shared" si="75"/>
        <v>13343468.447263248</v>
      </c>
      <c r="N345" s="41">
        <f>'jan-nov'!M345</f>
        <v>12478362.617649483</v>
      </c>
      <c r="O345" s="107">
        <f t="shared" si="76"/>
        <v>865105.8296137657</v>
      </c>
      <c r="P345" s="63">
        <f t="shared" si="77"/>
        <v>66115544.447263248</v>
      </c>
      <c r="Q345" s="63">
        <f t="shared" si="78"/>
        <v>36010.645123781724</v>
      </c>
      <c r="R345" s="110">
        <f t="shared" si="79"/>
        <v>0.93903381367283556</v>
      </c>
    </row>
    <row r="346" spans="1:18" x14ac:dyDescent="0.2">
      <c r="A346" s="33">
        <v>5426</v>
      </c>
      <c r="B346" s="34" t="s">
        <v>416</v>
      </c>
      <c r="C346" s="36">
        <v>53289831</v>
      </c>
      <c r="D346" s="37">
        <v>2000</v>
      </c>
      <c r="E346" s="37">
        <f t="shared" si="67"/>
        <v>26644.915499999999</v>
      </c>
      <c r="F346" s="38">
        <f t="shared" si="68"/>
        <v>0.69480778616853267</v>
      </c>
      <c r="G346" s="37">
        <f t="shared" si="69"/>
        <v>7022.219017123899</v>
      </c>
      <c r="H346" s="37">
        <f t="shared" si="70"/>
        <v>2754.0929414900465</v>
      </c>
      <c r="I346" s="81">
        <f t="shared" si="71"/>
        <v>9776.3119586139455</v>
      </c>
      <c r="J346" s="37">
        <f t="shared" si="72"/>
        <v>-515.48459904790707</v>
      </c>
      <c r="K346" s="37">
        <f t="shared" si="73"/>
        <v>9260.8273595660394</v>
      </c>
      <c r="L346" s="37">
        <f t="shared" si="74"/>
        <v>19552623.91722789</v>
      </c>
      <c r="M346" s="41">
        <f t="shared" si="75"/>
        <v>18521654.719132077</v>
      </c>
      <c r="N346" s="41">
        <f>'jan-nov'!M346</f>
        <v>17644475.924563698</v>
      </c>
      <c r="O346" s="107">
        <f t="shared" si="76"/>
        <v>877178.79456837848</v>
      </c>
      <c r="P346" s="63">
        <f t="shared" si="77"/>
        <v>71811485.719132081</v>
      </c>
      <c r="Q346" s="63">
        <f t="shared" si="78"/>
        <v>35905.742859566039</v>
      </c>
      <c r="R346" s="110">
        <f t="shared" si="79"/>
        <v>0.93629832329517737</v>
      </c>
    </row>
    <row r="347" spans="1:18" x14ac:dyDescent="0.2">
      <c r="A347" s="33">
        <v>5427</v>
      </c>
      <c r="B347" s="34" t="s">
        <v>336</v>
      </c>
      <c r="C347" s="36">
        <v>80066329</v>
      </c>
      <c r="D347" s="37">
        <v>2790</v>
      </c>
      <c r="E347" s="37">
        <f t="shared" si="67"/>
        <v>28697.608960573478</v>
      </c>
      <c r="F347" s="38">
        <f t="shared" si="68"/>
        <v>0.74833497408638083</v>
      </c>
      <c r="G347" s="37">
        <f t="shared" si="69"/>
        <v>5790.6029407798114</v>
      </c>
      <c r="H347" s="37">
        <f t="shared" si="70"/>
        <v>2035.6502302893293</v>
      </c>
      <c r="I347" s="81">
        <f t="shared" si="71"/>
        <v>7826.253171069141</v>
      </c>
      <c r="J347" s="37">
        <f t="shared" si="72"/>
        <v>-515.48459904790707</v>
      </c>
      <c r="K347" s="37">
        <f t="shared" si="73"/>
        <v>7310.7685720212339</v>
      </c>
      <c r="L347" s="37">
        <f t="shared" si="74"/>
        <v>21835246.347282905</v>
      </c>
      <c r="M347" s="41">
        <f t="shared" si="75"/>
        <v>20397044.315939244</v>
      </c>
      <c r="N347" s="41">
        <f>'jan-nov'!M347</f>
        <v>19059993.892016366</v>
      </c>
      <c r="O347" s="107">
        <f t="shared" si="76"/>
        <v>1337050.4239228778</v>
      </c>
      <c r="P347" s="63">
        <f t="shared" si="77"/>
        <v>100463373.31593925</v>
      </c>
      <c r="Q347" s="63">
        <f t="shared" si="78"/>
        <v>36008.377532594714</v>
      </c>
      <c r="R347" s="110">
        <f t="shared" si="79"/>
        <v>0.93897468269106976</v>
      </c>
    </row>
    <row r="348" spans="1:18" x14ac:dyDescent="0.2">
      <c r="A348" s="33">
        <v>5428</v>
      </c>
      <c r="B348" s="34" t="s">
        <v>421</v>
      </c>
      <c r="C348" s="36">
        <v>137187924</v>
      </c>
      <c r="D348" s="37">
        <v>4772</v>
      </c>
      <c r="E348" s="37">
        <f t="shared" si="67"/>
        <v>28748.517183570832</v>
      </c>
      <c r="F348" s="38">
        <f t="shared" si="68"/>
        <v>0.74966248551041081</v>
      </c>
      <c r="G348" s="37">
        <f t="shared" si="69"/>
        <v>5760.0580069813996</v>
      </c>
      <c r="H348" s="37">
        <f t="shared" si="70"/>
        <v>2017.8323522402554</v>
      </c>
      <c r="I348" s="81">
        <f t="shared" si="71"/>
        <v>7777.8903592216548</v>
      </c>
      <c r="J348" s="37">
        <f t="shared" si="72"/>
        <v>-515.48459904790707</v>
      </c>
      <c r="K348" s="37">
        <f t="shared" si="73"/>
        <v>7262.4057601737477</v>
      </c>
      <c r="L348" s="37">
        <f t="shared" si="74"/>
        <v>37116092.79420574</v>
      </c>
      <c r="M348" s="41">
        <f t="shared" si="75"/>
        <v>34656200.287549123</v>
      </c>
      <c r="N348" s="41">
        <f>'jan-nov'!M348</f>
        <v>32557675.096308995</v>
      </c>
      <c r="O348" s="107">
        <f t="shared" si="76"/>
        <v>2098525.1912401281</v>
      </c>
      <c r="P348" s="63">
        <f t="shared" si="77"/>
        <v>171844124.28754914</v>
      </c>
      <c r="Q348" s="63">
        <f t="shared" si="78"/>
        <v>36010.922943744583</v>
      </c>
      <c r="R348" s="110">
        <f t="shared" si="79"/>
        <v>0.93904105826227136</v>
      </c>
    </row>
    <row r="349" spans="1:18" x14ac:dyDescent="0.2">
      <c r="A349" s="33">
        <v>5429</v>
      </c>
      <c r="B349" s="34" t="s">
        <v>338</v>
      </c>
      <c r="C349" s="36">
        <v>31751882</v>
      </c>
      <c r="D349" s="37">
        <v>1118</v>
      </c>
      <c r="E349" s="37">
        <f t="shared" si="67"/>
        <v>28400.610017889088</v>
      </c>
      <c r="F349" s="38">
        <f t="shared" si="68"/>
        <v>0.74059026279761975</v>
      </c>
      <c r="G349" s="37">
        <f t="shared" si="69"/>
        <v>5968.8023063904448</v>
      </c>
      <c r="H349" s="37">
        <f t="shared" si="70"/>
        <v>2139.5998602288655</v>
      </c>
      <c r="I349" s="81">
        <f t="shared" si="71"/>
        <v>8108.4021666193103</v>
      </c>
      <c r="J349" s="37">
        <f t="shared" si="72"/>
        <v>-515.48459904790707</v>
      </c>
      <c r="K349" s="37">
        <f t="shared" si="73"/>
        <v>7592.9175675714032</v>
      </c>
      <c r="L349" s="37">
        <f t="shared" si="74"/>
        <v>9065193.6222803891</v>
      </c>
      <c r="M349" s="41">
        <f t="shared" si="75"/>
        <v>8488881.8405448291</v>
      </c>
      <c r="N349" s="41">
        <f>'jan-nov'!M349</f>
        <v>7934914.8312811116</v>
      </c>
      <c r="O349" s="107">
        <f t="shared" si="76"/>
        <v>553967.00926371757</v>
      </c>
      <c r="P349" s="63">
        <f t="shared" si="77"/>
        <v>40240763.840544827</v>
      </c>
      <c r="Q349" s="63">
        <f t="shared" si="78"/>
        <v>35993.527585460492</v>
      </c>
      <c r="R349" s="110">
        <f t="shared" si="79"/>
        <v>0.93858744712663167</v>
      </c>
    </row>
    <row r="350" spans="1:18" x14ac:dyDescent="0.2">
      <c r="A350" s="33">
        <v>5430</v>
      </c>
      <c r="B350" s="34" t="s">
        <v>417</v>
      </c>
      <c r="C350" s="36">
        <v>63881098</v>
      </c>
      <c r="D350" s="37">
        <v>2847</v>
      </c>
      <c r="E350" s="37">
        <f t="shared" si="67"/>
        <v>22438.039339655777</v>
      </c>
      <c r="F350" s="38">
        <f t="shared" si="68"/>
        <v>0.58510691991305719</v>
      </c>
      <c r="G350" s="37">
        <f t="shared" si="69"/>
        <v>9546.3447133304307</v>
      </c>
      <c r="H350" s="37">
        <f t="shared" si="70"/>
        <v>4226.4995976105247</v>
      </c>
      <c r="I350" s="81">
        <f t="shared" si="71"/>
        <v>13772.844310940956</v>
      </c>
      <c r="J350" s="37">
        <f t="shared" si="72"/>
        <v>-515.48459904790707</v>
      </c>
      <c r="K350" s="37">
        <f t="shared" si="73"/>
        <v>13257.359711893048</v>
      </c>
      <c r="L350" s="37">
        <f t="shared" si="74"/>
        <v>39211287.7532489</v>
      </c>
      <c r="M350" s="41">
        <f t="shared" si="75"/>
        <v>37743703.099759512</v>
      </c>
      <c r="N350" s="41">
        <f>'jan-nov'!M350</f>
        <v>36320312.789541431</v>
      </c>
      <c r="O350" s="107">
        <f t="shared" si="76"/>
        <v>1423390.3102180809</v>
      </c>
      <c r="P350" s="63">
        <f t="shared" si="77"/>
        <v>101624801.09975952</v>
      </c>
      <c r="Q350" s="63">
        <f t="shared" si="78"/>
        <v>35695.399051548833</v>
      </c>
      <c r="R350" s="110">
        <f t="shared" si="79"/>
        <v>0.93081327998240371</v>
      </c>
    </row>
    <row r="351" spans="1:18" x14ac:dyDescent="0.2">
      <c r="A351" s="33">
        <v>5432</v>
      </c>
      <c r="B351" s="34" t="s">
        <v>343</v>
      </c>
      <c r="C351" s="36">
        <v>24081919</v>
      </c>
      <c r="D351" s="37">
        <v>862</v>
      </c>
      <c r="E351" s="37">
        <f t="shared" si="67"/>
        <v>27937.26102088167</v>
      </c>
      <c r="F351" s="38">
        <f t="shared" si="68"/>
        <v>0.72850771403389269</v>
      </c>
      <c r="G351" s="37">
        <f t="shared" si="69"/>
        <v>6246.8117045948966</v>
      </c>
      <c r="H351" s="37">
        <f t="shared" si="70"/>
        <v>2301.7720091814622</v>
      </c>
      <c r="I351" s="81">
        <f t="shared" si="71"/>
        <v>8548.5837137763592</v>
      </c>
      <c r="J351" s="37">
        <f t="shared" si="72"/>
        <v>-515.48459904790707</v>
      </c>
      <c r="K351" s="37">
        <f t="shared" si="73"/>
        <v>8033.0991147284522</v>
      </c>
      <c r="L351" s="37">
        <f t="shared" si="74"/>
        <v>7368879.161275222</v>
      </c>
      <c r="M351" s="41">
        <f t="shared" si="75"/>
        <v>6924531.4368959256</v>
      </c>
      <c r="N351" s="41">
        <f>'jan-nov'!M351</f>
        <v>6653220.6985369567</v>
      </c>
      <c r="O351" s="107">
        <f t="shared" si="76"/>
        <v>271310.73835896887</v>
      </c>
      <c r="P351" s="63">
        <f t="shared" si="77"/>
        <v>31006450.436895926</v>
      </c>
      <c r="Q351" s="63">
        <f t="shared" si="78"/>
        <v>35970.360135610121</v>
      </c>
      <c r="R351" s="110">
        <f t="shared" si="79"/>
        <v>0.93798331968844528</v>
      </c>
    </row>
    <row r="352" spans="1:18" x14ac:dyDescent="0.2">
      <c r="A352" s="33">
        <v>5433</v>
      </c>
      <c r="B352" s="34" t="s">
        <v>344</v>
      </c>
      <c r="C352" s="36">
        <v>26422922</v>
      </c>
      <c r="D352" s="37">
        <v>970</v>
      </c>
      <c r="E352" s="37">
        <f t="shared" si="67"/>
        <v>27240.125773195876</v>
      </c>
      <c r="F352" s="38">
        <f t="shared" si="68"/>
        <v>0.71032882365217553</v>
      </c>
      <c r="G352" s="37">
        <f t="shared" si="69"/>
        <v>6665.0928532063726</v>
      </c>
      <c r="H352" s="37">
        <f t="shared" si="70"/>
        <v>2545.7693458714898</v>
      </c>
      <c r="I352" s="81">
        <f t="shared" si="71"/>
        <v>9210.8621990778629</v>
      </c>
      <c r="J352" s="37">
        <f t="shared" si="72"/>
        <v>-515.48459904790707</v>
      </c>
      <c r="K352" s="37">
        <f t="shared" si="73"/>
        <v>8695.3776000299549</v>
      </c>
      <c r="L352" s="37">
        <f t="shared" si="74"/>
        <v>8934536.3331055269</v>
      </c>
      <c r="M352" s="41">
        <f t="shared" si="75"/>
        <v>8434516.2720290571</v>
      </c>
      <c r="N352" s="41">
        <f>'jan-nov'!M352</f>
        <v>7877480.4201633986</v>
      </c>
      <c r="O352" s="107">
        <f t="shared" si="76"/>
        <v>557035.85186565854</v>
      </c>
      <c r="P352" s="63">
        <f t="shared" si="77"/>
        <v>34857438.272029057</v>
      </c>
      <c r="Q352" s="63">
        <f t="shared" si="78"/>
        <v>35935.503373225831</v>
      </c>
      <c r="R352" s="110">
        <f t="shared" si="79"/>
        <v>0.93707437516935943</v>
      </c>
    </row>
    <row r="353" spans="1:18" x14ac:dyDescent="0.2">
      <c r="A353" s="33">
        <v>5434</v>
      </c>
      <c r="B353" s="34" t="s">
        <v>345</v>
      </c>
      <c r="C353" s="36">
        <v>38364524</v>
      </c>
      <c r="D353" s="37">
        <v>1119</v>
      </c>
      <c r="E353" s="37">
        <f t="shared" si="67"/>
        <v>34284.650580875779</v>
      </c>
      <c r="F353" s="38">
        <f t="shared" si="68"/>
        <v>0.8940258102773867</v>
      </c>
      <c r="G353" s="37">
        <f t="shared" si="69"/>
        <v>2438.3779685984305</v>
      </c>
      <c r="H353" s="37">
        <f t="shared" si="70"/>
        <v>80.185663183523857</v>
      </c>
      <c r="I353" s="81">
        <f t="shared" si="71"/>
        <v>2518.5636317819544</v>
      </c>
      <c r="J353" s="37">
        <f t="shared" si="72"/>
        <v>-515.48459904790707</v>
      </c>
      <c r="K353" s="37">
        <f t="shared" si="73"/>
        <v>2003.0790327340474</v>
      </c>
      <c r="L353" s="37">
        <f t="shared" si="74"/>
        <v>2818272.7039640071</v>
      </c>
      <c r="M353" s="41">
        <f t="shared" si="75"/>
        <v>2241445.4376293989</v>
      </c>
      <c r="N353" s="41">
        <f>'jan-nov'!M353</f>
        <v>2463348.1935183974</v>
      </c>
      <c r="O353" s="107">
        <f t="shared" si="76"/>
        <v>-221902.75588899851</v>
      </c>
      <c r="P353" s="63">
        <f t="shared" si="77"/>
        <v>40605969.437629402</v>
      </c>
      <c r="Q353" s="63">
        <f t="shared" si="78"/>
        <v>36287.72961360983</v>
      </c>
      <c r="R353" s="110">
        <f t="shared" si="79"/>
        <v>0.94625922450062006</v>
      </c>
    </row>
    <row r="354" spans="1:18" x14ac:dyDescent="0.2">
      <c r="A354" s="33">
        <v>5435</v>
      </c>
      <c r="B354" s="34" t="s">
        <v>346</v>
      </c>
      <c r="C354" s="36">
        <v>97894012</v>
      </c>
      <c r="D354" s="37">
        <v>2932</v>
      </c>
      <c r="E354" s="37">
        <f t="shared" si="67"/>
        <v>33388.135061391542</v>
      </c>
      <c r="F354" s="38">
        <f t="shared" si="68"/>
        <v>0.87064776791284726</v>
      </c>
      <c r="G354" s="37">
        <f t="shared" si="69"/>
        <v>2976.2872802889729</v>
      </c>
      <c r="H354" s="37">
        <f t="shared" si="70"/>
        <v>393.9660950030069</v>
      </c>
      <c r="I354" s="81">
        <f t="shared" si="71"/>
        <v>3370.2533752919799</v>
      </c>
      <c r="J354" s="37">
        <f t="shared" si="72"/>
        <v>-515.48459904790707</v>
      </c>
      <c r="K354" s="37">
        <f t="shared" si="73"/>
        <v>2854.7687762440728</v>
      </c>
      <c r="L354" s="37">
        <f t="shared" si="74"/>
        <v>9881582.8963560853</v>
      </c>
      <c r="M354" s="41">
        <f t="shared" si="75"/>
        <v>8370182.0519476216</v>
      </c>
      <c r="N354" s="41">
        <f>'jan-nov'!M354</f>
        <v>8740793.92971039</v>
      </c>
      <c r="O354" s="107">
        <f t="shared" si="76"/>
        <v>-370611.87776276842</v>
      </c>
      <c r="P354" s="63">
        <f t="shared" si="77"/>
        <v>106264194.05194762</v>
      </c>
      <c r="Q354" s="63">
        <f t="shared" si="78"/>
        <v>36242.903837635618</v>
      </c>
      <c r="R354" s="110">
        <f t="shared" si="79"/>
        <v>0.9450903223823931</v>
      </c>
    </row>
    <row r="355" spans="1:18" x14ac:dyDescent="0.2">
      <c r="A355" s="33">
        <v>5436</v>
      </c>
      <c r="B355" s="34" t="s">
        <v>418</v>
      </c>
      <c r="C355" s="36">
        <v>118474836</v>
      </c>
      <c r="D355" s="37">
        <v>3863</v>
      </c>
      <c r="E355" s="37">
        <f t="shared" si="67"/>
        <v>30669.126585555267</v>
      </c>
      <c r="F355" s="38">
        <f t="shared" si="68"/>
        <v>0.79974537530930234</v>
      </c>
      <c r="G355" s="37">
        <f t="shared" si="69"/>
        <v>4607.6923657907382</v>
      </c>
      <c r="H355" s="37">
        <f t="shared" si="70"/>
        <v>1345.6190615457033</v>
      </c>
      <c r="I355" s="81">
        <f t="shared" si="71"/>
        <v>5953.3114273364417</v>
      </c>
      <c r="J355" s="37">
        <f t="shared" si="72"/>
        <v>-515.48459904790707</v>
      </c>
      <c r="K355" s="37">
        <f t="shared" si="73"/>
        <v>5437.8268282885347</v>
      </c>
      <c r="L355" s="37">
        <f t="shared" si="74"/>
        <v>22997642.043800674</v>
      </c>
      <c r="M355" s="41">
        <f t="shared" si="75"/>
        <v>21006325.037678611</v>
      </c>
      <c r="N355" s="41">
        <f>'jan-nov'!M355</f>
        <v>19249427.922619797</v>
      </c>
      <c r="O355" s="107">
        <f t="shared" si="76"/>
        <v>1756897.1150588132</v>
      </c>
      <c r="P355" s="63">
        <f t="shared" si="77"/>
        <v>139481161.0376786</v>
      </c>
      <c r="Q355" s="63">
        <f t="shared" si="78"/>
        <v>36106.953413843803</v>
      </c>
      <c r="R355" s="110">
        <f t="shared" si="79"/>
        <v>0.94154520275221587</v>
      </c>
    </row>
    <row r="356" spans="1:18" x14ac:dyDescent="0.2">
      <c r="A356" s="33">
        <v>5437</v>
      </c>
      <c r="B356" s="34" t="s">
        <v>388</v>
      </c>
      <c r="C356" s="36">
        <v>70696134</v>
      </c>
      <c r="D356" s="37">
        <v>2543</v>
      </c>
      <c r="E356" s="37">
        <f t="shared" si="67"/>
        <v>27800.288635469919</v>
      </c>
      <c r="F356" s="38">
        <f t="shared" si="68"/>
        <v>0.72493594515835769</v>
      </c>
      <c r="G356" s="37">
        <f t="shared" si="69"/>
        <v>6328.9951358419466</v>
      </c>
      <c r="H356" s="37">
        <f t="shared" si="70"/>
        <v>2349.7123440755749</v>
      </c>
      <c r="I356" s="81">
        <f t="shared" si="71"/>
        <v>8678.7074799175207</v>
      </c>
      <c r="J356" s="37">
        <f t="shared" si="72"/>
        <v>-515.48459904790707</v>
      </c>
      <c r="K356" s="37">
        <f t="shared" si="73"/>
        <v>8163.2228808696136</v>
      </c>
      <c r="L356" s="37">
        <f t="shared" si="74"/>
        <v>22069953.121430255</v>
      </c>
      <c r="M356" s="41">
        <f t="shared" si="75"/>
        <v>20759075.786051426</v>
      </c>
      <c r="N356" s="41">
        <f>'jan-nov'!M356</f>
        <v>19772212.519407753</v>
      </c>
      <c r="O356" s="107">
        <f t="shared" si="76"/>
        <v>986863.26664367318</v>
      </c>
      <c r="P356" s="63">
        <f t="shared" si="77"/>
        <v>91455209.786051422</v>
      </c>
      <c r="Q356" s="63">
        <f t="shared" si="78"/>
        <v>35963.511516339531</v>
      </c>
      <c r="R356" s="110">
        <f t="shared" si="79"/>
        <v>0.93780473124466845</v>
      </c>
    </row>
    <row r="357" spans="1:18" x14ac:dyDescent="0.2">
      <c r="A357" s="33">
        <v>5438</v>
      </c>
      <c r="B357" s="34" t="s">
        <v>347</v>
      </c>
      <c r="C357" s="36">
        <v>40453968</v>
      </c>
      <c r="D357" s="37">
        <v>1226</v>
      </c>
      <c r="E357" s="37">
        <f t="shared" si="67"/>
        <v>32996.711256117458</v>
      </c>
      <c r="F357" s="38">
        <f t="shared" si="68"/>
        <v>0.86044078085761899</v>
      </c>
      <c r="G357" s="37">
        <f t="shared" si="69"/>
        <v>3211.1415634534233</v>
      </c>
      <c r="H357" s="37">
        <f t="shared" si="70"/>
        <v>530.96442684893623</v>
      </c>
      <c r="I357" s="81">
        <f t="shared" si="71"/>
        <v>3742.1059903023597</v>
      </c>
      <c r="J357" s="37">
        <f t="shared" si="72"/>
        <v>-515.48459904790707</v>
      </c>
      <c r="K357" s="37">
        <f t="shared" si="73"/>
        <v>3226.6213912544526</v>
      </c>
      <c r="L357" s="37">
        <f t="shared" si="74"/>
        <v>4587821.9441106934</v>
      </c>
      <c r="M357" s="41">
        <f t="shared" si="75"/>
        <v>3955837.8256779588</v>
      </c>
      <c r="N357" s="41">
        <f>'jan-nov'!M357</f>
        <v>3815992.6529075513</v>
      </c>
      <c r="O357" s="107">
        <f t="shared" si="76"/>
        <v>139845.17277040752</v>
      </c>
      <c r="P357" s="63">
        <f t="shared" si="77"/>
        <v>44409805.825677961</v>
      </c>
      <c r="Q357" s="63">
        <f t="shared" si="78"/>
        <v>36223.332647371906</v>
      </c>
      <c r="R357" s="110">
        <f t="shared" si="79"/>
        <v>0.94457997302963148</v>
      </c>
    </row>
    <row r="358" spans="1:18" x14ac:dyDescent="0.2">
      <c r="A358" s="33">
        <v>5439</v>
      </c>
      <c r="B358" s="34" t="s">
        <v>348</v>
      </c>
      <c r="C358" s="36">
        <v>30145687</v>
      </c>
      <c r="D358" s="37">
        <v>1054</v>
      </c>
      <c r="E358" s="37">
        <f t="shared" si="67"/>
        <v>28601.221062618595</v>
      </c>
      <c r="F358" s="38">
        <f t="shared" si="68"/>
        <v>0.74582150910686262</v>
      </c>
      <c r="G358" s="37">
        <f t="shared" si="69"/>
        <v>5848.435679552741</v>
      </c>
      <c r="H358" s="37">
        <f t="shared" si="70"/>
        <v>2069.385994573538</v>
      </c>
      <c r="I358" s="81">
        <f t="shared" si="71"/>
        <v>7917.8216741262786</v>
      </c>
      <c r="J358" s="37">
        <f t="shared" si="72"/>
        <v>-515.48459904790707</v>
      </c>
      <c r="K358" s="37">
        <f t="shared" si="73"/>
        <v>7402.3370750783715</v>
      </c>
      <c r="L358" s="37">
        <f t="shared" si="74"/>
        <v>8345384.0445290981</v>
      </c>
      <c r="M358" s="41">
        <f t="shared" si="75"/>
        <v>7802063.2771326033</v>
      </c>
      <c r="N358" s="41">
        <f>'jan-nov'!M358</f>
        <v>7688047.8980950713</v>
      </c>
      <c r="O358" s="107">
        <f t="shared" si="76"/>
        <v>114015.37903753202</v>
      </c>
      <c r="P358" s="63">
        <f t="shared" si="77"/>
        <v>37947750.277132601</v>
      </c>
      <c r="Q358" s="63">
        <f t="shared" si="78"/>
        <v>36003.558137696964</v>
      </c>
      <c r="R358" s="110">
        <f t="shared" si="79"/>
        <v>0.93884900944209371</v>
      </c>
    </row>
    <row r="359" spans="1:18" x14ac:dyDescent="0.2">
      <c r="A359" s="33">
        <v>5440</v>
      </c>
      <c r="B359" s="34" t="s">
        <v>349</v>
      </c>
      <c r="C359" s="36">
        <v>28670872</v>
      </c>
      <c r="D359" s="37">
        <v>908</v>
      </c>
      <c r="E359" s="37">
        <f t="shared" si="67"/>
        <v>31575.850220264318</v>
      </c>
      <c r="F359" s="38">
        <f t="shared" si="68"/>
        <v>0.82338961022154589</v>
      </c>
      <c r="G359" s="37">
        <f t="shared" si="69"/>
        <v>4063.6581849653076</v>
      </c>
      <c r="H359" s="37">
        <f t="shared" si="70"/>
        <v>1028.2657893975354</v>
      </c>
      <c r="I359" s="81">
        <f t="shared" si="71"/>
        <v>5091.9239743628432</v>
      </c>
      <c r="J359" s="37">
        <f t="shared" si="72"/>
        <v>-515.48459904790707</v>
      </c>
      <c r="K359" s="37">
        <f t="shared" si="73"/>
        <v>4576.4393753149361</v>
      </c>
      <c r="L359" s="37">
        <f t="shared" si="74"/>
        <v>4623466.9687214615</v>
      </c>
      <c r="M359" s="41">
        <f t="shared" si="75"/>
        <v>4155406.9527859618</v>
      </c>
      <c r="N359" s="41">
        <f>'jan-nov'!M359</f>
        <v>4003101.5114519224</v>
      </c>
      <c r="O359" s="107">
        <f t="shared" si="76"/>
        <v>152305.44133403944</v>
      </c>
      <c r="P359" s="63">
        <f t="shared" si="77"/>
        <v>32826278.952785961</v>
      </c>
      <c r="Q359" s="63">
        <f t="shared" si="78"/>
        <v>36152.289595579256</v>
      </c>
      <c r="R359" s="110">
        <f t="shared" si="79"/>
        <v>0.94272741449782804</v>
      </c>
    </row>
    <row r="360" spans="1:18" x14ac:dyDescent="0.2">
      <c r="A360" s="33">
        <v>5441</v>
      </c>
      <c r="B360" s="34" t="s">
        <v>389</v>
      </c>
      <c r="C360" s="36">
        <v>85106921</v>
      </c>
      <c r="D360" s="37">
        <v>2804</v>
      </c>
      <c r="E360" s="37">
        <f t="shared" si="67"/>
        <v>30351.968972895862</v>
      </c>
      <c r="F360" s="38">
        <f t="shared" si="68"/>
        <v>0.791474995216771</v>
      </c>
      <c r="G360" s="37">
        <f t="shared" si="69"/>
        <v>4797.9869333863808</v>
      </c>
      <c r="H360" s="37">
        <f t="shared" si="70"/>
        <v>1456.6242259764949</v>
      </c>
      <c r="I360" s="81">
        <f t="shared" si="71"/>
        <v>6254.6111593628757</v>
      </c>
      <c r="J360" s="37">
        <f t="shared" si="72"/>
        <v>-515.48459904790707</v>
      </c>
      <c r="K360" s="37">
        <f t="shared" si="73"/>
        <v>5739.1265603149686</v>
      </c>
      <c r="L360" s="37">
        <f t="shared" si="74"/>
        <v>17537929.690853503</v>
      </c>
      <c r="M360" s="41">
        <f t="shared" si="75"/>
        <v>16092510.875123171</v>
      </c>
      <c r="N360" s="41">
        <f>'jan-nov'!M360</f>
        <v>16279663.463338312</v>
      </c>
      <c r="O360" s="107">
        <f t="shared" si="76"/>
        <v>-187152.58821514063</v>
      </c>
      <c r="P360" s="63">
        <f t="shared" si="77"/>
        <v>101199431.87512317</v>
      </c>
      <c r="Q360" s="63">
        <f t="shared" si="78"/>
        <v>36091.095533210835</v>
      </c>
      <c r="R360" s="110">
        <f t="shared" si="79"/>
        <v>0.94113168374758938</v>
      </c>
    </row>
    <row r="361" spans="1:18" x14ac:dyDescent="0.2">
      <c r="A361" s="33">
        <v>5442</v>
      </c>
      <c r="B361" s="34" t="s">
        <v>390</v>
      </c>
      <c r="C361" s="36">
        <v>25518163</v>
      </c>
      <c r="D361" s="37">
        <v>864</v>
      </c>
      <c r="E361" s="37">
        <f t="shared" si="67"/>
        <v>29534.910879629631</v>
      </c>
      <c r="F361" s="38">
        <f t="shared" si="68"/>
        <v>0.7701689293388968</v>
      </c>
      <c r="G361" s="37">
        <f t="shared" si="69"/>
        <v>5288.2217893461193</v>
      </c>
      <c r="H361" s="37">
        <f t="shared" si="70"/>
        <v>1742.5945586196756</v>
      </c>
      <c r="I361" s="81">
        <f t="shared" si="71"/>
        <v>7030.8163479657951</v>
      </c>
      <c r="J361" s="37">
        <f t="shared" si="72"/>
        <v>-515.48459904790707</v>
      </c>
      <c r="K361" s="37">
        <f t="shared" si="73"/>
        <v>6515.331748917888</v>
      </c>
      <c r="L361" s="37">
        <f t="shared" si="74"/>
        <v>6074625.3246424468</v>
      </c>
      <c r="M361" s="41">
        <f t="shared" si="75"/>
        <v>5629246.6310650557</v>
      </c>
      <c r="N361" s="41">
        <f>'jan-nov'!M361</f>
        <v>5626747.9230115209</v>
      </c>
      <c r="O361" s="107">
        <f t="shared" si="76"/>
        <v>2498.7080535348505</v>
      </c>
      <c r="P361" s="63">
        <f t="shared" si="77"/>
        <v>31147409.631065056</v>
      </c>
      <c r="Q361" s="63">
        <f t="shared" si="78"/>
        <v>36050.242628547516</v>
      </c>
      <c r="R361" s="110">
        <f t="shared" si="79"/>
        <v>0.94006638045369539</v>
      </c>
    </row>
    <row r="362" spans="1:18" x14ac:dyDescent="0.2">
      <c r="A362" s="33">
        <v>5443</v>
      </c>
      <c r="B362" s="34" t="s">
        <v>350</v>
      </c>
      <c r="C362" s="36">
        <v>66063836</v>
      </c>
      <c r="D362" s="37">
        <v>2117</v>
      </c>
      <c r="E362" s="37">
        <f t="shared" si="67"/>
        <v>31206.346717052431</v>
      </c>
      <c r="F362" s="38">
        <f t="shared" si="68"/>
        <v>0.8137542292781097</v>
      </c>
      <c r="G362" s="37">
        <f t="shared" si="69"/>
        <v>4285.3602868924399</v>
      </c>
      <c r="H362" s="37">
        <f t="shared" si="70"/>
        <v>1157.5920155216957</v>
      </c>
      <c r="I362" s="81">
        <f t="shared" si="71"/>
        <v>5442.9523024141354</v>
      </c>
      <c r="J362" s="37">
        <f t="shared" si="72"/>
        <v>-515.48459904790707</v>
      </c>
      <c r="K362" s="37">
        <f t="shared" si="73"/>
        <v>4927.4677033662283</v>
      </c>
      <c r="L362" s="37">
        <f t="shared" si="74"/>
        <v>11522730.024210725</v>
      </c>
      <c r="M362" s="41">
        <f t="shared" si="75"/>
        <v>10431449.128026305</v>
      </c>
      <c r="N362" s="41">
        <f>'jan-nov'!M362</f>
        <v>9678697.4063256849</v>
      </c>
      <c r="O362" s="107">
        <f t="shared" si="76"/>
        <v>752751.72170061991</v>
      </c>
      <c r="P362" s="63">
        <f t="shared" si="77"/>
        <v>76495285.128026307</v>
      </c>
      <c r="Q362" s="63">
        <f t="shared" si="78"/>
        <v>36133.814420418661</v>
      </c>
      <c r="R362" s="110">
        <f t="shared" si="79"/>
        <v>0.94224564545065626</v>
      </c>
    </row>
    <row r="363" spans="1:18" x14ac:dyDescent="0.2">
      <c r="A363" s="33">
        <v>5444</v>
      </c>
      <c r="B363" s="34" t="s">
        <v>351</v>
      </c>
      <c r="C363" s="36">
        <v>306754600</v>
      </c>
      <c r="D363" s="37">
        <v>9850</v>
      </c>
      <c r="E363" s="37">
        <f t="shared" si="67"/>
        <v>31142.598984771572</v>
      </c>
      <c r="F363" s="38">
        <f t="shared" si="68"/>
        <v>0.81209190759653682</v>
      </c>
      <c r="G363" s="37">
        <f t="shared" si="69"/>
        <v>4323.6089262609548</v>
      </c>
      <c r="H363" s="37">
        <f t="shared" si="70"/>
        <v>1179.9037218199965</v>
      </c>
      <c r="I363" s="81">
        <f t="shared" si="71"/>
        <v>5503.5126480809513</v>
      </c>
      <c r="J363" s="37">
        <f t="shared" si="72"/>
        <v>-515.48459904790707</v>
      </c>
      <c r="K363" s="37">
        <f t="shared" si="73"/>
        <v>4988.0280490330442</v>
      </c>
      <c r="L363" s="37">
        <f t="shared" si="74"/>
        <v>54209599.583597369</v>
      </c>
      <c r="M363" s="41">
        <f t="shared" si="75"/>
        <v>49132076.282975487</v>
      </c>
      <c r="N363" s="41">
        <f>'jan-nov'!M363</f>
        <v>44208748.887226239</v>
      </c>
      <c r="O363" s="107">
        <f t="shared" si="76"/>
        <v>4923327.3957492486</v>
      </c>
      <c r="P363" s="63">
        <f t="shared" si="77"/>
        <v>355886676.28297549</v>
      </c>
      <c r="Q363" s="63">
        <f t="shared" si="78"/>
        <v>36130.627033804616</v>
      </c>
      <c r="R363" s="110">
        <f t="shared" si="79"/>
        <v>0.94216252936657752</v>
      </c>
    </row>
    <row r="364" spans="1:18" x14ac:dyDescent="0.2">
      <c r="A364" s="33"/>
      <c r="B364" s="34"/>
      <c r="C364" s="35"/>
      <c r="D364" s="36"/>
      <c r="E364" s="37"/>
      <c r="F364" s="38"/>
      <c r="G364" s="39"/>
      <c r="H364" s="39"/>
      <c r="I364" s="37"/>
      <c r="J364" s="40"/>
      <c r="K364" s="37"/>
      <c r="L364" s="37"/>
      <c r="M364" s="37"/>
      <c r="N364" s="41"/>
      <c r="O364" s="107"/>
      <c r="R364" s="112"/>
    </row>
    <row r="365" spans="1:18" ht="13.5" thickBot="1" x14ac:dyDescent="0.25">
      <c r="A365" s="42"/>
      <c r="B365" s="42" t="s">
        <v>32</v>
      </c>
      <c r="C365" s="43">
        <f>SUM(C8:C364)</f>
        <v>210494927910</v>
      </c>
      <c r="D365" s="44">
        <f>SUM(D8:D364)</f>
        <v>5488984</v>
      </c>
      <c r="E365" s="44">
        <f>(C365)/D365</f>
        <v>38348.613861873164</v>
      </c>
      <c r="F365" s="45">
        <f>IF(C365&gt;0,E365/E$365,"")</f>
        <v>1</v>
      </c>
      <c r="G365" s="46"/>
      <c r="H365" s="46"/>
      <c r="I365" s="44"/>
      <c r="J365" s="47"/>
      <c r="K365" s="44"/>
      <c r="L365" s="44">
        <f>SUM(L8:L364)</f>
        <v>2829486716.4203773</v>
      </c>
      <c r="M365" s="44">
        <f>SUM(M8:M364)</f>
        <v>-3.2559037208557129E-6</v>
      </c>
      <c r="N365" s="44">
        <f>jan!M365</f>
        <v>6.2375329434871674E-7</v>
      </c>
      <c r="O365" s="108">
        <f t="shared" ref="O365" si="80">M365-N365</f>
        <v>-3.8796570152044296E-6</v>
      </c>
      <c r="P365" s="43">
        <f>C365+M365</f>
        <v>210494927910</v>
      </c>
      <c r="Q365" s="44">
        <f t="shared" si="78"/>
        <v>38348.613861873164</v>
      </c>
      <c r="R365" s="113">
        <f t="shared" si="79"/>
        <v>1</v>
      </c>
    </row>
    <row r="366" spans="1:18" ht="13.5" thickTop="1" x14ac:dyDescent="0.2">
      <c r="A366" s="48"/>
      <c r="B366" s="48"/>
      <c r="C366" s="48"/>
      <c r="D366" s="2"/>
      <c r="E366" s="37"/>
      <c r="F366" s="38"/>
      <c r="G366" s="39"/>
      <c r="H366" s="39"/>
      <c r="I366" s="37"/>
      <c r="J366" s="40"/>
      <c r="K366" s="37"/>
      <c r="L366" s="37"/>
      <c r="M366" s="37"/>
      <c r="N366" s="34"/>
      <c r="O366" s="49"/>
    </row>
    <row r="367" spans="1:18" x14ac:dyDescent="0.2">
      <c r="A367" s="50" t="s">
        <v>33</v>
      </c>
      <c r="B367" s="50"/>
      <c r="C367" s="50"/>
      <c r="D367" s="51">
        <f>L365</f>
        <v>2829486716.4203773</v>
      </c>
      <c r="E367" s="52" t="s">
        <v>34</v>
      </c>
      <c r="F367" s="53">
        <f>D365</f>
        <v>5488984</v>
      </c>
      <c r="G367" s="52" t="s">
        <v>35</v>
      </c>
      <c r="H367" s="52"/>
      <c r="I367" s="54">
        <f>-L365/D365</f>
        <v>-515.48459904790707</v>
      </c>
      <c r="J367" s="55" t="s">
        <v>36</v>
      </c>
      <c r="K367" s="34"/>
      <c r="L367" s="34"/>
      <c r="M367" s="56"/>
      <c r="N367" s="34"/>
      <c r="O367" s="34"/>
    </row>
    <row r="371" spans="4:4" x14ac:dyDescent="0.2">
      <c r="D371" s="63"/>
    </row>
  </sheetData>
  <mergeCells count="8">
    <mergeCell ref="P1:R1"/>
    <mergeCell ref="P2:R2"/>
    <mergeCell ref="A1:M1"/>
    <mergeCell ref="A2:A5"/>
    <mergeCell ref="B2:B5"/>
    <mergeCell ref="E2:F2"/>
    <mergeCell ref="G2:K2"/>
    <mergeCell ref="L2:M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437"/>
  <sheetViews>
    <sheetView zoomScale="90" zoomScaleNormal="90" workbookViewId="0">
      <pane xSplit="2" ySplit="7" topLeftCell="C8" activePane="bottomRight" state="frozen"/>
      <selection activeCell="Q348" sqref="Q348"/>
      <selection pane="topRight" activeCell="Q348" sqref="Q348"/>
      <selection pane="bottomLeft" activeCell="Q348" sqref="Q348"/>
      <selection pane="bottomRight" activeCell="N15" sqref="N15"/>
    </sheetView>
  </sheetViews>
  <sheetFormatPr baseColWidth="10" defaultColWidth="8.85546875" defaultRowHeight="12.75" x14ac:dyDescent="0.2"/>
  <cols>
    <col min="1" max="1" width="6.5703125" style="2" customWidth="1"/>
    <col min="2" max="2" width="14" style="2" bestFit="1" customWidth="1"/>
    <col min="3" max="3" width="13.85546875" style="2" bestFit="1" customWidth="1"/>
    <col min="4" max="6" width="11.42578125" style="2" customWidth="1"/>
    <col min="7" max="8" width="11.42578125" style="59" customWidth="1"/>
    <col min="9" max="9" width="11.42578125" style="2" customWidth="1"/>
    <col min="10" max="10" width="11.42578125" style="60" customWidth="1"/>
    <col min="11" max="11" width="11.42578125" style="2" customWidth="1"/>
    <col min="12" max="12" width="13" style="2" customWidth="1"/>
    <col min="13" max="15" width="11.42578125" style="2" customWidth="1"/>
    <col min="16" max="16" width="11.42578125" style="74" customWidth="1"/>
    <col min="17" max="200" width="11.42578125" style="2" customWidth="1"/>
    <col min="201" max="16384" width="8.85546875" style="2"/>
  </cols>
  <sheetData>
    <row r="1" spans="1:16" ht="22.5" customHeight="1" x14ac:dyDescent="0.2">
      <c r="A1" s="85" t="s">
        <v>442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6" x14ac:dyDescent="0.2">
      <c r="A2" s="87" t="s">
        <v>0</v>
      </c>
      <c r="B2" s="87" t="s">
        <v>1</v>
      </c>
      <c r="C2" s="5" t="s">
        <v>2</v>
      </c>
      <c r="D2" s="6" t="s">
        <v>3</v>
      </c>
      <c r="E2" s="90" t="s">
        <v>425</v>
      </c>
      <c r="F2" s="91"/>
      <c r="G2" s="90" t="s">
        <v>4</v>
      </c>
      <c r="H2" s="92"/>
      <c r="I2" s="92"/>
      <c r="J2" s="92"/>
      <c r="K2" s="91"/>
      <c r="L2" s="90" t="s">
        <v>5</v>
      </c>
      <c r="M2" s="91"/>
    </row>
    <row r="3" spans="1:16" x14ac:dyDescent="0.2">
      <c r="A3" s="88"/>
      <c r="B3" s="88"/>
      <c r="C3" s="8" t="s">
        <v>8</v>
      </c>
      <c r="D3" s="9" t="s">
        <v>424</v>
      </c>
      <c r="E3" s="10" t="s">
        <v>9</v>
      </c>
      <c r="F3" s="11" t="s">
        <v>10</v>
      </c>
      <c r="G3" s="12" t="s">
        <v>11</v>
      </c>
      <c r="H3" s="68" t="s">
        <v>12</v>
      </c>
      <c r="I3" s="10" t="s">
        <v>13</v>
      </c>
      <c r="J3" s="13" t="s">
        <v>14</v>
      </c>
      <c r="K3" s="14" t="s">
        <v>15</v>
      </c>
      <c r="L3" s="15" t="s">
        <v>13</v>
      </c>
      <c r="M3" s="16" t="s">
        <v>6</v>
      </c>
    </row>
    <row r="4" spans="1:16" ht="14.25" x14ac:dyDescent="0.2">
      <c r="A4" s="88"/>
      <c r="B4" s="88"/>
      <c r="C4" s="9"/>
      <c r="D4" s="9"/>
      <c r="E4" s="18"/>
      <c r="F4" s="16" t="s">
        <v>18</v>
      </c>
      <c r="G4" s="19" t="s">
        <v>19</v>
      </c>
      <c r="H4" s="69" t="s">
        <v>20</v>
      </c>
      <c r="I4" s="18" t="s">
        <v>16</v>
      </c>
      <c r="J4" s="20" t="s">
        <v>21</v>
      </c>
      <c r="K4" s="15" t="s">
        <v>22</v>
      </c>
      <c r="L4" s="15" t="s">
        <v>23</v>
      </c>
      <c r="M4" s="16" t="s">
        <v>16</v>
      </c>
      <c r="O4" s="78" t="s">
        <v>423</v>
      </c>
    </row>
    <row r="5" spans="1:16" s="34" customFormat="1" x14ac:dyDescent="0.2">
      <c r="A5" s="89"/>
      <c r="B5" s="89"/>
      <c r="C5" s="1"/>
      <c r="D5" s="22"/>
      <c r="E5" s="22"/>
      <c r="F5" s="23" t="s">
        <v>26</v>
      </c>
      <c r="G5" s="24" t="s">
        <v>27</v>
      </c>
      <c r="H5" s="70" t="s">
        <v>28</v>
      </c>
      <c r="I5" s="67"/>
      <c r="J5" s="26" t="s">
        <v>29</v>
      </c>
      <c r="K5" s="22"/>
      <c r="L5" s="23" t="s">
        <v>30</v>
      </c>
      <c r="M5" s="23" t="s">
        <v>31</v>
      </c>
      <c r="P5" s="75"/>
    </row>
    <row r="6" spans="1:16" s="57" customFormat="1" x14ac:dyDescent="0.2">
      <c r="A6" s="72"/>
      <c r="B6" s="72"/>
      <c r="C6" s="72">
        <v>1</v>
      </c>
      <c r="D6" s="73">
        <v>2</v>
      </c>
      <c r="E6" s="72">
        <v>3</v>
      </c>
      <c r="F6" s="72">
        <v>4</v>
      </c>
      <c r="G6" s="72">
        <v>5</v>
      </c>
      <c r="H6" s="72">
        <f t="shared" ref="H6:M6" si="0">G6+1</f>
        <v>6</v>
      </c>
      <c r="I6" s="72">
        <f t="shared" si="0"/>
        <v>7</v>
      </c>
      <c r="J6" s="72">
        <f t="shared" si="0"/>
        <v>8</v>
      </c>
      <c r="K6" s="72">
        <f t="shared" si="0"/>
        <v>9</v>
      </c>
      <c r="L6" s="72">
        <f t="shared" si="0"/>
        <v>10</v>
      </c>
      <c r="M6" s="72">
        <f t="shared" si="0"/>
        <v>11</v>
      </c>
      <c r="P6" s="76"/>
    </row>
    <row r="7" spans="1:16" s="34" customFormat="1" x14ac:dyDescent="0.2">
      <c r="A7" s="28"/>
      <c r="B7" s="29"/>
      <c r="C7" s="29"/>
      <c r="D7" s="29"/>
      <c r="E7" s="29"/>
      <c r="F7" s="29"/>
      <c r="G7" s="30"/>
      <c r="H7" s="30"/>
      <c r="I7" s="29"/>
      <c r="J7" s="31"/>
      <c r="K7" s="65"/>
      <c r="L7" s="29"/>
      <c r="M7" s="29"/>
      <c r="P7" s="75"/>
    </row>
    <row r="8" spans="1:16" s="34" customFormat="1" x14ac:dyDescent="0.2">
      <c r="A8" s="33">
        <v>301</v>
      </c>
      <c r="B8" s="34" t="s">
        <v>90</v>
      </c>
      <c r="C8" s="36">
        <v>4301260511</v>
      </c>
      <c r="D8" s="79">
        <v>709037</v>
      </c>
      <c r="E8" s="37">
        <f>(C8)/D8</f>
        <v>6066.3414053145325</v>
      </c>
      <c r="F8" s="38">
        <f t="shared" ref="F8:F71" si="1">IF(ISNUMBER(C8),E8/E$365,"")</f>
        <v>1.3283336718200369</v>
      </c>
      <c r="G8" s="39">
        <f>(E$365-E8)*0.6</f>
        <v>-899.67642485119097</v>
      </c>
      <c r="H8" s="39">
        <f t="shared" ref="H8:H71" si="2">IF(E8&gt;=E$365*0.9,0,IF(E8&lt;0.9*E$365,(E$365*0.9-E8)*0.35))</f>
        <v>0</v>
      </c>
      <c r="I8" s="66">
        <f>G8+H8</f>
        <v>-899.67642485119097</v>
      </c>
      <c r="J8" s="81">
        <f>I$367</f>
        <v>-51.607234563427376</v>
      </c>
      <c r="K8" s="37">
        <f t="shared" ref="K8:K71" si="3">I8+J8</f>
        <v>-951.28365941461834</v>
      </c>
      <c r="L8" s="37">
        <f>(I8*D8)</f>
        <v>-637903873.24721384</v>
      </c>
      <c r="M8" s="37">
        <f>(K8*D8)</f>
        <v>-674495312.02036273</v>
      </c>
      <c r="N8" s="61"/>
      <c r="O8" s="71"/>
      <c r="P8" s="75"/>
    </row>
    <row r="9" spans="1:16" s="34" customFormat="1" x14ac:dyDescent="0.2">
      <c r="A9" s="33">
        <v>1101</v>
      </c>
      <c r="B9" s="34" t="s">
        <v>204</v>
      </c>
      <c r="C9" s="36">
        <v>67249855</v>
      </c>
      <c r="D9" s="79">
        <v>15011</v>
      </c>
      <c r="E9" s="37">
        <f t="shared" ref="E9:E71" si="4">(C9)/D9</f>
        <v>4480.0383052428215</v>
      </c>
      <c r="F9" s="38">
        <f t="shared" si="1"/>
        <v>0.9809843090407242</v>
      </c>
      <c r="G9" s="39">
        <f t="shared" ref="G9:G71" si="5">(E$365-E9)*0.6</f>
        <v>52.105435191835568</v>
      </c>
      <c r="H9" s="39">
        <f t="shared" si="2"/>
        <v>0</v>
      </c>
      <c r="I9" s="66">
        <f t="shared" ref="I9:I72" si="6">G9+H9</f>
        <v>52.105435191835568</v>
      </c>
      <c r="J9" s="81">
        <f t="shared" ref="J9:J72" si="7">I$367</f>
        <v>-51.607234563427376</v>
      </c>
      <c r="K9" s="37">
        <f t="shared" si="3"/>
        <v>0.4982006284081919</v>
      </c>
      <c r="L9" s="37">
        <f>(I9*D9)</f>
        <v>782154.68766464374</v>
      </c>
      <c r="M9" s="37">
        <f>(K9*D9)</f>
        <v>7478.4896330353686</v>
      </c>
      <c r="N9" s="61"/>
      <c r="O9" s="71"/>
      <c r="P9" s="75"/>
    </row>
    <row r="10" spans="1:16" s="34" customFormat="1" x14ac:dyDescent="0.2">
      <c r="A10" s="33">
        <v>1103</v>
      </c>
      <c r="B10" s="34" t="s">
        <v>206</v>
      </c>
      <c r="C10" s="36">
        <v>803969949</v>
      </c>
      <c r="D10" s="79">
        <v>146011</v>
      </c>
      <c r="E10" s="37">
        <f t="shared" si="4"/>
        <v>5506.2286334591226</v>
      </c>
      <c r="F10" s="38">
        <f t="shared" si="1"/>
        <v>1.2056869882324326</v>
      </c>
      <c r="G10" s="39">
        <f t="shared" si="5"/>
        <v>-563.60876173794509</v>
      </c>
      <c r="H10" s="39">
        <f t="shared" si="2"/>
        <v>0</v>
      </c>
      <c r="I10" s="66">
        <f t="shared" si="6"/>
        <v>-563.60876173794509</v>
      </c>
      <c r="J10" s="81">
        <f t="shared" si="7"/>
        <v>-51.607234563427376</v>
      </c>
      <c r="K10" s="37">
        <f t="shared" si="3"/>
        <v>-615.21599630137246</v>
      </c>
      <c r="L10" s="37">
        <f t="shared" ref="L10:L72" si="8">(I10*D10)</f>
        <v>-82293078.910119101</v>
      </c>
      <c r="M10" s="37">
        <f t="shared" ref="M10:M72" si="9">(K10*D10)</f>
        <v>-89828302.835959688</v>
      </c>
      <c r="N10" s="61"/>
      <c r="O10" s="71"/>
      <c r="P10" s="75"/>
    </row>
    <row r="11" spans="1:16" s="34" customFormat="1" x14ac:dyDescent="0.2">
      <c r="A11" s="33">
        <v>1106</v>
      </c>
      <c r="B11" s="34" t="s">
        <v>207</v>
      </c>
      <c r="C11" s="36">
        <v>170792427</v>
      </c>
      <c r="D11" s="79">
        <v>37855</v>
      </c>
      <c r="E11" s="37">
        <f t="shared" si="4"/>
        <v>4511.7534539690923</v>
      </c>
      <c r="F11" s="38">
        <f t="shared" si="1"/>
        <v>0.98792890664002497</v>
      </c>
      <c r="G11" s="39">
        <f t="shared" si="5"/>
        <v>33.076345956073055</v>
      </c>
      <c r="H11" s="39">
        <f t="shared" si="2"/>
        <v>0</v>
      </c>
      <c r="I11" s="66">
        <f t="shared" si="6"/>
        <v>33.076345956073055</v>
      </c>
      <c r="J11" s="81">
        <f t="shared" si="7"/>
        <v>-51.607234563427376</v>
      </c>
      <c r="K11" s="37">
        <f t="shared" si="3"/>
        <v>-18.530888607354321</v>
      </c>
      <c r="L11" s="37">
        <f t="shared" si="8"/>
        <v>1252105.0761671455</v>
      </c>
      <c r="M11" s="37">
        <f t="shared" si="9"/>
        <v>-701486.78823139786</v>
      </c>
      <c r="N11" s="61"/>
      <c r="O11" s="71"/>
      <c r="P11" s="75"/>
    </row>
    <row r="12" spans="1:16" s="34" customFormat="1" x14ac:dyDescent="0.2">
      <c r="A12" s="33">
        <v>1108</v>
      </c>
      <c r="B12" s="34" t="s">
        <v>205</v>
      </c>
      <c r="C12" s="36">
        <v>375766148</v>
      </c>
      <c r="D12" s="79">
        <v>82548</v>
      </c>
      <c r="E12" s="37">
        <f t="shared" si="4"/>
        <v>4552.092697582013</v>
      </c>
      <c r="F12" s="38">
        <f t="shared" si="1"/>
        <v>0.99676190366519246</v>
      </c>
      <c r="G12" s="39">
        <f t="shared" si="5"/>
        <v>8.8727997883206626</v>
      </c>
      <c r="H12" s="39">
        <f t="shared" si="2"/>
        <v>0</v>
      </c>
      <c r="I12" s="66">
        <f t="shared" si="6"/>
        <v>8.8727997883206626</v>
      </c>
      <c r="J12" s="81">
        <f t="shared" si="7"/>
        <v>-51.607234563427376</v>
      </c>
      <c r="K12" s="37">
        <f t="shared" si="3"/>
        <v>-42.734434775106713</v>
      </c>
      <c r="L12" s="37">
        <f t="shared" si="8"/>
        <v>732431.87692629406</v>
      </c>
      <c r="M12" s="37">
        <f t="shared" si="9"/>
        <v>-3527642.1218155092</v>
      </c>
      <c r="N12" s="61"/>
      <c r="O12" s="71"/>
      <c r="P12" s="75"/>
    </row>
    <row r="13" spans="1:16" s="34" customFormat="1" x14ac:dyDescent="0.2">
      <c r="A13" s="33">
        <v>1111</v>
      </c>
      <c r="B13" s="34" t="s">
        <v>208</v>
      </c>
      <c r="C13" s="36">
        <v>13263415</v>
      </c>
      <c r="D13" s="79">
        <v>3324</v>
      </c>
      <c r="E13" s="37">
        <f t="shared" si="4"/>
        <v>3990.1970517448858</v>
      </c>
      <c r="F13" s="38">
        <f t="shared" si="1"/>
        <v>0.8737248280135258</v>
      </c>
      <c r="G13" s="39">
        <f t="shared" si="5"/>
        <v>346.01018729059695</v>
      </c>
      <c r="H13" s="39">
        <f t="shared" si="2"/>
        <v>41.99845151649231</v>
      </c>
      <c r="I13" s="66">
        <f t="shared" si="6"/>
        <v>388.00863880708926</v>
      </c>
      <c r="J13" s="81">
        <f t="shared" si="7"/>
        <v>-51.607234563427376</v>
      </c>
      <c r="K13" s="37">
        <f>I13+J13</f>
        <v>336.40140424366189</v>
      </c>
      <c r="L13" s="37">
        <f t="shared" si="8"/>
        <v>1289740.7153947647</v>
      </c>
      <c r="M13" s="37">
        <f t="shared" si="9"/>
        <v>1118198.267705932</v>
      </c>
      <c r="N13" s="61"/>
      <c r="O13" s="71"/>
      <c r="P13" s="75"/>
    </row>
    <row r="14" spans="1:16" s="34" customFormat="1" x14ac:dyDescent="0.2">
      <c r="A14" s="33">
        <v>1112</v>
      </c>
      <c r="B14" s="34" t="s">
        <v>209</v>
      </c>
      <c r="C14" s="36">
        <v>11510745</v>
      </c>
      <c r="D14" s="79">
        <v>3206</v>
      </c>
      <c r="E14" s="37">
        <f t="shared" si="4"/>
        <v>3590.3758577666877</v>
      </c>
      <c r="F14" s="38">
        <f t="shared" si="1"/>
        <v>0.78617684494035844</v>
      </c>
      <c r="G14" s="39">
        <f t="shared" si="5"/>
        <v>585.90290367751584</v>
      </c>
      <c r="H14" s="39">
        <f t="shared" si="2"/>
        <v>181.93586940886166</v>
      </c>
      <c r="I14" s="66">
        <f t="shared" si="6"/>
        <v>767.8387730863775</v>
      </c>
      <c r="J14" s="81">
        <f t="shared" si="7"/>
        <v>-51.607234563427376</v>
      </c>
      <c r="K14" s="37">
        <f>I14+J14</f>
        <v>716.23153852295013</v>
      </c>
      <c r="L14" s="37">
        <f t="shared" si="8"/>
        <v>2461691.1065149261</v>
      </c>
      <c r="M14" s="37">
        <f t="shared" si="9"/>
        <v>2296238.3125045779</v>
      </c>
      <c r="N14" s="61"/>
      <c r="O14" s="71"/>
      <c r="P14" s="75"/>
    </row>
    <row r="15" spans="1:16" s="34" customFormat="1" x14ac:dyDescent="0.2">
      <c r="A15" s="33">
        <v>1114</v>
      </c>
      <c r="B15" s="34" t="s">
        <v>210</v>
      </c>
      <c r="C15" s="36">
        <v>11176660</v>
      </c>
      <c r="D15" s="79">
        <v>2848</v>
      </c>
      <c r="E15" s="37">
        <f t="shared" si="4"/>
        <v>3924.3890449438204</v>
      </c>
      <c r="F15" s="38">
        <f t="shared" si="1"/>
        <v>0.85931499093567265</v>
      </c>
      <c r="G15" s="39">
        <f t="shared" si="5"/>
        <v>385.49499137123621</v>
      </c>
      <c r="H15" s="39">
        <f t="shared" si="2"/>
        <v>65.031253896865195</v>
      </c>
      <c r="I15" s="66">
        <f t="shared" si="6"/>
        <v>450.52624526810143</v>
      </c>
      <c r="J15" s="81">
        <f t="shared" si="7"/>
        <v>-51.607234563427376</v>
      </c>
      <c r="K15" s="37">
        <f t="shared" si="3"/>
        <v>398.91901070467406</v>
      </c>
      <c r="L15" s="37">
        <f t="shared" si="8"/>
        <v>1283098.7465235528</v>
      </c>
      <c r="M15" s="37">
        <f t="shared" si="9"/>
        <v>1136121.3424869117</v>
      </c>
      <c r="N15" s="61"/>
      <c r="O15" s="71"/>
      <c r="P15" s="75"/>
    </row>
    <row r="16" spans="1:16" s="34" customFormat="1" x14ac:dyDescent="0.2">
      <c r="A16" s="33">
        <v>1119</v>
      </c>
      <c r="B16" s="34" t="s">
        <v>211</v>
      </c>
      <c r="C16" s="36">
        <v>70649534</v>
      </c>
      <c r="D16" s="79">
        <v>19649</v>
      </c>
      <c r="E16" s="37">
        <f t="shared" si="4"/>
        <v>3595.5791134408878</v>
      </c>
      <c r="F16" s="38">
        <f t="shared" si="1"/>
        <v>0.78731619059424351</v>
      </c>
      <c r="G16" s="39">
        <f t="shared" si="5"/>
        <v>582.78095027299571</v>
      </c>
      <c r="H16" s="39">
        <f t="shared" si="2"/>
        <v>180.1147299228916</v>
      </c>
      <c r="I16" s="66">
        <f t="shared" si="6"/>
        <v>762.89568019588728</v>
      </c>
      <c r="J16" s="81">
        <f t="shared" si="7"/>
        <v>-51.607234563427376</v>
      </c>
      <c r="K16" s="37">
        <f t="shared" si="3"/>
        <v>711.28844563245991</v>
      </c>
      <c r="L16" s="37">
        <f t="shared" si="8"/>
        <v>14990137.220168989</v>
      </c>
      <c r="M16" s="37">
        <f t="shared" si="9"/>
        <v>13976106.668232204</v>
      </c>
      <c r="N16" s="61"/>
      <c r="O16" s="71"/>
      <c r="P16" s="75"/>
    </row>
    <row r="17" spans="1:16" s="34" customFormat="1" x14ac:dyDescent="0.2">
      <c r="A17" s="33">
        <v>1120</v>
      </c>
      <c r="B17" s="34" t="s">
        <v>212</v>
      </c>
      <c r="C17" s="36">
        <v>86743395</v>
      </c>
      <c r="D17" s="79">
        <v>20615</v>
      </c>
      <c r="E17" s="37">
        <f t="shared" si="4"/>
        <v>4207.7804996361874</v>
      </c>
      <c r="F17" s="38">
        <f t="shared" si="1"/>
        <v>0.92136860553180255</v>
      </c>
      <c r="G17" s="39">
        <f t="shared" si="5"/>
        <v>215.460118555816</v>
      </c>
      <c r="H17" s="39">
        <f t="shared" si="2"/>
        <v>0</v>
      </c>
      <c r="I17" s="66">
        <f t="shared" si="6"/>
        <v>215.460118555816</v>
      </c>
      <c r="J17" s="81">
        <f t="shared" si="7"/>
        <v>-51.607234563427376</v>
      </c>
      <c r="K17" s="37">
        <f t="shared" si="3"/>
        <v>163.85288399238863</v>
      </c>
      <c r="L17" s="37">
        <f t="shared" si="8"/>
        <v>4441710.3440281469</v>
      </c>
      <c r="M17" s="37">
        <f t="shared" si="9"/>
        <v>3377827.2035030914</v>
      </c>
      <c r="N17" s="61"/>
      <c r="O17" s="71"/>
      <c r="P17" s="75"/>
    </row>
    <row r="18" spans="1:16" s="34" customFormat="1" x14ac:dyDescent="0.2">
      <c r="A18" s="33">
        <v>1121</v>
      </c>
      <c r="B18" s="34" t="s">
        <v>213</v>
      </c>
      <c r="C18" s="36">
        <v>84932744</v>
      </c>
      <c r="D18" s="79">
        <v>19781</v>
      </c>
      <c r="E18" s="37">
        <f t="shared" si="4"/>
        <v>4293.6526970325058</v>
      </c>
      <c r="F18" s="38">
        <f t="shared" si="1"/>
        <v>0.94017185507769463</v>
      </c>
      <c r="G18" s="39">
        <f t="shared" si="5"/>
        <v>163.93680011802499</v>
      </c>
      <c r="H18" s="39">
        <f t="shared" si="2"/>
        <v>0</v>
      </c>
      <c r="I18" s="66">
        <f t="shared" si="6"/>
        <v>163.93680011802499</v>
      </c>
      <c r="J18" s="81">
        <f t="shared" si="7"/>
        <v>-51.607234563427376</v>
      </c>
      <c r="K18" s="37">
        <f t="shared" si="3"/>
        <v>112.32956555459762</v>
      </c>
      <c r="L18" s="37">
        <f t="shared" si="8"/>
        <v>3242833.8431346524</v>
      </c>
      <c r="M18" s="37">
        <f t="shared" si="9"/>
        <v>2221991.1362354956</v>
      </c>
      <c r="N18" s="61"/>
      <c r="O18" s="71"/>
      <c r="P18" s="75"/>
    </row>
    <row r="19" spans="1:16" s="34" customFormat="1" x14ac:dyDescent="0.2">
      <c r="A19" s="33">
        <v>1122</v>
      </c>
      <c r="B19" s="34" t="s">
        <v>214</v>
      </c>
      <c r="C19" s="36">
        <v>47736584</v>
      </c>
      <c r="D19" s="79">
        <v>12302</v>
      </c>
      <c r="E19" s="37">
        <f t="shared" si="4"/>
        <v>3880.3921313607543</v>
      </c>
      <c r="F19" s="38">
        <f t="shared" si="1"/>
        <v>0.84968108181915913</v>
      </c>
      <c r="G19" s="39">
        <f t="shared" si="5"/>
        <v>411.89313952107585</v>
      </c>
      <c r="H19" s="39">
        <f t="shared" si="2"/>
        <v>80.430173650938329</v>
      </c>
      <c r="I19" s="66">
        <f t="shared" si="6"/>
        <v>492.3233131720142</v>
      </c>
      <c r="J19" s="81">
        <f t="shared" si="7"/>
        <v>-51.607234563427376</v>
      </c>
      <c r="K19" s="37">
        <f t="shared" si="3"/>
        <v>440.71607860858683</v>
      </c>
      <c r="L19" s="37">
        <f t="shared" si="8"/>
        <v>6056561.398642119</v>
      </c>
      <c r="M19" s="37">
        <f t="shared" si="9"/>
        <v>5421689.1990428353</v>
      </c>
      <c r="N19" s="61"/>
      <c r="O19" s="71"/>
      <c r="P19" s="75"/>
    </row>
    <row r="20" spans="1:16" s="34" customFormat="1" x14ac:dyDescent="0.2">
      <c r="A20" s="33">
        <v>1124</v>
      </c>
      <c r="B20" s="34" t="s">
        <v>215</v>
      </c>
      <c r="C20" s="36">
        <v>154063043</v>
      </c>
      <c r="D20" s="79">
        <v>28315</v>
      </c>
      <c r="E20" s="37">
        <f t="shared" si="4"/>
        <v>5441.0398375419391</v>
      </c>
      <c r="F20" s="38">
        <f t="shared" si="1"/>
        <v>1.191412738424082</v>
      </c>
      <c r="G20" s="39">
        <f t="shared" si="5"/>
        <v>-524.49548418763493</v>
      </c>
      <c r="H20" s="39">
        <f t="shared" si="2"/>
        <v>0</v>
      </c>
      <c r="I20" s="66">
        <f t="shared" si="6"/>
        <v>-524.49548418763493</v>
      </c>
      <c r="J20" s="81">
        <f t="shared" si="7"/>
        <v>-51.607234563427376</v>
      </c>
      <c r="K20" s="37">
        <f t="shared" si="3"/>
        <v>-576.1027187510623</v>
      </c>
      <c r="L20" s="37">
        <f t="shared" si="8"/>
        <v>-14851089.634772884</v>
      </c>
      <c r="M20" s="37">
        <f t="shared" si="9"/>
        <v>-16312348.481436329</v>
      </c>
      <c r="N20" s="61"/>
      <c r="O20" s="71"/>
      <c r="P20" s="75"/>
    </row>
    <row r="21" spans="1:16" s="34" customFormat="1" x14ac:dyDescent="0.2">
      <c r="A21" s="33">
        <v>1127</v>
      </c>
      <c r="B21" s="34" t="s">
        <v>216</v>
      </c>
      <c r="C21" s="36">
        <v>56288444</v>
      </c>
      <c r="D21" s="79">
        <v>11671</v>
      </c>
      <c r="E21" s="37">
        <f t="shared" si="4"/>
        <v>4822.9323965384283</v>
      </c>
      <c r="F21" s="38">
        <f t="shared" si="1"/>
        <v>1.0560670874245881</v>
      </c>
      <c r="G21" s="39">
        <f t="shared" si="5"/>
        <v>-153.63101958552852</v>
      </c>
      <c r="H21" s="39">
        <f t="shared" si="2"/>
        <v>0</v>
      </c>
      <c r="I21" s="66">
        <f t="shared" si="6"/>
        <v>-153.63101958552852</v>
      </c>
      <c r="J21" s="81">
        <f t="shared" si="7"/>
        <v>-51.607234563427376</v>
      </c>
      <c r="K21" s="37">
        <f t="shared" si="3"/>
        <v>-205.23825414895589</v>
      </c>
      <c r="L21" s="37">
        <f t="shared" si="8"/>
        <v>-1793027.6295827033</v>
      </c>
      <c r="M21" s="37">
        <f t="shared" si="9"/>
        <v>-2395335.6641724641</v>
      </c>
      <c r="N21" s="61"/>
      <c r="O21" s="71"/>
      <c r="P21" s="75"/>
    </row>
    <row r="22" spans="1:16" s="34" customFormat="1" x14ac:dyDescent="0.2">
      <c r="A22" s="33">
        <v>1130</v>
      </c>
      <c r="B22" s="34" t="s">
        <v>217</v>
      </c>
      <c r="C22" s="36">
        <v>56256487</v>
      </c>
      <c r="D22" s="79">
        <v>13474</v>
      </c>
      <c r="E22" s="37">
        <f t="shared" si="4"/>
        <v>4175.188288555737</v>
      </c>
      <c r="F22" s="38">
        <f t="shared" si="1"/>
        <v>0.91423195948360947</v>
      </c>
      <c r="G22" s="39">
        <f t="shared" si="5"/>
        <v>235.01544520408623</v>
      </c>
      <c r="H22" s="39">
        <f t="shared" si="2"/>
        <v>0</v>
      </c>
      <c r="I22" s="66">
        <f t="shared" si="6"/>
        <v>235.01544520408623</v>
      </c>
      <c r="J22" s="81">
        <f t="shared" si="7"/>
        <v>-51.607234563427376</v>
      </c>
      <c r="K22" s="37">
        <f t="shared" si="3"/>
        <v>183.40821064065887</v>
      </c>
      <c r="L22" s="37">
        <f t="shared" si="8"/>
        <v>3166598.108679858</v>
      </c>
      <c r="M22" s="37">
        <f t="shared" si="9"/>
        <v>2471242.2301722374</v>
      </c>
      <c r="N22" s="61"/>
      <c r="O22" s="71"/>
      <c r="P22" s="75"/>
    </row>
    <row r="23" spans="1:16" s="34" customFormat="1" x14ac:dyDescent="0.2">
      <c r="A23" s="33">
        <v>1133</v>
      </c>
      <c r="B23" s="34" t="s">
        <v>218</v>
      </c>
      <c r="C23" s="36">
        <v>9874032</v>
      </c>
      <c r="D23" s="79">
        <v>2619</v>
      </c>
      <c r="E23" s="37">
        <f t="shared" si="4"/>
        <v>3770.1534936998855</v>
      </c>
      <c r="F23" s="38">
        <f t="shared" si="1"/>
        <v>0.8255423654897065</v>
      </c>
      <c r="G23" s="39">
        <f t="shared" si="5"/>
        <v>478.03632211759714</v>
      </c>
      <c r="H23" s="39">
        <f t="shared" si="2"/>
        <v>119.0136968322424</v>
      </c>
      <c r="I23" s="66">
        <f t="shared" si="6"/>
        <v>597.05001894983957</v>
      </c>
      <c r="J23" s="81">
        <f t="shared" si="7"/>
        <v>-51.607234563427376</v>
      </c>
      <c r="K23" s="37">
        <f t="shared" si="3"/>
        <v>545.4427843864122</v>
      </c>
      <c r="L23" s="37">
        <f t="shared" si="8"/>
        <v>1563673.9996296298</v>
      </c>
      <c r="M23" s="37">
        <f t="shared" si="9"/>
        <v>1428514.6523080135</v>
      </c>
      <c r="N23" s="61"/>
      <c r="O23" s="71"/>
      <c r="P23" s="75"/>
    </row>
    <row r="24" spans="1:16" s="34" customFormat="1" x14ac:dyDescent="0.2">
      <c r="A24" s="33">
        <v>1134</v>
      </c>
      <c r="B24" s="34" t="s">
        <v>219</v>
      </c>
      <c r="C24" s="36">
        <v>14121256</v>
      </c>
      <c r="D24" s="79">
        <v>3815</v>
      </c>
      <c r="E24" s="37">
        <f t="shared" si="4"/>
        <v>3701.5087811271296</v>
      </c>
      <c r="F24" s="38">
        <f t="shared" si="1"/>
        <v>0.81051138107743503</v>
      </c>
      <c r="G24" s="39">
        <f t="shared" si="5"/>
        <v>519.22314966125066</v>
      </c>
      <c r="H24" s="39">
        <f t="shared" si="2"/>
        <v>143.03934623270698</v>
      </c>
      <c r="I24" s="66">
        <f t="shared" si="6"/>
        <v>662.26249589395763</v>
      </c>
      <c r="J24" s="81">
        <f t="shared" si="7"/>
        <v>-51.607234563427376</v>
      </c>
      <c r="K24" s="37">
        <f t="shared" si="3"/>
        <v>610.65526133053027</v>
      </c>
      <c r="L24" s="37">
        <f t="shared" si="8"/>
        <v>2526531.4218354486</v>
      </c>
      <c r="M24" s="37">
        <f t="shared" si="9"/>
        <v>2329649.821975973</v>
      </c>
      <c r="N24" s="61"/>
      <c r="O24" s="71"/>
      <c r="P24" s="75"/>
    </row>
    <row r="25" spans="1:16" s="34" customFormat="1" x14ac:dyDescent="0.2">
      <c r="A25" s="33">
        <v>1135</v>
      </c>
      <c r="B25" s="34" t="s">
        <v>220</v>
      </c>
      <c r="C25" s="36">
        <v>17973277</v>
      </c>
      <c r="D25" s="79">
        <v>4543</v>
      </c>
      <c r="E25" s="37">
        <f t="shared" si="4"/>
        <v>3956.2573189522341</v>
      </c>
      <c r="F25" s="38">
        <f t="shared" si="1"/>
        <v>0.86629311804719289</v>
      </c>
      <c r="G25" s="39">
        <f t="shared" si="5"/>
        <v>366.37402696618801</v>
      </c>
      <c r="H25" s="39">
        <f t="shared" si="2"/>
        <v>53.877357993920413</v>
      </c>
      <c r="I25" s="66">
        <f t="shared" si="6"/>
        <v>420.25138496010845</v>
      </c>
      <c r="J25" s="81">
        <f t="shared" si="7"/>
        <v>-51.607234563427376</v>
      </c>
      <c r="K25" s="37">
        <f t="shared" si="3"/>
        <v>368.64415039668108</v>
      </c>
      <c r="L25" s="37">
        <f t="shared" si="8"/>
        <v>1909202.0418737726</v>
      </c>
      <c r="M25" s="37">
        <f t="shared" si="9"/>
        <v>1674750.3752521221</v>
      </c>
      <c r="N25" s="61"/>
      <c r="O25" s="71"/>
      <c r="P25" s="75"/>
    </row>
    <row r="26" spans="1:16" s="34" customFormat="1" x14ac:dyDescent="0.2">
      <c r="A26" s="33">
        <v>1144</v>
      </c>
      <c r="B26" s="34" t="s">
        <v>221</v>
      </c>
      <c r="C26" s="36">
        <v>2155443</v>
      </c>
      <c r="D26" s="79">
        <v>535</v>
      </c>
      <c r="E26" s="37">
        <f t="shared" si="4"/>
        <v>4028.8654205607477</v>
      </c>
      <c r="F26" s="38">
        <f t="shared" si="1"/>
        <v>0.88219195719413313</v>
      </c>
      <c r="G26" s="39">
        <f t="shared" si="5"/>
        <v>322.80916600107986</v>
      </c>
      <c r="H26" s="39">
        <f t="shared" si="2"/>
        <v>28.464522430940654</v>
      </c>
      <c r="I26" s="66">
        <f t="shared" si="6"/>
        <v>351.27368843202049</v>
      </c>
      <c r="J26" s="81">
        <f t="shared" si="7"/>
        <v>-51.607234563427376</v>
      </c>
      <c r="K26" s="37">
        <f t="shared" si="3"/>
        <v>299.66645386859312</v>
      </c>
      <c r="L26" s="37">
        <f t="shared" si="8"/>
        <v>187931.42331113096</v>
      </c>
      <c r="M26" s="37">
        <f t="shared" si="9"/>
        <v>160321.55281969733</v>
      </c>
      <c r="N26" s="61"/>
      <c r="O26" s="71"/>
      <c r="P26" s="75"/>
    </row>
    <row r="27" spans="1:16" s="34" customFormat="1" x14ac:dyDescent="0.2">
      <c r="A27" s="33">
        <v>1145</v>
      </c>
      <c r="B27" s="34" t="s">
        <v>222</v>
      </c>
      <c r="C27" s="36">
        <v>3935423</v>
      </c>
      <c r="D27" s="79">
        <v>868</v>
      </c>
      <c r="E27" s="37">
        <f t="shared" si="4"/>
        <v>4533.897465437788</v>
      </c>
      <c r="F27" s="38">
        <f t="shared" si="1"/>
        <v>0.9927777329914842</v>
      </c>
      <c r="G27" s="39">
        <f t="shared" si="5"/>
        <v>19.789939074855646</v>
      </c>
      <c r="H27" s="39">
        <f t="shared" si="2"/>
        <v>0</v>
      </c>
      <c r="I27" s="66">
        <f t="shared" si="6"/>
        <v>19.789939074855646</v>
      </c>
      <c r="J27" s="81">
        <f t="shared" si="7"/>
        <v>-51.607234563427376</v>
      </c>
      <c r="K27" s="37">
        <f t="shared" si="3"/>
        <v>-31.81729548857173</v>
      </c>
      <c r="L27" s="37">
        <f t="shared" si="8"/>
        <v>17177.667116974699</v>
      </c>
      <c r="M27" s="37">
        <f t="shared" si="9"/>
        <v>-27617.412484080261</v>
      </c>
      <c r="N27" s="61"/>
      <c r="O27" s="71"/>
      <c r="P27" s="75"/>
    </row>
    <row r="28" spans="1:16" s="34" customFormat="1" x14ac:dyDescent="0.2">
      <c r="A28" s="33">
        <v>1146</v>
      </c>
      <c r="B28" s="34" t="s">
        <v>223</v>
      </c>
      <c r="C28" s="36">
        <v>47832905</v>
      </c>
      <c r="D28" s="79">
        <v>11405</v>
      </c>
      <c r="E28" s="37">
        <f t="shared" si="4"/>
        <v>4194.0293730819812</v>
      </c>
      <c r="F28" s="38">
        <f t="shared" si="1"/>
        <v>0.91835755105811134</v>
      </c>
      <c r="G28" s="39">
        <f t="shared" si="5"/>
        <v>223.7107944883397</v>
      </c>
      <c r="H28" s="39">
        <f t="shared" si="2"/>
        <v>0</v>
      </c>
      <c r="I28" s="66">
        <f t="shared" si="6"/>
        <v>223.7107944883397</v>
      </c>
      <c r="J28" s="81">
        <f t="shared" si="7"/>
        <v>-51.607234563427376</v>
      </c>
      <c r="K28" s="37">
        <f t="shared" si="3"/>
        <v>172.10355992491233</v>
      </c>
      <c r="L28" s="37">
        <f t="shared" si="8"/>
        <v>2551421.6111395145</v>
      </c>
      <c r="M28" s="37">
        <f t="shared" si="9"/>
        <v>1962841.1009436252</v>
      </c>
      <c r="N28" s="61"/>
      <c r="O28" s="71"/>
      <c r="P28" s="75"/>
    </row>
    <row r="29" spans="1:16" s="34" customFormat="1" x14ac:dyDescent="0.2">
      <c r="A29" s="33">
        <v>1149</v>
      </c>
      <c r="B29" s="34" t="s">
        <v>224</v>
      </c>
      <c r="C29" s="36">
        <v>177544527</v>
      </c>
      <c r="D29" s="79">
        <v>42903</v>
      </c>
      <c r="E29" s="37">
        <f t="shared" si="4"/>
        <v>4138.277672890008</v>
      </c>
      <c r="F29" s="38">
        <f t="shared" si="1"/>
        <v>0.90614972171284325</v>
      </c>
      <c r="G29" s="39">
        <f t="shared" si="5"/>
        <v>257.16181460352362</v>
      </c>
      <c r="H29" s="39">
        <f t="shared" si="2"/>
        <v>0</v>
      </c>
      <c r="I29" s="66">
        <f t="shared" si="6"/>
        <v>257.16181460352362</v>
      </c>
      <c r="J29" s="81">
        <f t="shared" si="7"/>
        <v>-51.607234563427376</v>
      </c>
      <c r="K29" s="37">
        <f t="shared" si="3"/>
        <v>205.55458004009625</v>
      </c>
      <c r="L29" s="37">
        <f t="shared" si="8"/>
        <v>11033013.331934974</v>
      </c>
      <c r="M29" s="37">
        <f t="shared" si="9"/>
        <v>8818908.1474602502</v>
      </c>
      <c r="N29" s="61"/>
      <c r="O29" s="71"/>
      <c r="P29" s="75"/>
    </row>
    <row r="30" spans="1:16" s="34" customFormat="1" x14ac:dyDescent="0.2">
      <c r="A30" s="33">
        <v>1151</v>
      </c>
      <c r="B30" s="34" t="s">
        <v>225</v>
      </c>
      <c r="C30" s="36">
        <v>956248</v>
      </c>
      <c r="D30" s="79">
        <v>208</v>
      </c>
      <c r="E30" s="37">
        <f t="shared" si="4"/>
        <v>4597.3461538461543</v>
      </c>
      <c r="F30" s="38">
        <f t="shared" si="1"/>
        <v>1.0066709552179509</v>
      </c>
      <c r="G30" s="39">
        <f t="shared" si="5"/>
        <v>-18.279273970164102</v>
      </c>
      <c r="H30" s="39">
        <f t="shared" si="2"/>
        <v>0</v>
      </c>
      <c r="I30" s="66">
        <f t="shared" si="6"/>
        <v>-18.279273970164102</v>
      </c>
      <c r="J30" s="81">
        <f t="shared" si="7"/>
        <v>-51.607234563427376</v>
      </c>
      <c r="K30" s="37">
        <f t="shared" si="3"/>
        <v>-69.886508533591481</v>
      </c>
      <c r="L30" s="37">
        <f t="shared" si="8"/>
        <v>-3802.0889857941334</v>
      </c>
      <c r="M30" s="37">
        <f t="shared" si="9"/>
        <v>-14536.393774987027</v>
      </c>
      <c r="N30" s="61"/>
      <c r="O30" s="71"/>
      <c r="P30" s="75"/>
    </row>
    <row r="31" spans="1:16" s="34" customFormat="1" x14ac:dyDescent="0.2">
      <c r="A31" s="33">
        <v>1160</v>
      </c>
      <c r="B31" s="34" t="s">
        <v>226</v>
      </c>
      <c r="C31" s="36">
        <v>40233331</v>
      </c>
      <c r="D31" s="79">
        <v>8844</v>
      </c>
      <c r="E31" s="37">
        <f t="shared" si="4"/>
        <v>4549.2233152419722</v>
      </c>
      <c r="F31" s="38">
        <f t="shared" si="1"/>
        <v>0.99613360121319683</v>
      </c>
      <c r="G31" s="39">
        <f t="shared" si="5"/>
        <v>10.59442919234516</v>
      </c>
      <c r="H31" s="39">
        <f t="shared" si="2"/>
        <v>0</v>
      </c>
      <c r="I31" s="66">
        <f t="shared" si="6"/>
        <v>10.59442919234516</v>
      </c>
      <c r="J31" s="81">
        <f t="shared" si="7"/>
        <v>-51.607234563427376</v>
      </c>
      <c r="K31" s="37">
        <f t="shared" si="3"/>
        <v>-41.012805371082216</v>
      </c>
      <c r="L31" s="37">
        <f t="shared" si="8"/>
        <v>93697.1317771006</v>
      </c>
      <c r="M31" s="37">
        <f t="shared" si="9"/>
        <v>-362717.2507018511</v>
      </c>
      <c r="N31" s="61"/>
      <c r="O31" s="71"/>
      <c r="P31" s="75"/>
    </row>
    <row r="32" spans="1:16" s="34" customFormat="1" x14ac:dyDescent="0.2">
      <c r="A32" s="33">
        <v>1505</v>
      </c>
      <c r="B32" s="34" t="s">
        <v>267</v>
      </c>
      <c r="C32" s="36">
        <v>98556227</v>
      </c>
      <c r="D32" s="79">
        <v>24159</v>
      </c>
      <c r="E32" s="37">
        <f t="shared" si="4"/>
        <v>4079.4828842253405</v>
      </c>
      <c r="F32" s="38">
        <f t="shared" si="1"/>
        <v>0.89327555385898649</v>
      </c>
      <c r="G32" s="39">
        <f t="shared" si="5"/>
        <v>292.43868780232413</v>
      </c>
      <c r="H32" s="39">
        <f t="shared" si="2"/>
        <v>10.748410148333164</v>
      </c>
      <c r="I32" s="66">
        <f t="shared" si="6"/>
        <v>303.18709795065729</v>
      </c>
      <c r="J32" s="81">
        <f t="shared" si="7"/>
        <v>-51.607234563427376</v>
      </c>
      <c r="K32" s="37">
        <f t="shared" si="3"/>
        <v>251.57986338722992</v>
      </c>
      <c r="L32" s="37">
        <f t="shared" si="8"/>
        <v>7324697.0993899293</v>
      </c>
      <c r="M32" s="37">
        <f t="shared" si="9"/>
        <v>6077917.9195720879</v>
      </c>
      <c r="N32" s="61"/>
      <c r="O32" s="71"/>
      <c r="P32" s="75"/>
    </row>
    <row r="33" spans="1:16" s="34" customFormat="1" x14ac:dyDescent="0.2">
      <c r="A33" s="33">
        <v>1506</v>
      </c>
      <c r="B33" s="34" t="s">
        <v>265</v>
      </c>
      <c r="C33" s="36">
        <v>139922910</v>
      </c>
      <c r="D33" s="79">
        <v>32446</v>
      </c>
      <c r="E33" s="37">
        <f t="shared" si="4"/>
        <v>4312.4856684953465</v>
      </c>
      <c r="F33" s="38">
        <f t="shared" si="1"/>
        <v>0.94429567015223048</v>
      </c>
      <c r="G33" s="39">
        <f t="shared" si="5"/>
        <v>152.63701724032052</v>
      </c>
      <c r="H33" s="39">
        <f t="shared" si="2"/>
        <v>0</v>
      </c>
      <c r="I33" s="66">
        <f t="shared" si="6"/>
        <v>152.63701724032052</v>
      </c>
      <c r="J33" s="81">
        <f t="shared" si="7"/>
        <v>-51.607234563427376</v>
      </c>
      <c r="K33" s="37">
        <f t="shared" si="3"/>
        <v>101.02978267689315</v>
      </c>
      <c r="L33" s="37">
        <f t="shared" si="8"/>
        <v>4952460.6613794398</v>
      </c>
      <c r="M33" s="37">
        <f t="shared" si="9"/>
        <v>3278012.3287344752</v>
      </c>
      <c r="N33" s="61"/>
      <c r="O33" s="71"/>
      <c r="P33" s="75"/>
    </row>
    <row r="34" spans="1:16" s="34" customFormat="1" x14ac:dyDescent="0.2">
      <c r="A34" s="33">
        <v>1507</v>
      </c>
      <c r="B34" s="34" t="s">
        <v>266</v>
      </c>
      <c r="C34" s="36">
        <v>310133092</v>
      </c>
      <c r="D34" s="79">
        <v>67520</v>
      </c>
      <c r="E34" s="37">
        <f t="shared" si="4"/>
        <v>4593.2033767772509</v>
      </c>
      <c r="F34" s="38">
        <f t="shared" si="1"/>
        <v>1.0057638202732135</v>
      </c>
      <c r="G34" s="39">
        <f t="shared" si="5"/>
        <v>-15.793607728822098</v>
      </c>
      <c r="H34" s="39">
        <f t="shared" si="2"/>
        <v>0</v>
      </c>
      <c r="I34" s="66">
        <f t="shared" si="6"/>
        <v>-15.793607728822098</v>
      </c>
      <c r="J34" s="81">
        <f t="shared" si="7"/>
        <v>-51.607234563427376</v>
      </c>
      <c r="K34" s="37">
        <f t="shared" si="3"/>
        <v>-67.400842292249479</v>
      </c>
      <c r="L34" s="37">
        <f t="shared" si="8"/>
        <v>-1066384.3938500681</v>
      </c>
      <c r="M34" s="37">
        <f t="shared" si="9"/>
        <v>-4550904.8715726845</v>
      </c>
      <c r="N34" s="61"/>
      <c r="O34" s="71"/>
      <c r="P34" s="75"/>
    </row>
    <row r="35" spans="1:16" s="34" customFormat="1" x14ac:dyDescent="0.2">
      <c r="A35" s="33">
        <v>1511</v>
      </c>
      <c r="B35" s="34" t="s">
        <v>268</v>
      </c>
      <c r="C35" s="36">
        <v>12160739</v>
      </c>
      <c r="D35" s="79">
        <v>3013</v>
      </c>
      <c r="E35" s="37">
        <f t="shared" si="4"/>
        <v>4036.0899435778292</v>
      </c>
      <c r="F35" s="38">
        <f t="shared" si="1"/>
        <v>0.88377389539135054</v>
      </c>
      <c r="G35" s="39">
        <f t="shared" si="5"/>
        <v>318.4744521908309</v>
      </c>
      <c r="H35" s="39">
        <f t="shared" si="2"/>
        <v>25.935939374962118</v>
      </c>
      <c r="I35" s="66">
        <f t="shared" si="6"/>
        <v>344.41039156579302</v>
      </c>
      <c r="J35" s="81">
        <f t="shared" si="7"/>
        <v>-51.607234563427376</v>
      </c>
      <c r="K35" s="37">
        <f t="shared" si="3"/>
        <v>292.80315700236565</v>
      </c>
      <c r="L35" s="37">
        <f t="shared" si="8"/>
        <v>1037708.5097877344</v>
      </c>
      <c r="M35" s="37">
        <f t="shared" si="9"/>
        <v>882215.91204812774</v>
      </c>
      <c r="N35" s="61"/>
      <c r="O35" s="71"/>
      <c r="P35" s="75"/>
    </row>
    <row r="36" spans="1:16" s="34" customFormat="1" x14ac:dyDescent="0.2">
      <c r="A36" s="33">
        <v>1514</v>
      </c>
      <c r="B36" s="34" t="s">
        <v>159</v>
      </c>
      <c r="C36" s="36">
        <v>11990689</v>
      </c>
      <c r="D36" s="79">
        <v>2442</v>
      </c>
      <c r="E36" s="37">
        <f t="shared" si="4"/>
        <v>4910.1920556920559</v>
      </c>
      <c r="F36" s="38">
        <f t="shared" si="1"/>
        <v>1.0751741464740108</v>
      </c>
      <c r="G36" s="39">
        <f t="shared" si="5"/>
        <v>-205.98681507770507</v>
      </c>
      <c r="H36" s="39">
        <f t="shared" si="2"/>
        <v>0</v>
      </c>
      <c r="I36" s="66">
        <f t="shared" si="6"/>
        <v>-205.98681507770507</v>
      </c>
      <c r="J36" s="81">
        <f t="shared" si="7"/>
        <v>-51.607234563427376</v>
      </c>
      <c r="K36" s="37">
        <f t="shared" si="3"/>
        <v>-257.59404964113247</v>
      </c>
      <c r="L36" s="37">
        <f t="shared" si="8"/>
        <v>-503019.80241975578</v>
      </c>
      <c r="M36" s="37">
        <f t="shared" si="9"/>
        <v>-629044.66922364547</v>
      </c>
      <c r="N36" s="61"/>
      <c r="O36" s="71"/>
      <c r="P36" s="75"/>
    </row>
    <row r="37" spans="1:16" s="34" customFormat="1" x14ac:dyDescent="0.2">
      <c r="A37" s="33">
        <v>1515</v>
      </c>
      <c r="B37" s="34" t="s">
        <v>393</v>
      </c>
      <c r="C37" s="36">
        <v>55721035</v>
      </c>
      <c r="D37" s="79">
        <v>8842</v>
      </c>
      <c r="E37" s="37">
        <f t="shared" si="4"/>
        <v>6301.8587423659801</v>
      </c>
      <c r="F37" s="38">
        <f t="shared" si="1"/>
        <v>1.3799043943034026</v>
      </c>
      <c r="G37" s="39">
        <f t="shared" si="5"/>
        <v>-1040.9868270820596</v>
      </c>
      <c r="H37" s="39">
        <f t="shared" si="2"/>
        <v>0</v>
      </c>
      <c r="I37" s="66">
        <f t="shared" si="6"/>
        <v>-1040.9868270820596</v>
      </c>
      <c r="J37" s="81">
        <f t="shared" si="7"/>
        <v>-51.607234563427376</v>
      </c>
      <c r="K37" s="37">
        <f t="shared" si="3"/>
        <v>-1092.594061645487</v>
      </c>
      <c r="L37" s="37">
        <f t="shared" si="8"/>
        <v>-9204405.5250595715</v>
      </c>
      <c r="M37" s="37">
        <f t="shared" si="9"/>
        <v>-9660716.6930693965</v>
      </c>
      <c r="N37" s="61"/>
      <c r="O37" s="71"/>
      <c r="P37" s="75"/>
    </row>
    <row r="38" spans="1:16" s="34" customFormat="1" x14ac:dyDescent="0.2">
      <c r="A38" s="33">
        <v>1516</v>
      </c>
      <c r="B38" s="34" t="s">
        <v>269</v>
      </c>
      <c r="C38" s="36">
        <v>39118061</v>
      </c>
      <c r="D38" s="79">
        <v>8797</v>
      </c>
      <c r="E38" s="37">
        <f t="shared" si="4"/>
        <v>4446.7501420938952</v>
      </c>
      <c r="F38" s="38">
        <f t="shared" si="1"/>
        <v>0.97369527187162919</v>
      </c>
      <c r="G38" s="39">
        <f t="shared" si="5"/>
        <v>72.078333081191332</v>
      </c>
      <c r="H38" s="39">
        <f t="shared" si="2"/>
        <v>0</v>
      </c>
      <c r="I38" s="66">
        <f t="shared" si="6"/>
        <v>72.078333081191332</v>
      </c>
      <c r="J38" s="81">
        <f t="shared" si="7"/>
        <v>-51.607234563427376</v>
      </c>
      <c r="K38" s="37">
        <f t="shared" si="3"/>
        <v>20.471098517763956</v>
      </c>
      <c r="L38" s="37">
        <f t="shared" si="8"/>
        <v>634073.09611524013</v>
      </c>
      <c r="M38" s="37">
        <f t="shared" si="9"/>
        <v>180084.25366076952</v>
      </c>
      <c r="N38" s="61"/>
      <c r="O38" s="71"/>
      <c r="P38" s="75"/>
    </row>
    <row r="39" spans="1:16" s="34" customFormat="1" x14ac:dyDescent="0.2">
      <c r="A39" s="33">
        <v>1517</v>
      </c>
      <c r="B39" s="34" t="s">
        <v>270</v>
      </c>
      <c r="C39" s="36">
        <v>19643769</v>
      </c>
      <c r="D39" s="79">
        <v>5159</v>
      </c>
      <c r="E39" s="37">
        <f t="shared" si="4"/>
        <v>3807.6698972669124</v>
      </c>
      <c r="F39" s="38">
        <f t="shared" si="1"/>
        <v>0.83375725132847789</v>
      </c>
      <c r="G39" s="39">
        <f t="shared" si="5"/>
        <v>455.52647997738103</v>
      </c>
      <c r="H39" s="39">
        <f t="shared" si="2"/>
        <v>105.88295558378302</v>
      </c>
      <c r="I39" s="66">
        <f t="shared" si="6"/>
        <v>561.40943556116406</v>
      </c>
      <c r="J39" s="81">
        <f t="shared" si="7"/>
        <v>-51.607234563427376</v>
      </c>
      <c r="K39" s="37">
        <f t="shared" si="3"/>
        <v>509.80220099773669</v>
      </c>
      <c r="L39" s="37">
        <f t="shared" si="8"/>
        <v>2896311.2780600456</v>
      </c>
      <c r="M39" s="37">
        <f t="shared" si="9"/>
        <v>2630069.5549473236</v>
      </c>
      <c r="N39" s="61"/>
      <c r="O39" s="71"/>
      <c r="P39" s="75"/>
    </row>
    <row r="40" spans="1:16" s="34" customFormat="1" x14ac:dyDescent="0.2">
      <c r="A40" s="33">
        <v>1520</v>
      </c>
      <c r="B40" s="34" t="s">
        <v>272</v>
      </c>
      <c r="C40" s="36">
        <v>42723811</v>
      </c>
      <c r="D40" s="79">
        <v>10929</v>
      </c>
      <c r="E40" s="37">
        <f t="shared" si="4"/>
        <v>3909.2150242474149</v>
      </c>
      <c r="F40" s="38">
        <f t="shared" si="1"/>
        <v>0.85599236840567927</v>
      </c>
      <c r="G40" s="39">
        <f t="shared" si="5"/>
        <v>394.59940378907947</v>
      </c>
      <c r="H40" s="39">
        <f t="shared" si="2"/>
        <v>70.342161140607118</v>
      </c>
      <c r="I40" s="66">
        <f t="shared" si="6"/>
        <v>464.94156492968659</v>
      </c>
      <c r="J40" s="81">
        <f t="shared" si="7"/>
        <v>-51.607234563427376</v>
      </c>
      <c r="K40" s="37">
        <f t="shared" si="3"/>
        <v>413.33433036625922</v>
      </c>
      <c r="L40" s="37">
        <f t="shared" si="8"/>
        <v>5081346.3631165447</v>
      </c>
      <c r="M40" s="37">
        <f t="shared" si="9"/>
        <v>4517330.8965728469</v>
      </c>
      <c r="N40" s="61"/>
      <c r="O40" s="71"/>
      <c r="P40" s="75"/>
    </row>
    <row r="41" spans="1:16" s="34" customFormat="1" x14ac:dyDescent="0.2">
      <c r="A41" s="33">
        <v>1525</v>
      </c>
      <c r="B41" s="34" t="s">
        <v>273</v>
      </c>
      <c r="C41" s="36">
        <v>19371413</v>
      </c>
      <c r="D41" s="79">
        <v>4421</v>
      </c>
      <c r="E41" s="37">
        <f t="shared" si="4"/>
        <v>4381.6812938249268</v>
      </c>
      <c r="F41" s="38">
        <f t="shared" si="1"/>
        <v>0.95944728674067392</v>
      </c>
      <c r="G41" s="39">
        <f t="shared" si="5"/>
        <v>111.11964204257238</v>
      </c>
      <c r="H41" s="39">
        <f t="shared" si="2"/>
        <v>0</v>
      </c>
      <c r="I41" s="66">
        <f t="shared" si="6"/>
        <v>111.11964204257238</v>
      </c>
      <c r="J41" s="81">
        <f t="shared" si="7"/>
        <v>-51.607234563427376</v>
      </c>
      <c r="K41" s="37">
        <f t="shared" si="3"/>
        <v>59.512407479145004</v>
      </c>
      <c r="L41" s="37">
        <f t="shared" si="8"/>
        <v>491259.93747021252</v>
      </c>
      <c r="M41" s="37">
        <f t="shared" si="9"/>
        <v>263104.35346530005</v>
      </c>
      <c r="N41" s="61"/>
      <c r="O41" s="71"/>
      <c r="P41" s="75"/>
    </row>
    <row r="42" spans="1:16" s="34" customFormat="1" x14ac:dyDescent="0.2">
      <c r="A42" s="33">
        <v>1528</v>
      </c>
      <c r="B42" s="34" t="s">
        <v>274</v>
      </c>
      <c r="C42" s="36">
        <v>28681746</v>
      </c>
      <c r="D42" s="79">
        <v>7630</v>
      </c>
      <c r="E42" s="37">
        <f t="shared" si="4"/>
        <v>3759.0754914809959</v>
      </c>
      <c r="F42" s="38">
        <f t="shared" si="1"/>
        <v>0.82311663927671153</v>
      </c>
      <c r="G42" s="39">
        <f t="shared" si="5"/>
        <v>484.68312344893093</v>
      </c>
      <c r="H42" s="39">
        <f t="shared" si="2"/>
        <v>122.89099760885378</v>
      </c>
      <c r="I42" s="66">
        <f t="shared" si="6"/>
        <v>607.57412105778474</v>
      </c>
      <c r="J42" s="81">
        <f t="shared" si="7"/>
        <v>-51.607234563427376</v>
      </c>
      <c r="K42" s="37">
        <f t="shared" si="3"/>
        <v>555.96688649435737</v>
      </c>
      <c r="L42" s="37">
        <f t="shared" si="8"/>
        <v>4635790.5436708974</v>
      </c>
      <c r="M42" s="37">
        <f t="shared" si="9"/>
        <v>4242027.3439519471</v>
      </c>
      <c r="N42" s="61"/>
      <c r="O42" s="71"/>
      <c r="P42" s="75"/>
    </row>
    <row r="43" spans="1:16" s="34" customFormat="1" x14ac:dyDescent="0.2">
      <c r="A43" s="33">
        <v>1531</v>
      </c>
      <c r="B43" s="34" t="s">
        <v>275</v>
      </c>
      <c r="C43" s="36">
        <v>39523612</v>
      </c>
      <c r="D43" s="79">
        <v>9636</v>
      </c>
      <c r="E43" s="37">
        <f t="shared" si="4"/>
        <v>4101.6616853466167</v>
      </c>
      <c r="F43" s="38">
        <f t="shared" si="1"/>
        <v>0.8981319980255118</v>
      </c>
      <c r="G43" s="39">
        <f t="shared" si="5"/>
        <v>279.13140712955845</v>
      </c>
      <c r="H43" s="39">
        <f t="shared" si="2"/>
        <v>2.9858297558865159</v>
      </c>
      <c r="I43" s="66">
        <f t="shared" si="6"/>
        <v>282.11723688544498</v>
      </c>
      <c r="J43" s="81">
        <f t="shared" si="7"/>
        <v>-51.607234563427376</v>
      </c>
      <c r="K43" s="37">
        <f t="shared" si="3"/>
        <v>230.51000232201761</v>
      </c>
      <c r="L43" s="37">
        <f t="shared" si="8"/>
        <v>2718481.6946281479</v>
      </c>
      <c r="M43" s="37">
        <f t="shared" si="9"/>
        <v>2221194.3823749619</v>
      </c>
      <c r="N43" s="61"/>
      <c r="O43" s="71"/>
      <c r="P43" s="75"/>
    </row>
    <row r="44" spans="1:16" s="34" customFormat="1" x14ac:dyDescent="0.2">
      <c r="A44" s="33">
        <v>1532</v>
      </c>
      <c r="B44" s="34" t="s">
        <v>276</v>
      </c>
      <c r="C44" s="36">
        <v>42257345</v>
      </c>
      <c r="D44" s="79">
        <v>8692</v>
      </c>
      <c r="E44" s="37">
        <f t="shared" si="4"/>
        <v>4861.6365623561896</v>
      </c>
      <c r="F44" s="38">
        <f t="shared" si="1"/>
        <v>1.0645420549973656</v>
      </c>
      <c r="G44" s="39">
        <f t="shared" si="5"/>
        <v>-176.85351907618534</v>
      </c>
      <c r="H44" s="39">
        <f t="shared" si="2"/>
        <v>0</v>
      </c>
      <c r="I44" s="66">
        <f t="shared" si="6"/>
        <v>-176.85351907618534</v>
      </c>
      <c r="J44" s="81">
        <f t="shared" si="7"/>
        <v>-51.607234563427376</v>
      </c>
      <c r="K44" s="37">
        <f t="shared" si="3"/>
        <v>-228.4607536396127</v>
      </c>
      <c r="L44" s="37">
        <f t="shared" si="8"/>
        <v>-1537210.7878102029</v>
      </c>
      <c r="M44" s="37">
        <f t="shared" si="9"/>
        <v>-1985780.8706355137</v>
      </c>
      <c r="N44" s="61"/>
      <c r="O44" s="71"/>
      <c r="P44" s="75"/>
    </row>
    <row r="45" spans="1:16" s="34" customFormat="1" x14ac:dyDescent="0.2">
      <c r="A45" s="33">
        <v>1535</v>
      </c>
      <c r="B45" s="34" t="s">
        <v>277</v>
      </c>
      <c r="C45" s="36">
        <v>29993954</v>
      </c>
      <c r="D45" s="79">
        <v>7051</v>
      </c>
      <c r="E45" s="37">
        <f t="shared" si="4"/>
        <v>4253.8581761452278</v>
      </c>
      <c r="F45" s="38">
        <f t="shared" si="1"/>
        <v>0.93145813481094408</v>
      </c>
      <c r="G45" s="39">
        <f t="shared" si="5"/>
        <v>187.81351265039174</v>
      </c>
      <c r="H45" s="39">
        <f t="shared" si="2"/>
        <v>0</v>
      </c>
      <c r="I45" s="66">
        <f t="shared" si="6"/>
        <v>187.81351265039174</v>
      </c>
      <c r="J45" s="81">
        <f t="shared" si="7"/>
        <v>-51.607234563427376</v>
      </c>
      <c r="K45" s="37">
        <f t="shared" si="3"/>
        <v>136.20627808696437</v>
      </c>
      <c r="L45" s="37">
        <f t="shared" si="8"/>
        <v>1324273.0776979122</v>
      </c>
      <c r="M45" s="37">
        <f t="shared" si="9"/>
        <v>960390.46679118578</v>
      </c>
      <c r="N45" s="61"/>
      <c r="O45" s="71"/>
      <c r="P45" s="75"/>
    </row>
    <row r="46" spans="1:16" s="34" customFormat="1" x14ac:dyDescent="0.2">
      <c r="A46" s="33">
        <v>1539</v>
      </c>
      <c r="B46" s="34" t="s">
        <v>278</v>
      </c>
      <c r="C46" s="36">
        <v>26575433</v>
      </c>
      <c r="D46" s="79">
        <v>7046</v>
      </c>
      <c r="E46" s="37">
        <f t="shared" si="4"/>
        <v>3771.7049389724666</v>
      </c>
      <c r="F46" s="38">
        <f t="shared" si="1"/>
        <v>0.82588208210930691</v>
      </c>
      <c r="G46" s="39">
        <f t="shared" si="5"/>
        <v>477.10545495404847</v>
      </c>
      <c r="H46" s="39">
        <f t="shared" si="2"/>
        <v>118.47069098683902</v>
      </c>
      <c r="I46" s="66">
        <f t="shared" si="6"/>
        <v>595.5761459408875</v>
      </c>
      <c r="J46" s="81">
        <f t="shared" si="7"/>
        <v>-51.607234563427376</v>
      </c>
      <c r="K46" s="37">
        <f t="shared" si="3"/>
        <v>543.96891137746013</v>
      </c>
      <c r="L46" s="37">
        <f t="shared" si="8"/>
        <v>4196429.5242994931</v>
      </c>
      <c r="M46" s="37">
        <f t="shared" si="9"/>
        <v>3832804.9495655843</v>
      </c>
      <c r="N46" s="61"/>
      <c r="O46" s="71"/>
      <c r="P46" s="75"/>
    </row>
    <row r="47" spans="1:16" s="34" customFormat="1" x14ac:dyDescent="0.2">
      <c r="A47" s="33">
        <v>1547</v>
      </c>
      <c r="B47" s="34" t="s">
        <v>279</v>
      </c>
      <c r="C47" s="36">
        <v>15483588</v>
      </c>
      <c r="D47" s="79">
        <v>3654</v>
      </c>
      <c r="E47" s="37">
        <f t="shared" si="4"/>
        <v>4237.435139573071</v>
      </c>
      <c r="F47" s="38">
        <f t="shared" si="1"/>
        <v>0.92786201797300683</v>
      </c>
      <c r="G47" s="39">
        <f t="shared" si="5"/>
        <v>197.66733459368587</v>
      </c>
      <c r="H47" s="39">
        <f t="shared" si="2"/>
        <v>0</v>
      </c>
      <c r="I47" s="66">
        <f t="shared" si="6"/>
        <v>197.66733459368587</v>
      </c>
      <c r="J47" s="81">
        <f t="shared" si="7"/>
        <v>-51.607234563427376</v>
      </c>
      <c r="K47" s="37">
        <f t="shared" si="3"/>
        <v>146.0601000302585</v>
      </c>
      <c r="L47" s="37">
        <f t="shared" si="8"/>
        <v>722276.44060532819</v>
      </c>
      <c r="M47" s="37">
        <f t="shared" si="9"/>
        <v>533703.60551056452</v>
      </c>
      <c r="N47" s="61"/>
      <c r="O47" s="71"/>
      <c r="P47" s="75"/>
    </row>
    <row r="48" spans="1:16" s="34" customFormat="1" x14ac:dyDescent="0.2">
      <c r="A48" s="33">
        <v>1554</v>
      </c>
      <c r="B48" s="34" t="s">
        <v>280</v>
      </c>
      <c r="C48" s="36">
        <v>26217047</v>
      </c>
      <c r="D48" s="79">
        <v>5872</v>
      </c>
      <c r="E48" s="37">
        <f t="shared" si="4"/>
        <v>4464.7559604904636</v>
      </c>
      <c r="F48" s="38">
        <f t="shared" si="1"/>
        <v>0.97763796702622185</v>
      </c>
      <c r="G48" s="39">
        <f t="shared" si="5"/>
        <v>61.274842043250281</v>
      </c>
      <c r="H48" s="39">
        <f t="shared" si="2"/>
        <v>0</v>
      </c>
      <c r="I48" s="66">
        <f t="shared" si="6"/>
        <v>61.274842043250281</v>
      </c>
      <c r="J48" s="81">
        <f t="shared" si="7"/>
        <v>-51.607234563427376</v>
      </c>
      <c r="K48" s="37">
        <f t="shared" si="3"/>
        <v>9.6676074798229052</v>
      </c>
      <c r="L48" s="37">
        <f t="shared" si="8"/>
        <v>359805.87247796566</v>
      </c>
      <c r="M48" s="37">
        <f t="shared" si="9"/>
        <v>56768.191121520096</v>
      </c>
      <c r="N48" s="61"/>
      <c r="O48" s="71"/>
      <c r="P48" s="75"/>
    </row>
    <row r="49" spans="1:16" s="34" customFormat="1" x14ac:dyDescent="0.2">
      <c r="A49" s="33">
        <v>1557</v>
      </c>
      <c r="B49" s="34" t="s">
        <v>281</v>
      </c>
      <c r="C49" s="36">
        <v>9150504</v>
      </c>
      <c r="D49" s="79">
        <v>2669</v>
      </c>
      <c r="E49" s="37">
        <f t="shared" si="4"/>
        <v>3428.4391157736982</v>
      </c>
      <c r="F49" s="38">
        <f t="shared" si="1"/>
        <v>0.75071790639369596</v>
      </c>
      <c r="G49" s="39">
        <f t="shared" si="5"/>
        <v>683.0649488733095</v>
      </c>
      <c r="H49" s="39">
        <f t="shared" si="2"/>
        <v>238.61372910640796</v>
      </c>
      <c r="I49" s="66">
        <f t="shared" si="6"/>
        <v>921.67867797971746</v>
      </c>
      <c r="J49" s="81">
        <f t="shared" si="7"/>
        <v>-51.607234563427376</v>
      </c>
      <c r="K49" s="37">
        <f t="shared" si="3"/>
        <v>870.07144341629009</v>
      </c>
      <c r="L49" s="37">
        <f t="shared" si="8"/>
        <v>2459960.391527866</v>
      </c>
      <c r="M49" s="37">
        <f t="shared" si="9"/>
        <v>2322220.6824780782</v>
      </c>
      <c r="N49" s="61"/>
      <c r="O49" s="71"/>
      <c r="P49" s="75"/>
    </row>
    <row r="50" spans="1:16" s="34" customFormat="1" x14ac:dyDescent="0.2">
      <c r="A50" s="33">
        <v>1560</v>
      </c>
      <c r="B50" s="34" t="s">
        <v>282</v>
      </c>
      <c r="C50" s="36">
        <v>10605171</v>
      </c>
      <c r="D50" s="79">
        <v>3031</v>
      </c>
      <c r="E50" s="37">
        <f t="shared" si="4"/>
        <v>3498.9016826129991</v>
      </c>
      <c r="F50" s="38">
        <f t="shared" si="1"/>
        <v>0.7661469424274272</v>
      </c>
      <c r="G50" s="39">
        <f t="shared" si="5"/>
        <v>640.78740876972893</v>
      </c>
      <c r="H50" s="39">
        <f t="shared" si="2"/>
        <v>213.95183071265262</v>
      </c>
      <c r="I50" s="66">
        <f t="shared" si="6"/>
        <v>854.73923948238155</v>
      </c>
      <c r="J50" s="81">
        <f t="shared" si="7"/>
        <v>-51.607234563427376</v>
      </c>
      <c r="K50" s="37">
        <f t="shared" si="3"/>
        <v>803.13200491895418</v>
      </c>
      <c r="L50" s="37">
        <f t="shared" si="8"/>
        <v>2590714.6348710987</v>
      </c>
      <c r="M50" s="37">
        <f t="shared" si="9"/>
        <v>2434293.10690935</v>
      </c>
      <c r="N50" s="61"/>
      <c r="O50" s="71"/>
      <c r="P50" s="75"/>
    </row>
    <row r="51" spans="1:16" s="34" customFormat="1" x14ac:dyDescent="0.2">
      <c r="A51" s="33">
        <v>1563</v>
      </c>
      <c r="B51" s="34" t="s">
        <v>283</v>
      </c>
      <c r="C51" s="36">
        <v>29226682</v>
      </c>
      <c r="D51" s="79">
        <v>7110</v>
      </c>
      <c r="E51" s="37">
        <f t="shared" si="4"/>
        <v>4110.6444444444442</v>
      </c>
      <c r="F51" s="38">
        <f t="shared" si="1"/>
        <v>0.90009893337884339</v>
      </c>
      <c r="G51" s="39">
        <f t="shared" si="5"/>
        <v>273.74175167086196</v>
      </c>
      <c r="H51" s="39">
        <f t="shared" si="2"/>
        <v>0</v>
      </c>
      <c r="I51" s="66">
        <f t="shared" si="6"/>
        <v>273.74175167086196</v>
      </c>
      <c r="J51" s="81">
        <f t="shared" si="7"/>
        <v>-51.607234563427376</v>
      </c>
      <c r="K51" s="37">
        <f t="shared" si="3"/>
        <v>222.13451710743459</v>
      </c>
      <c r="L51" s="37">
        <f t="shared" si="8"/>
        <v>1946303.8543798286</v>
      </c>
      <c r="M51" s="37">
        <f t="shared" si="9"/>
        <v>1579376.41663386</v>
      </c>
      <c r="N51" s="61"/>
      <c r="O51" s="71"/>
      <c r="P51" s="75"/>
    </row>
    <row r="52" spans="1:16" s="34" customFormat="1" x14ac:dyDescent="0.2">
      <c r="A52" s="33">
        <v>1566</v>
      </c>
      <c r="B52" s="34" t="s">
        <v>284</v>
      </c>
      <c r="C52" s="36">
        <v>20056057</v>
      </c>
      <c r="D52" s="79">
        <v>5912</v>
      </c>
      <c r="E52" s="37">
        <f t="shared" si="4"/>
        <v>3392.4318335588632</v>
      </c>
      <c r="F52" s="38">
        <f t="shared" si="1"/>
        <v>0.74283346959711383</v>
      </c>
      <c r="G52" s="39">
        <f t="shared" si="5"/>
        <v>704.66931820221055</v>
      </c>
      <c r="H52" s="39">
        <f t="shared" si="2"/>
        <v>251.21627788160021</v>
      </c>
      <c r="I52" s="66">
        <f t="shared" si="6"/>
        <v>955.8855960838107</v>
      </c>
      <c r="J52" s="81">
        <f t="shared" si="7"/>
        <v>-51.607234563427376</v>
      </c>
      <c r="K52" s="37">
        <f t="shared" si="3"/>
        <v>904.27836152038333</v>
      </c>
      <c r="L52" s="37">
        <f t="shared" si="8"/>
        <v>5651195.6440474885</v>
      </c>
      <c r="M52" s="37">
        <f t="shared" si="9"/>
        <v>5346093.6733085066</v>
      </c>
      <c r="N52" s="61"/>
      <c r="O52" s="71"/>
      <c r="P52" s="75"/>
    </row>
    <row r="53" spans="1:16" s="34" customFormat="1" x14ac:dyDescent="0.2">
      <c r="A53" s="33">
        <v>1573</v>
      </c>
      <c r="B53" s="34" t="s">
        <v>286</v>
      </c>
      <c r="C53" s="36">
        <v>9124704</v>
      </c>
      <c r="D53" s="79">
        <v>2158</v>
      </c>
      <c r="E53" s="37">
        <f t="shared" si="4"/>
        <v>4228.3151065801667</v>
      </c>
      <c r="F53" s="38">
        <f t="shared" si="1"/>
        <v>0.92586502405143634</v>
      </c>
      <c r="G53" s="39">
        <f t="shared" si="5"/>
        <v>203.13935438942843</v>
      </c>
      <c r="H53" s="39">
        <f t="shared" si="2"/>
        <v>0</v>
      </c>
      <c r="I53" s="66">
        <f t="shared" si="6"/>
        <v>203.13935438942843</v>
      </c>
      <c r="J53" s="81">
        <f t="shared" si="7"/>
        <v>-51.607234563427376</v>
      </c>
      <c r="K53" s="37">
        <f t="shared" si="3"/>
        <v>151.53211982600106</v>
      </c>
      <c r="L53" s="37">
        <f t="shared" si="8"/>
        <v>438374.72677238658</v>
      </c>
      <c r="M53" s="37">
        <f t="shared" si="9"/>
        <v>327006.31458451028</v>
      </c>
      <c r="N53" s="61"/>
      <c r="O53" s="71"/>
      <c r="P53" s="75"/>
    </row>
    <row r="54" spans="1:16" s="34" customFormat="1" x14ac:dyDescent="0.2">
      <c r="A54" s="33">
        <v>1576</v>
      </c>
      <c r="B54" s="34" t="s">
        <v>287</v>
      </c>
      <c r="C54" s="36">
        <v>13830999</v>
      </c>
      <c r="D54" s="79">
        <v>3381</v>
      </c>
      <c r="E54" s="37">
        <f t="shared" si="4"/>
        <v>4090.8012422360248</v>
      </c>
      <c r="F54" s="38">
        <f t="shared" si="1"/>
        <v>0.89575391026044693</v>
      </c>
      <c r="G54" s="39">
        <f t="shared" si="5"/>
        <v>285.64767299591358</v>
      </c>
      <c r="H54" s="39">
        <f t="shared" si="2"/>
        <v>6.7869848445936665</v>
      </c>
      <c r="I54" s="66">
        <f t="shared" si="6"/>
        <v>292.43465784050727</v>
      </c>
      <c r="J54" s="81">
        <f t="shared" si="7"/>
        <v>-51.607234563427376</v>
      </c>
      <c r="K54" s="37">
        <f t="shared" si="3"/>
        <v>240.8274232770799</v>
      </c>
      <c r="L54" s="37">
        <f t="shared" si="8"/>
        <v>988721.57815875509</v>
      </c>
      <c r="M54" s="37">
        <f t="shared" si="9"/>
        <v>814237.5180998072</v>
      </c>
      <c r="N54" s="61"/>
      <c r="O54" s="71"/>
      <c r="P54" s="75"/>
    </row>
    <row r="55" spans="1:16" s="34" customFormat="1" x14ac:dyDescent="0.2">
      <c r="A55" s="33">
        <v>1577</v>
      </c>
      <c r="B55" s="34" t="s">
        <v>271</v>
      </c>
      <c r="C55" s="36">
        <v>37163217</v>
      </c>
      <c r="D55" s="79">
        <v>10960</v>
      </c>
      <c r="E55" s="37">
        <f t="shared" si="4"/>
        <v>3390.8044708029197</v>
      </c>
      <c r="F55" s="38">
        <f t="shared" si="1"/>
        <v>0.7424771294901934</v>
      </c>
      <c r="G55" s="39">
        <f t="shared" si="5"/>
        <v>705.64573585577659</v>
      </c>
      <c r="H55" s="39">
        <f t="shared" si="2"/>
        <v>251.78585484618043</v>
      </c>
      <c r="I55" s="66">
        <f t="shared" si="6"/>
        <v>957.43159070195702</v>
      </c>
      <c r="J55" s="81">
        <f t="shared" si="7"/>
        <v>-51.607234563427376</v>
      </c>
      <c r="K55" s="37">
        <f t="shared" si="3"/>
        <v>905.82435613852965</v>
      </c>
      <c r="L55" s="37">
        <f t="shared" si="8"/>
        <v>10493450.234093448</v>
      </c>
      <c r="M55" s="37">
        <f t="shared" si="9"/>
        <v>9927834.9432782847</v>
      </c>
      <c r="N55" s="61"/>
      <c r="O55" s="71"/>
      <c r="P55" s="75"/>
    </row>
    <row r="56" spans="1:16" s="34" customFormat="1" x14ac:dyDescent="0.2">
      <c r="A56" s="33">
        <v>1578</v>
      </c>
      <c r="B56" s="34" t="s">
        <v>394</v>
      </c>
      <c r="C56" s="36">
        <v>8114774</v>
      </c>
      <c r="D56" s="79">
        <v>2494</v>
      </c>
      <c r="E56" s="37">
        <f t="shared" si="4"/>
        <v>3253.7185244587008</v>
      </c>
      <c r="F56" s="38">
        <f t="shared" si="1"/>
        <v>0.71245971597917457</v>
      </c>
      <c r="G56" s="39">
        <f t="shared" si="5"/>
        <v>787.89730366230799</v>
      </c>
      <c r="H56" s="39">
        <f t="shared" si="2"/>
        <v>299.76593606665705</v>
      </c>
      <c r="I56" s="66">
        <f t="shared" si="6"/>
        <v>1087.663239728965</v>
      </c>
      <c r="J56" s="81">
        <f t="shared" si="7"/>
        <v>-51.607234563427376</v>
      </c>
      <c r="K56" s="37">
        <f t="shared" si="3"/>
        <v>1036.0560051655375</v>
      </c>
      <c r="L56" s="37">
        <f t="shared" si="8"/>
        <v>2712632.1198840388</v>
      </c>
      <c r="M56" s="37">
        <f t="shared" si="9"/>
        <v>2583923.6768828505</v>
      </c>
      <c r="N56" s="61"/>
      <c r="O56" s="71"/>
      <c r="P56" s="75"/>
    </row>
    <row r="57" spans="1:16" s="34" customFormat="1" x14ac:dyDescent="0.2">
      <c r="A57" s="33">
        <v>1579</v>
      </c>
      <c r="B57" s="34" t="s">
        <v>395</v>
      </c>
      <c r="C57" s="36">
        <v>51535795</v>
      </c>
      <c r="D57" s="79">
        <v>13341</v>
      </c>
      <c r="E57" s="37">
        <f t="shared" si="4"/>
        <v>3862.9634210329059</v>
      </c>
      <c r="F57" s="38">
        <f t="shared" si="1"/>
        <v>0.84586475477159195</v>
      </c>
      <c r="G57" s="39">
        <f t="shared" si="5"/>
        <v>422.35036571778488</v>
      </c>
      <c r="H57" s="39">
        <f t="shared" si="2"/>
        <v>86.530222265685268</v>
      </c>
      <c r="I57" s="66">
        <f t="shared" si="6"/>
        <v>508.88058798347015</v>
      </c>
      <c r="J57" s="81">
        <f t="shared" si="7"/>
        <v>-51.607234563427376</v>
      </c>
      <c r="K57" s="37">
        <f t="shared" si="3"/>
        <v>457.27335342004278</v>
      </c>
      <c r="L57" s="37">
        <f t="shared" si="8"/>
        <v>6788975.9242874756</v>
      </c>
      <c r="M57" s="37">
        <f t="shared" si="9"/>
        <v>6100483.8079767907</v>
      </c>
      <c r="N57" s="61"/>
      <c r="O57" s="71"/>
      <c r="P57" s="75"/>
    </row>
    <row r="58" spans="1:16" s="34" customFormat="1" x14ac:dyDescent="0.2">
      <c r="A58" s="33">
        <v>1804</v>
      </c>
      <c r="B58" s="34" t="s">
        <v>288</v>
      </c>
      <c r="C58" s="36">
        <v>246122736</v>
      </c>
      <c r="D58" s="79">
        <v>53259</v>
      </c>
      <c r="E58" s="37">
        <f t="shared" si="4"/>
        <v>4621.2421562552809</v>
      </c>
      <c r="F58" s="38">
        <f t="shared" si="1"/>
        <v>1.0119034112406415</v>
      </c>
      <c r="G58" s="39">
        <f t="shared" si="5"/>
        <v>-32.61687541564006</v>
      </c>
      <c r="H58" s="39">
        <f t="shared" si="2"/>
        <v>0</v>
      </c>
      <c r="I58" s="66">
        <f t="shared" si="6"/>
        <v>-32.61687541564006</v>
      </c>
      <c r="J58" s="81">
        <f t="shared" si="7"/>
        <v>-51.607234563427376</v>
      </c>
      <c r="K58" s="37">
        <f t="shared" si="3"/>
        <v>-84.224109979067435</v>
      </c>
      <c r="L58" s="37">
        <f t="shared" si="8"/>
        <v>-1737142.167761574</v>
      </c>
      <c r="M58" s="37">
        <f t="shared" si="9"/>
        <v>-4485691.8733751522</v>
      </c>
      <c r="N58" s="61"/>
      <c r="O58" s="71"/>
      <c r="P58" s="75"/>
    </row>
    <row r="59" spans="1:16" s="34" customFormat="1" x14ac:dyDescent="0.2">
      <c r="A59" s="33">
        <v>1806</v>
      </c>
      <c r="B59" s="34" t="s">
        <v>289</v>
      </c>
      <c r="C59" s="36">
        <v>88461633</v>
      </c>
      <c r="D59" s="79">
        <v>21515</v>
      </c>
      <c r="E59" s="37">
        <f t="shared" si="4"/>
        <v>4111.6259818731114</v>
      </c>
      <c r="F59" s="38">
        <f t="shared" si="1"/>
        <v>0.90031385850908874</v>
      </c>
      <c r="G59" s="39">
        <f t="shared" si="5"/>
        <v>273.15282921366162</v>
      </c>
      <c r="H59" s="39">
        <f t="shared" si="2"/>
        <v>0</v>
      </c>
      <c r="I59" s="66">
        <f t="shared" si="6"/>
        <v>273.15282921366162</v>
      </c>
      <c r="J59" s="81">
        <f t="shared" si="7"/>
        <v>-51.607234563427376</v>
      </c>
      <c r="K59" s="37">
        <f t="shared" si="3"/>
        <v>221.54559465023425</v>
      </c>
      <c r="L59" s="37">
        <f t="shared" si="8"/>
        <v>5876883.1205319297</v>
      </c>
      <c r="M59" s="37">
        <f t="shared" si="9"/>
        <v>4766553.4688997902</v>
      </c>
      <c r="N59" s="61"/>
      <c r="O59" s="71"/>
      <c r="P59" s="75"/>
    </row>
    <row r="60" spans="1:16" s="34" customFormat="1" x14ac:dyDescent="0.2">
      <c r="A60" s="33">
        <v>1811</v>
      </c>
      <c r="B60" s="34" t="s">
        <v>290</v>
      </c>
      <c r="C60" s="36">
        <v>4585230</v>
      </c>
      <c r="D60" s="79">
        <v>1391</v>
      </c>
      <c r="E60" s="37">
        <f t="shared" si="4"/>
        <v>3296.3551401869158</v>
      </c>
      <c r="F60" s="38">
        <f t="shared" si="1"/>
        <v>0.72179576361319386</v>
      </c>
      <c r="G60" s="39">
        <f t="shared" si="5"/>
        <v>762.31533422537893</v>
      </c>
      <c r="H60" s="39">
        <f t="shared" si="2"/>
        <v>284.8431205617818</v>
      </c>
      <c r="I60" s="66">
        <f t="shared" si="6"/>
        <v>1047.1584547871607</v>
      </c>
      <c r="J60" s="81">
        <f t="shared" si="7"/>
        <v>-51.607234563427376</v>
      </c>
      <c r="K60" s="37">
        <f t="shared" si="3"/>
        <v>995.55122022373337</v>
      </c>
      <c r="L60" s="37">
        <f t="shared" si="8"/>
        <v>1456597.4106089405</v>
      </c>
      <c r="M60" s="37">
        <f t="shared" si="9"/>
        <v>1384811.7473312132</v>
      </c>
      <c r="N60" s="61"/>
      <c r="O60" s="71"/>
      <c r="P60" s="75"/>
    </row>
    <row r="61" spans="1:16" s="34" customFormat="1" x14ac:dyDescent="0.2">
      <c r="A61" s="33">
        <v>1812</v>
      </c>
      <c r="B61" s="34" t="s">
        <v>291</v>
      </c>
      <c r="C61" s="36">
        <v>6695313</v>
      </c>
      <c r="D61" s="79">
        <v>1970</v>
      </c>
      <c r="E61" s="37">
        <f t="shared" si="4"/>
        <v>3398.6360406091371</v>
      </c>
      <c r="F61" s="38">
        <f t="shared" si="1"/>
        <v>0.74419199141136616</v>
      </c>
      <c r="G61" s="39">
        <f t="shared" si="5"/>
        <v>700.94679397204618</v>
      </c>
      <c r="H61" s="39">
        <f t="shared" si="2"/>
        <v>249.04480541400434</v>
      </c>
      <c r="I61" s="66">
        <f t="shared" si="6"/>
        <v>949.99159938605055</v>
      </c>
      <c r="J61" s="81">
        <f t="shared" si="7"/>
        <v>-51.607234563427376</v>
      </c>
      <c r="K61" s="37">
        <f t="shared" si="3"/>
        <v>898.38436482262318</v>
      </c>
      <c r="L61" s="37">
        <f t="shared" si="8"/>
        <v>1871483.4507905196</v>
      </c>
      <c r="M61" s="37">
        <f t="shared" si="9"/>
        <v>1769817.1987005677</v>
      </c>
      <c r="N61" s="61"/>
      <c r="O61" s="71"/>
      <c r="P61" s="75"/>
    </row>
    <row r="62" spans="1:16" s="34" customFormat="1" x14ac:dyDescent="0.2">
      <c r="A62" s="33">
        <v>1813</v>
      </c>
      <c r="B62" s="34" t="s">
        <v>292</v>
      </c>
      <c r="C62" s="36">
        <v>30076225</v>
      </c>
      <c r="D62" s="79">
        <v>7787</v>
      </c>
      <c r="E62" s="37">
        <f t="shared" si="4"/>
        <v>3862.3635546423525</v>
      </c>
      <c r="F62" s="38">
        <f t="shared" si="1"/>
        <v>0.8457334033240016</v>
      </c>
      <c r="G62" s="39">
        <f t="shared" si="5"/>
        <v>422.71028555211694</v>
      </c>
      <c r="H62" s="39">
        <f t="shared" si="2"/>
        <v>86.740175502378975</v>
      </c>
      <c r="I62" s="66">
        <f t="shared" si="6"/>
        <v>509.45046105449592</v>
      </c>
      <c r="J62" s="81">
        <f t="shared" si="7"/>
        <v>-51.607234563427376</v>
      </c>
      <c r="K62" s="37">
        <f t="shared" si="3"/>
        <v>457.84322649106855</v>
      </c>
      <c r="L62" s="37">
        <f t="shared" si="8"/>
        <v>3967090.7402313598</v>
      </c>
      <c r="M62" s="37">
        <f t="shared" si="9"/>
        <v>3565225.2046859507</v>
      </c>
      <c r="N62" s="61"/>
      <c r="O62" s="71"/>
      <c r="P62" s="75"/>
    </row>
    <row r="63" spans="1:16" s="34" customFormat="1" x14ac:dyDescent="0.2">
      <c r="A63" s="33">
        <v>1815</v>
      </c>
      <c r="B63" s="34" t="s">
        <v>293</v>
      </c>
      <c r="C63" s="36">
        <v>4011410</v>
      </c>
      <c r="D63" s="79">
        <v>1219</v>
      </c>
      <c r="E63" s="37">
        <f t="shared" si="4"/>
        <v>3290.738310090238</v>
      </c>
      <c r="F63" s="38">
        <f t="shared" si="1"/>
        <v>0.72056585846150345</v>
      </c>
      <c r="G63" s="39">
        <f t="shared" si="5"/>
        <v>765.68543228338569</v>
      </c>
      <c r="H63" s="39">
        <f t="shared" si="2"/>
        <v>286.80901109561904</v>
      </c>
      <c r="I63" s="66">
        <f t="shared" si="6"/>
        <v>1052.4944433790047</v>
      </c>
      <c r="J63" s="81">
        <f t="shared" si="7"/>
        <v>-51.607234563427376</v>
      </c>
      <c r="K63" s="37">
        <f t="shared" si="3"/>
        <v>1000.8872088155773</v>
      </c>
      <c r="L63" s="37">
        <f t="shared" si="8"/>
        <v>1282990.7264790067</v>
      </c>
      <c r="M63" s="37">
        <f t="shared" si="9"/>
        <v>1220081.5075461888</v>
      </c>
      <c r="N63" s="61"/>
      <c r="O63" s="71"/>
      <c r="P63" s="75"/>
    </row>
    <row r="64" spans="1:16" s="34" customFormat="1" x14ac:dyDescent="0.2">
      <c r="A64" s="33">
        <v>1816</v>
      </c>
      <c r="B64" s="34" t="s">
        <v>294</v>
      </c>
      <c r="C64" s="36">
        <v>1492237</v>
      </c>
      <c r="D64" s="79">
        <v>454</v>
      </c>
      <c r="E64" s="37">
        <f t="shared" si="4"/>
        <v>3286.8656387665196</v>
      </c>
      <c r="F64" s="38">
        <f t="shared" si="1"/>
        <v>0.71971786798825377</v>
      </c>
      <c r="G64" s="39">
        <f t="shared" si="5"/>
        <v>768.00903507761666</v>
      </c>
      <c r="H64" s="39">
        <f t="shared" si="2"/>
        <v>288.16444605892048</v>
      </c>
      <c r="I64" s="66">
        <f t="shared" si="6"/>
        <v>1056.1734811365372</v>
      </c>
      <c r="J64" s="81">
        <f t="shared" si="7"/>
        <v>-51.607234563427376</v>
      </c>
      <c r="K64" s="37">
        <f t="shared" si="3"/>
        <v>1004.5662465731099</v>
      </c>
      <c r="L64" s="37">
        <f t="shared" si="8"/>
        <v>479502.7604359879</v>
      </c>
      <c r="M64" s="37">
        <f t="shared" si="9"/>
        <v>456073.07594419189</v>
      </c>
      <c r="N64" s="61"/>
      <c r="O64" s="71"/>
      <c r="P64" s="75"/>
    </row>
    <row r="65" spans="1:16" s="34" customFormat="1" x14ac:dyDescent="0.2">
      <c r="A65" s="33">
        <v>1818</v>
      </c>
      <c r="B65" s="34" t="s">
        <v>396</v>
      </c>
      <c r="C65" s="36">
        <v>6908970</v>
      </c>
      <c r="D65" s="79">
        <v>1839</v>
      </c>
      <c r="E65" s="37">
        <f t="shared" si="4"/>
        <v>3756.9168026101142</v>
      </c>
      <c r="F65" s="38">
        <f t="shared" si="1"/>
        <v>0.8226439558382781</v>
      </c>
      <c r="G65" s="39">
        <f t="shared" si="5"/>
        <v>485.97833677145991</v>
      </c>
      <c r="H65" s="39">
        <f t="shared" si="2"/>
        <v>123.64653871366235</v>
      </c>
      <c r="I65" s="66">
        <f t="shared" si="6"/>
        <v>609.62487548512229</v>
      </c>
      <c r="J65" s="81">
        <f t="shared" si="7"/>
        <v>-51.607234563427376</v>
      </c>
      <c r="K65" s="37">
        <f t="shared" si="3"/>
        <v>558.01764092169492</v>
      </c>
      <c r="L65" s="37">
        <f t="shared" si="8"/>
        <v>1121100.1460171398</v>
      </c>
      <c r="M65" s="37">
        <f t="shared" si="9"/>
        <v>1026194.4416549969</v>
      </c>
      <c r="N65" s="61"/>
      <c r="O65" s="71"/>
      <c r="P65" s="75"/>
    </row>
    <row r="66" spans="1:16" s="34" customFormat="1" x14ac:dyDescent="0.2">
      <c r="A66" s="33">
        <v>1820</v>
      </c>
      <c r="B66" s="34" t="s">
        <v>295</v>
      </c>
      <c r="C66" s="36">
        <v>28536958</v>
      </c>
      <c r="D66" s="79">
        <v>7300</v>
      </c>
      <c r="E66" s="37">
        <f t="shared" si="4"/>
        <v>3909.1723287671234</v>
      </c>
      <c r="F66" s="38">
        <f t="shared" si="1"/>
        <v>0.855983019468599</v>
      </c>
      <c r="G66" s="39">
        <f t="shared" si="5"/>
        <v>394.62502107725442</v>
      </c>
      <c r="H66" s="39">
        <f t="shared" si="2"/>
        <v>70.357104558709139</v>
      </c>
      <c r="I66" s="66">
        <f t="shared" si="6"/>
        <v>464.98212563596354</v>
      </c>
      <c r="J66" s="81">
        <f t="shared" si="7"/>
        <v>-51.607234563427376</v>
      </c>
      <c r="K66" s="37">
        <f t="shared" si="3"/>
        <v>413.37489107253617</v>
      </c>
      <c r="L66" s="37">
        <f t="shared" si="8"/>
        <v>3394369.5171425338</v>
      </c>
      <c r="M66" s="37">
        <f t="shared" si="9"/>
        <v>3017636.704829514</v>
      </c>
      <c r="N66" s="61"/>
      <c r="O66" s="71"/>
      <c r="P66" s="75"/>
    </row>
    <row r="67" spans="1:16" s="34" customFormat="1" x14ac:dyDescent="0.2">
      <c r="A67" s="33">
        <v>1822</v>
      </c>
      <c r="B67" s="34" t="s">
        <v>296</v>
      </c>
      <c r="C67" s="36">
        <v>6986161</v>
      </c>
      <c r="D67" s="79">
        <v>2270</v>
      </c>
      <c r="E67" s="37">
        <f t="shared" si="4"/>
        <v>3077.603964757709</v>
      </c>
      <c r="F67" s="38">
        <f t="shared" si="1"/>
        <v>0.67389629131869622</v>
      </c>
      <c r="G67" s="39">
        <f t="shared" si="5"/>
        <v>893.56603948290297</v>
      </c>
      <c r="H67" s="39">
        <f t="shared" si="2"/>
        <v>361.40603196200414</v>
      </c>
      <c r="I67" s="66">
        <f t="shared" si="6"/>
        <v>1254.9720714449072</v>
      </c>
      <c r="J67" s="81">
        <f t="shared" si="7"/>
        <v>-51.607234563427376</v>
      </c>
      <c r="K67" s="37">
        <f t="shared" si="3"/>
        <v>1203.3648368814797</v>
      </c>
      <c r="L67" s="37">
        <f t="shared" si="8"/>
        <v>2848786.6021799394</v>
      </c>
      <c r="M67" s="37">
        <f t="shared" si="9"/>
        <v>2731638.1797209592</v>
      </c>
      <c r="N67" s="61"/>
      <c r="O67" s="71"/>
      <c r="P67" s="75"/>
    </row>
    <row r="68" spans="1:16" s="34" customFormat="1" x14ac:dyDescent="0.2">
      <c r="A68" s="33">
        <v>1824</v>
      </c>
      <c r="B68" s="34" t="s">
        <v>297</v>
      </c>
      <c r="C68" s="36">
        <v>50966623</v>
      </c>
      <c r="D68" s="79">
        <v>13342</v>
      </c>
      <c r="E68" s="37">
        <f t="shared" si="4"/>
        <v>3820.0137160845452</v>
      </c>
      <c r="F68" s="38">
        <f t="shared" si="1"/>
        <v>0.83646015066743418</v>
      </c>
      <c r="G68" s="39">
        <f t="shared" si="5"/>
        <v>448.12018868680133</v>
      </c>
      <c r="H68" s="39">
        <f t="shared" si="2"/>
        <v>101.56261899761152</v>
      </c>
      <c r="I68" s="66">
        <f t="shared" si="6"/>
        <v>549.68280768441286</v>
      </c>
      <c r="J68" s="81">
        <f t="shared" si="7"/>
        <v>-51.607234563427376</v>
      </c>
      <c r="K68" s="37">
        <f t="shared" si="3"/>
        <v>498.0755731209855</v>
      </c>
      <c r="L68" s="37">
        <f t="shared" si="8"/>
        <v>7333868.0201254366</v>
      </c>
      <c r="M68" s="37">
        <f t="shared" si="9"/>
        <v>6645324.2965801889</v>
      </c>
      <c r="N68" s="61"/>
      <c r="O68" s="71"/>
      <c r="P68" s="75"/>
    </row>
    <row r="69" spans="1:16" s="34" customFormat="1" x14ac:dyDescent="0.2">
      <c r="A69" s="33">
        <v>1825</v>
      </c>
      <c r="B69" s="34" t="s">
        <v>298</v>
      </c>
      <c r="C69" s="36">
        <v>4650381</v>
      </c>
      <c r="D69" s="79">
        <v>1454</v>
      </c>
      <c r="E69" s="37">
        <f t="shared" si="4"/>
        <v>3198.3363136176067</v>
      </c>
      <c r="F69" s="38">
        <f t="shared" si="1"/>
        <v>0.70033279291882511</v>
      </c>
      <c r="G69" s="39">
        <f t="shared" si="5"/>
        <v>821.12663016696445</v>
      </c>
      <c r="H69" s="39">
        <f t="shared" si="2"/>
        <v>319.14970986103998</v>
      </c>
      <c r="I69" s="66">
        <f t="shared" si="6"/>
        <v>1140.2763400280044</v>
      </c>
      <c r="J69" s="81">
        <f t="shared" si="7"/>
        <v>-51.607234563427376</v>
      </c>
      <c r="K69" s="37">
        <f t="shared" si="3"/>
        <v>1088.6691054645769</v>
      </c>
      <c r="L69" s="37">
        <f t="shared" si="8"/>
        <v>1657961.7984007183</v>
      </c>
      <c r="M69" s="37">
        <f t="shared" si="9"/>
        <v>1582924.8793454948</v>
      </c>
      <c r="N69" s="61"/>
      <c r="O69" s="71"/>
      <c r="P69" s="75"/>
    </row>
    <row r="70" spans="1:16" s="34" customFormat="1" x14ac:dyDescent="0.2">
      <c r="A70" s="33">
        <v>1826</v>
      </c>
      <c r="B70" s="34" t="s">
        <v>397</v>
      </c>
      <c r="C70" s="36">
        <v>3670054</v>
      </c>
      <c r="D70" s="79">
        <v>1278</v>
      </c>
      <c r="E70" s="37">
        <f t="shared" si="4"/>
        <v>2871.7167449139279</v>
      </c>
      <c r="F70" s="38">
        <f t="shared" si="1"/>
        <v>0.62881361158749682</v>
      </c>
      <c r="G70" s="39">
        <f t="shared" si="5"/>
        <v>1017.0983713891717</v>
      </c>
      <c r="H70" s="39">
        <f t="shared" si="2"/>
        <v>433.46655890732757</v>
      </c>
      <c r="I70" s="66">
        <f t="shared" si="6"/>
        <v>1450.5649302964994</v>
      </c>
      <c r="J70" s="81">
        <f t="shared" si="7"/>
        <v>-51.607234563427376</v>
      </c>
      <c r="K70" s="37">
        <f t="shared" si="3"/>
        <v>1398.9576957330719</v>
      </c>
      <c r="L70" s="37">
        <f t="shared" si="8"/>
        <v>1853821.9809189262</v>
      </c>
      <c r="M70" s="37">
        <f t="shared" si="9"/>
        <v>1787867.9351468659</v>
      </c>
      <c r="N70" s="61"/>
      <c r="O70" s="71"/>
      <c r="P70" s="75"/>
    </row>
    <row r="71" spans="1:16" s="34" customFormat="1" x14ac:dyDescent="0.2">
      <c r="A71" s="33">
        <v>1827</v>
      </c>
      <c r="B71" s="34" t="s">
        <v>299</v>
      </c>
      <c r="C71" s="36">
        <v>5286232</v>
      </c>
      <c r="D71" s="79">
        <v>1391</v>
      </c>
      <c r="E71" s="37">
        <f t="shared" si="4"/>
        <v>3800.3105679367363</v>
      </c>
      <c r="F71" s="38">
        <f t="shared" si="1"/>
        <v>0.83214579488411733</v>
      </c>
      <c r="G71" s="39">
        <f t="shared" si="5"/>
        <v>459.94207757548662</v>
      </c>
      <c r="H71" s="39">
        <f t="shared" si="2"/>
        <v>108.45872084934462</v>
      </c>
      <c r="I71" s="66">
        <f t="shared" si="6"/>
        <v>568.40079842483124</v>
      </c>
      <c r="J71" s="81">
        <f t="shared" si="7"/>
        <v>-51.607234563427376</v>
      </c>
      <c r="K71" s="37">
        <f t="shared" si="3"/>
        <v>516.79356386140387</v>
      </c>
      <c r="L71" s="37">
        <f t="shared" si="8"/>
        <v>790645.51060894027</v>
      </c>
      <c r="M71" s="37">
        <f t="shared" si="9"/>
        <v>718859.84733121283</v>
      </c>
      <c r="N71" s="61"/>
      <c r="O71" s="71"/>
      <c r="P71" s="75"/>
    </row>
    <row r="72" spans="1:16" s="34" customFormat="1" x14ac:dyDescent="0.2">
      <c r="A72" s="33">
        <v>1828</v>
      </c>
      <c r="B72" s="34" t="s">
        <v>300</v>
      </c>
      <c r="C72" s="36">
        <v>6027378</v>
      </c>
      <c r="D72" s="79">
        <v>1783</v>
      </c>
      <c r="E72" s="37">
        <f t="shared" ref="E72:E135" si="10">(C72)/D72</f>
        <v>3380.4699943914752</v>
      </c>
      <c r="F72" s="38">
        <f t="shared" ref="F72:F135" si="11">IF(ISNUMBER(C72),E72/E$365,"")</f>
        <v>0.74021421151694422</v>
      </c>
      <c r="G72" s="39">
        <f t="shared" ref="G72:G135" si="12">(E$365-E72)*0.6</f>
        <v>711.84642170264328</v>
      </c>
      <c r="H72" s="39">
        <f t="shared" ref="H72:H135" si="13">IF(E72&gt;=E$365*0.9,0,IF(E72&lt;0.9*E$365,(E$365*0.9-E72)*0.35))</f>
        <v>255.402921590186</v>
      </c>
      <c r="I72" s="66">
        <f t="shared" si="6"/>
        <v>967.24934329282928</v>
      </c>
      <c r="J72" s="81">
        <f t="shared" si="7"/>
        <v>-51.607234563427376</v>
      </c>
      <c r="K72" s="37">
        <f t="shared" ref="K72:K135" si="14">I72+J72</f>
        <v>915.64210872940191</v>
      </c>
      <c r="L72" s="37">
        <f t="shared" si="8"/>
        <v>1724605.5790911147</v>
      </c>
      <c r="M72" s="37">
        <f t="shared" si="9"/>
        <v>1632589.8798645237</v>
      </c>
      <c r="N72" s="61"/>
      <c r="O72" s="71"/>
      <c r="P72" s="75"/>
    </row>
    <row r="73" spans="1:16" s="34" customFormat="1" x14ac:dyDescent="0.2">
      <c r="A73" s="33">
        <v>1832</v>
      </c>
      <c r="B73" s="34" t="s">
        <v>301</v>
      </c>
      <c r="C73" s="36">
        <v>14405197</v>
      </c>
      <c r="D73" s="79">
        <v>4459</v>
      </c>
      <c r="E73" s="37">
        <f t="shared" si="10"/>
        <v>3230.5891455483293</v>
      </c>
      <c r="F73" s="38">
        <f t="shared" si="11"/>
        <v>0.70739512584779574</v>
      </c>
      <c r="G73" s="39">
        <f t="shared" si="12"/>
        <v>801.77493100853087</v>
      </c>
      <c r="H73" s="39">
        <f t="shared" si="13"/>
        <v>307.8612186852871</v>
      </c>
      <c r="I73" s="66">
        <f t="shared" ref="I73:I136" si="15">G73+H73</f>
        <v>1109.636149693818</v>
      </c>
      <c r="J73" s="81">
        <f t="shared" ref="J73:J136" si="16">I$367</f>
        <v>-51.607234563427376</v>
      </c>
      <c r="K73" s="37">
        <f t="shared" si="14"/>
        <v>1058.0289151303905</v>
      </c>
      <c r="L73" s="37">
        <f t="shared" ref="L73:L136" si="17">(I73*D73)</f>
        <v>4947867.5914847348</v>
      </c>
      <c r="M73" s="37">
        <f t="shared" ref="M73:M136" si="18">(K73*D73)</f>
        <v>4717750.9325664109</v>
      </c>
      <c r="N73" s="61"/>
      <c r="O73" s="71"/>
      <c r="P73" s="75"/>
    </row>
    <row r="74" spans="1:16" s="34" customFormat="1" x14ac:dyDescent="0.2">
      <c r="A74" s="33">
        <v>1833</v>
      </c>
      <c r="B74" s="34" t="s">
        <v>302</v>
      </c>
      <c r="C74" s="36">
        <v>105843305</v>
      </c>
      <c r="D74" s="79">
        <v>25980</v>
      </c>
      <c r="E74" s="37">
        <f t="shared" si="10"/>
        <v>4074.0302155504232</v>
      </c>
      <c r="F74" s="38">
        <f t="shared" si="11"/>
        <v>0.89208159477916515</v>
      </c>
      <c r="G74" s="39">
        <f t="shared" si="12"/>
        <v>295.71028900727453</v>
      </c>
      <c r="H74" s="39">
        <f t="shared" si="13"/>
        <v>12.65684418455421</v>
      </c>
      <c r="I74" s="66">
        <f t="shared" si="15"/>
        <v>308.36713319182871</v>
      </c>
      <c r="J74" s="81">
        <f t="shared" si="16"/>
        <v>-51.607234563427376</v>
      </c>
      <c r="K74" s="37">
        <f t="shared" si="14"/>
        <v>256.75989862840134</v>
      </c>
      <c r="L74" s="37">
        <f t="shared" si="17"/>
        <v>8011378.1203237101</v>
      </c>
      <c r="M74" s="37">
        <f t="shared" si="18"/>
        <v>6670622.1663658665</v>
      </c>
      <c r="N74" s="61"/>
      <c r="O74" s="71"/>
      <c r="P74" s="75"/>
    </row>
    <row r="75" spans="1:16" s="34" customFormat="1" x14ac:dyDescent="0.2">
      <c r="A75" s="33">
        <v>1834</v>
      </c>
      <c r="B75" s="34" t="s">
        <v>303</v>
      </c>
      <c r="C75" s="36">
        <v>9373359</v>
      </c>
      <c r="D75" s="79">
        <v>1852</v>
      </c>
      <c r="E75" s="37">
        <f t="shared" si="10"/>
        <v>5061.2089632829375</v>
      </c>
      <c r="F75" s="38">
        <f t="shared" si="11"/>
        <v>1.1082419924728137</v>
      </c>
      <c r="G75" s="39">
        <f t="shared" si="12"/>
        <v>-296.59695963223402</v>
      </c>
      <c r="H75" s="39">
        <f t="shared" si="13"/>
        <v>0</v>
      </c>
      <c r="I75" s="66">
        <f t="shared" si="15"/>
        <v>-296.59695963223402</v>
      </c>
      <c r="J75" s="81">
        <f t="shared" si="16"/>
        <v>-51.607234563427376</v>
      </c>
      <c r="K75" s="37">
        <f t="shared" si="14"/>
        <v>-348.20419419566139</v>
      </c>
      <c r="L75" s="37">
        <f t="shared" si="17"/>
        <v>-549297.56923889741</v>
      </c>
      <c r="M75" s="37">
        <f t="shared" si="18"/>
        <v>-644874.16765036492</v>
      </c>
      <c r="N75" s="61"/>
      <c r="O75" s="71"/>
      <c r="P75" s="75"/>
    </row>
    <row r="76" spans="1:16" s="34" customFormat="1" x14ac:dyDescent="0.2">
      <c r="A76" s="33">
        <v>1835</v>
      </c>
      <c r="B76" s="34" t="s">
        <v>304</v>
      </c>
      <c r="C76" s="36">
        <v>1741861</v>
      </c>
      <c r="D76" s="79">
        <v>444</v>
      </c>
      <c r="E76" s="37">
        <f t="shared" si="10"/>
        <v>3923.1103603603606</v>
      </c>
      <c r="F76" s="38">
        <f t="shared" si="11"/>
        <v>0.85903500013489786</v>
      </c>
      <c r="G76" s="39">
        <f t="shared" si="12"/>
        <v>386.2622021213121</v>
      </c>
      <c r="H76" s="39">
        <f t="shared" si="13"/>
        <v>65.47879350107614</v>
      </c>
      <c r="I76" s="66">
        <f t="shared" si="15"/>
        <v>451.74099562238825</v>
      </c>
      <c r="J76" s="81">
        <f t="shared" si="16"/>
        <v>-51.607234563427376</v>
      </c>
      <c r="K76" s="37">
        <f t="shared" si="14"/>
        <v>400.13376105896089</v>
      </c>
      <c r="L76" s="37">
        <f t="shared" si="17"/>
        <v>200573.0020563404</v>
      </c>
      <c r="M76" s="37">
        <f t="shared" si="18"/>
        <v>177659.38991017864</v>
      </c>
      <c r="N76" s="61"/>
      <c r="O76" s="71"/>
      <c r="P76" s="75"/>
    </row>
    <row r="77" spans="1:16" s="34" customFormat="1" x14ac:dyDescent="0.2">
      <c r="A77" s="33">
        <v>1836</v>
      </c>
      <c r="B77" s="34" t="s">
        <v>305</v>
      </c>
      <c r="C77" s="36">
        <v>4049716</v>
      </c>
      <c r="D77" s="79">
        <v>1139</v>
      </c>
      <c r="E77" s="37">
        <f t="shared" si="10"/>
        <v>3555.5013169446884</v>
      </c>
      <c r="F77" s="38">
        <f t="shared" si="11"/>
        <v>0.7785404420793951</v>
      </c>
      <c r="G77" s="39">
        <f t="shared" si="12"/>
        <v>606.82762817071546</v>
      </c>
      <c r="H77" s="39">
        <f t="shared" si="13"/>
        <v>194.1419586965614</v>
      </c>
      <c r="I77" s="66">
        <f t="shared" si="15"/>
        <v>800.9695868672768</v>
      </c>
      <c r="J77" s="81">
        <f t="shared" si="16"/>
        <v>-51.607234563427376</v>
      </c>
      <c r="K77" s="37">
        <f t="shared" si="14"/>
        <v>749.36235230384943</v>
      </c>
      <c r="L77" s="37">
        <f t="shared" si="17"/>
        <v>912304.35944182833</v>
      </c>
      <c r="M77" s="37">
        <f t="shared" si="18"/>
        <v>853523.71927408455</v>
      </c>
      <c r="N77" s="61"/>
      <c r="O77" s="71"/>
      <c r="P77" s="75"/>
    </row>
    <row r="78" spans="1:16" s="34" customFormat="1" x14ac:dyDescent="0.2">
      <c r="A78" s="33">
        <v>1837</v>
      </c>
      <c r="B78" s="34" t="s">
        <v>306</v>
      </c>
      <c r="C78" s="36">
        <v>25738995</v>
      </c>
      <c r="D78" s="79">
        <v>6212</v>
      </c>
      <c r="E78" s="37">
        <f t="shared" si="10"/>
        <v>4143.4312620734063</v>
      </c>
      <c r="F78" s="38">
        <f t="shared" si="11"/>
        <v>0.9072781920025369</v>
      </c>
      <c r="G78" s="39">
        <f t="shared" si="12"/>
        <v>254.06966109348468</v>
      </c>
      <c r="H78" s="39">
        <f t="shared" si="13"/>
        <v>0</v>
      </c>
      <c r="I78" s="66">
        <f t="shared" si="15"/>
        <v>254.06966109348468</v>
      </c>
      <c r="J78" s="81">
        <f t="shared" si="16"/>
        <v>-51.607234563427376</v>
      </c>
      <c r="K78" s="37">
        <f t="shared" si="14"/>
        <v>202.46242653005731</v>
      </c>
      <c r="L78" s="37">
        <f t="shared" si="17"/>
        <v>1578280.7347127269</v>
      </c>
      <c r="M78" s="37">
        <f t="shared" si="18"/>
        <v>1257696.593604716</v>
      </c>
      <c r="N78" s="61"/>
      <c r="O78" s="71"/>
      <c r="P78" s="75"/>
    </row>
    <row r="79" spans="1:16" s="34" customFormat="1" x14ac:dyDescent="0.2">
      <c r="A79" s="33">
        <v>1838</v>
      </c>
      <c r="B79" s="34" t="s">
        <v>307</v>
      </c>
      <c r="C79" s="36">
        <v>7016419</v>
      </c>
      <c r="D79" s="79">
        <v>1928</v>
      </c>
      <c r="E79" s="37">
        <f t="shared" si="10"/>
        <v>3639.2214730290457</v>
      </c>
      <c r="F79" s="38">
        <f t="shared" si="11"/>
        <v>0.79687246378846921</v>
      </c>
      <c r="G79" s="39">
        <f t="shared" si="12"/>
        <v>556.59553452010107</v>
      </c>
      <c r="H79" s="39">
        <f t="shared" si="13"/>
        <v>164.83990406703634</v>
      </c>
      <c r="I79" s="66">
        <f t="shared" si="15"/>
        <v>721.43543858713747</v>
      </c>
      <c r="J79" s="81">
        <f t="shared" si="16"/>
        <v>-51.607234563427376</v>
      </c>
      <c r="K79" s="37">
        <f t="shared" si="14"/>
        <v>669.8282040237101</v>
      </c>
      <c r="L79" s="37">
        <f t="shared" si="17"/>
        <v>1390927.525596001</v>
      </c>
      <c r="M79" s="37">
        <f t="shared" si="18"/>
        <v>1291428.7773577131</v>
      </c>
      <c r="N79" s="61"/>
      <c r="O79" s="71"/>
      <c r="P79" s="75"/>
    </row>
    <row r="80" spans="1:16" s="34" customFormat="1" x14ac:dyDescent="0.2">
      <c r="A80" s="33">
        <v>1839</v>
      </c>
      <c r="B80" s="34" t="s">
        <v>308</v>
      </c>
      <c r="C80" s="36">
        <v>2737814</v>
      </c>
      <c r="D80" s="79">
        <v>1027</v>
      </c>
      <c r="E80" s="37">
        <f t="shared" si="10"/>
        <v>2665.8364167478089</v>
      </c>
      <c r="F80" s="38">
        <f t="shared" si="11"/>
        <v>0.58373244091206644</v>
      </c>
      <c r="G80" s="39">
        <f t="shared" si="12"/>
        <v>1140.6265682888431</v>
      </c>
      <c r="H80" s="39">
        <f t="shared" si="13"/>
        <v>505.52467376546917</v>
      </c>
      <c r="I80" s="66">
        <f t="shared" si="15"/>
        <v>1646.1512420543122</v>
      </c>
      <c r="J80" s="81">
        <f t="shared" si="16"/>
        <v>-51.607234563427376</v>
      </c>
      <c r="K80" s="37">
        <f t="shared" si="14"/>
        <v>1594.5440074908847</v>
      </c>
      <c r="L80" s="37">
        <f t="shared" si="17"/>
        <v>1690597.3255897786</v>
      </c>
      <c r="M80" s="37">
        <f t="shared" si="18"/>
        <v>1637596.6956931385</v>
      </c>
      <c r="N80" s="61"/>
      <c r="O80" s="71"/>
      <c r="P80" s="75"/>
    </row>
    <row r="81" spans="1:16" s="34" customFormat="1" x14ac:dyDescent="0.2">
      <c r="A81" s="33">
        <v>1840</v>
      </c>
      <c r="B81" s="34" t="s">
        <v>309</v>
      </c>
      <c r="C81" s="36">
        <v>17031230</v>
      </c>
      <c r="D81" s="79">
        <v>4650</v>
      </c>
      <c r="E81" s="37">
        <f t="shared" si="10"/>
        <v>3662.6301075268816</v>
      </c>
      <c r="F81" s="38">
        <f t="shared" si="11"/>
        <v>0.80199820191253235</v>
      </c>
      <c r="G81" s="39">
        <f t="shared" si="12"/>
        <v>542.55035382139943</v>
      </c>
      <c r="H81" s="39">
        <f t="shared" si="13"/>
        <v>156.64688199279377</v>
      </c>
      <c r="I81" s="66">
        <f t="shared" si="15"/>
        <v>699.19723581419316</v>
      </c>
      <c r="J81" s="81">
        <f t="shared" si="16"/>
        <v>-51.607234563427376</v>
      </c>
      <c r="K81" s="37">
        <f t="shared" si="14"/>
        <v>647.59000125076579</v>
      </c>
      <c r="L81" s="37">
        <f t="shared" si="17"/>
        <v>3251267.1465359982</v>
      </c>
      <c r="M81" s="37">
        <f t="shared" si="18"/>
        <v>3011293.505816061</v>
      </c>
      <c r="N81" s="61"/>
      <c r="O81" s="71"/>
      <c r="P81" s="75"/>
    </row>
    <row r="82" spans="1:16" s="34" customFormat="1" x14ac:dyDescent="0.2">
      <c r="A82" s="33">
        <v>1841</v>
      </c>
      <c r="B82" s="34" t="s">
        <v>398</v>
      </c>
      <c r="C82" s="36">
        <v>37798793</v>
      </c>
      <c r="D82" s="79">
        <v>9572</v>
      </c>
      <c r="E82" s="37">
        <f t="shared" si="10"/>
        <v>3948.891872127037</v>
      </c>
      <c r="F82" s="38">
        <f t="shared" si="11"/>
        <v>0.8646803220681637</v>
      </c>
      <c r="G82" s="39">
        <f t="shared" si="12"/>
        <v>370.79329506130625</v>
      </c>
      <c r="H82" s="39">
        <f t="shared" si="13"/>
        <v>56.455264382739387</v>
      </c>
      <c r="I82" s="66">
        <f t="shared" si="15"/>
        <v>427.24855944404567</v>
      </c>
      <c r="J82" s="81">
        <f t="shared" si="16"/>
        <v>-51.607234563427376</v>
      </c>
      <c r="K82" s="37">
        <f t="shared" si="14"/>
        <v>375.6413248806183</v>
      </c>
      <c r="L82" s="37">
        <f t="shared" si="17"/>
        <v>4089623.2109984052</v>
      </c>
      <c r="M82" s="37">
        <f t="shared" si="18"/>
        <v>3595638.7617572783</v>
      </c>
      <c r="N82" s="61"/>
      <c r="O82" s="71"/>
      <c r="P82" s="75"/>
    </row>
    <row r="83" spans="1:16" s="34" customFormat="1" x14ac:dyDescent="0.2">
      <c r="A83" s="33">
        <v>1845</v>
      </c>
      <c r="B83" s="34" t="s">
        <v>310</v>
      </c>
      <c r="C83" s="36">
        <v>6905231</v>
      </c>
      <c r="D83" s="79">
        <v>1845</v>
      </c>
      <c r="E83" s="37">
        <f t="shared" si="10"/>
        <v>3742.6726287262873</v>
      </c>
      <c r="F83" s="38">
        <f t="shared" si="11"/>
        <v>0.81952493985599739</v>
      </c>
      <c r="G83" s="39">
        <f t="shared" si="12"/>
        <v>494.52484110175607</v>
      </c>
      <c r="H83" s="39">
        <f t="shared" si="13"/>
        <v>128.63199957300179</v>
      </c>
      <c r="I83" s="66">
        <f t="shared" si="15"/>
        <v>623.15684067475786</v>
      </c>
      <c r="J83" s="81">
        <f t="shared" si="16"/>
        <v>-51.607234563427376</v>
      </c>
      <c r="K83" s="37">
        <f t="shared" si="14"/>
        <v>571.54960611133049</v>
      </c>
      <c r="L83" s="37">
        <f t="shared" si="17"/>
        <v>1149724.3710449282</v>
      </c>
      <c r="M83" s="37">
        <f t="shared" si="18"/>
        <v>1054509.0232754047</v>
      </c>
      <c r="N83" s="61"/>
      <c r="O83" s="71"/>
      <c r="P83" s="75"/>
    </row>
    <row r="84" spans="1:16" s="34" customFormat="1" x14ac:dyDescent="0.2">
      <c r="A84" s="33">
        <v>1848</v>
      </c>
      <c r="B84" s="34" t="s">
        <v>311</v>
      </c>
      <c r="C84" s="36">
        <v>10066156</v>
      </c>
      <c r="D84" s="79">
        <v>2665</v>
      </c>
      <c r="E84" s="37">
        <f t="shared" si="10"/>
        <v>3777.1692307692306</v>
      </c>
      <c r="F84" s="38">
        <f t="shared" si="11"/>
        <v>0.82707858627900843</v>
      </c>
      <c r="G84" s="39">
        <f t="shared" si="12"/>
        <v>473.82687987599007</v>
      </c>
      <c r="H84" s="39">
        <f t="shared" si="13"/>
        <v>116.55818885797163</v>
      </c>
      <c r="I84" s="66">
        <f t="shared" si="15"/>
        <v>590.3850687339617</v>
      </c>
      <c r="J84" s="81">
        <f t="shared" si="16"/>
        <v>-51.607234563427376</v>
      </c>
      <c r="K84" s="37">
        <f t="shared" si="14"/>
        <v>538.77783417053433</v>
      </c>
      <c r="L84" s="37">
        <f t="shared" si="17"/>
        <v>1573376.208176008</v>
      </c>
      <c r="M84" s="37">
        <f t="shared" si="18"/>
        <v>1435842.9280644739</v>
      </c>
      <c r="N84" s="61"/>
      <c r="O84" s="71"/>
      <c r="P84" s="75"/>
    </row>
    <row r="85" spans="1:16" s="34" customFormat="1" x14ac:dyDescent="0.2">
      <c r="A85" s="33">
        <v>1851</v>
      </c>
      <c r="B85" s="34" t="s">
        <v>312</v>
      </c>
      <c r="C85" s="36">
        <v>7393369</v>
      </c>
      <c r="D85" s="79">
        <v>1985</v>
      </c>
      <c r="E85" s="37">
        <f t="shared" si="10"/>
        <v>3724.619143576826</v>
      </c>
      <c r="F85" s="38">
        <f t="shared" si="11"/>
        <v>0.81557180721550293</v>
      </c>
      <c r="G85" s="39">
        <f t="shared" si="12"/>
        <v>505.35693219143286</v>
      </c>
      <c r="H85" s="39">
        <f t="shared" si="13"/>
        <v>134.95071937531324</v>
      </c>
      <c r="I85" s="66">
        <f t="shared" si="15"/>
        <v>640.30765156674613</v>
      </c>
      <c r="J85" s="81">
        <f t="shared" si="16"/>
        <v>-51.607234563427376</v>
      </c>
      <c r="K85" s="37">
        <f t="shared" si="14"/>
        <v>588.70041700331876</v>
      </c>
      <c r="L85" s="37">
        <f t="shared" si="17"/>
        <v>1271010.6883599912</v>
      </c>
      <c r="M85" s="37">
        <f t="shared" si="18"/>
        <v>1168570.3277515878</v>
      </c>
      <c r="N85" s="61"/>
      <c r="O85" s="71"/>
      <c r="P85" s="75"/>
    </row>
    <row r="86" spans="1:16" s="34" customFormat="1" x14ac:dyDescent="0.2">
      <c r="A86" s="33">
        <v>1853</v>
      </c>
      <c r="B86" s="34" t="s">
        <v>314</v>
      </c>
      <c r="C86" s="36">
        <v>4467540</v>
      </c>
      <c r="D86" s="79">
        <v>1310</v>
      </c>
      <c r="E86" s="37">
        <f t="shared" si="10"/>
        <v>3410.3358778625952</v>
      </c>
      <c r="F86" s="38">
        <f t="shared" si="11"/>
        <v>0.7467538794984705</v>
      </c>
      <c r="G86" s="39">
        <f t="shared" si="12"/>
        <v>693.92689161997134</v>
      </c>
      <c r="H86" s="39">
        <f t="shared" si="13"/>
        <v>244.949862375294</v>
      </c>
      <c r="I86" s="66">
        <f t="shared" si="15"/>
        <v>938.87675399526529</v>
      </c>
      <c r="J86" s="81">
        <f t="shared" si="16"/>
        <v>-51.607234563427376</v>
      </c>
      <c r="K86" s="37">
        <f t="shared" si="14"/>
        <v>887.26951943183792</v>
      </c>
      <c r="L86" s="37">
        <f t="shared" si="17"/>
        <v>1229928.5477337975</v>
      </c>
      <c r="M86" s="37">
        <f t="shared" si="18"/>
        <v>1162323.0704557076</v>
      </c>
      <c r="N86" s="61"/>
      <c r="O86" s="71"/>
      <c r="P86" s="75"/>
    </row>
    <row r="87" spans="1:16" s="34" customFormat="1" x14ac:dyDescent="0.2">
      <c r="A87" s="33">
        <v>1856</v>
      </c>
      <c r="B87" s="34" t="s">
        <v>315</v>
      </c>
      <c r="C87" s="36">
        <v>2032444</v>
      </c>
      <c r="D87" s="79">
        <v>469</v>
      </c>
      <c r="E87" s="37">
        <f t="shared" si="10"/>
        <v>4333.5692963752663</v>
      </c>
      <c r="F87" s="38">
        <f t="shared" si="11"/>
        <v>0.94891230660010439</v>
      </c>
      <c r="G87" s="39">
        <f t="shared" si="12"/>
        <v>139.98684051236867</v>
      </c>
      <c r="H87" s="39">
        <f t="shared" si="13"/>
        <v>0</v>
      </c>
      <c r="I87" s="66">
        <f t="shared" si="15"/>
        <v>139.98684051236867</v>
      </c>
      <c r="J87" s="81">
        <f t="shared" si="16"/>
        <v>-51.607234563427376</v>
      </c>
      <c r="K87" s="37">
        <f t="shared" si="14"/>
        <v>88.379605948941304</v>
      </c>
      <c r="L87" s="37">
        <f t="shared" si="17"/>
        <v>65653.828200300908</v>
      </c>
      <c r="M87" s="37">
        <f t="shared" si="18"/>
        <v>41450.035190053473</v>
      </c>
      <c r="N87" s="61"/>
      <c r="O87" s="71"/>
      <c r="P87" s="75"/>
    </row>
    <row r="88" spans="1:16" s="34" customFormat="1" x14ac:dyDescent="0.2">
      <c r="A88" s="33">
        <v>1857</v>
      </c>
      <c r="B88" s="34" t="s">
        <v>316</v>
      </c>
      <c r="C88" s="36">
        <v>3801024</v>
      </c>
      <c r="D88" s="79">
        <v>688</v>
      </c>
      <c r="E88" s="37">
        <f t="shared" si="10"/>
        <v>5524.7441860465115</v>
      </c>
      <c r="F88" s="38">
        <f t="shared" si="11"/>
        <v>1.2097412987815612</v>
      </c>
      <c r="G88" s="39">
        <f t="shared" si="12"/>
        <v>-574.71809329037842</v>
      </c>
      <c r="H88" s="39">
        <f t="shared" si="13"/>
        <v>0</v>
      </c>
      <c r="I88" s="66">
        <f t="shared" si="15"/>
        <v>-574.71809329037842</v>
      </c>
      <c r="J88" s="81">
        <f t="shared" si="16"/>
        <v>-51.607234563427376</v>
      </c>
      <c r="K88" s="37">
        <f t="shared" si="14"/>
        <v>-626.32532785380579</v>
      </c>
      <c r="L88" s="37">
        <f t="shared" si="17"/>
        <v>-395406.04818378034</v>
      </c>
      <c r="M88" s="37">
        <f t="shared" si="18"/>
        <v>-430911.82556341839</v>
      </c>
      <c r="N88" s="61"/>
      <c r="O88" s="71"/>
      <c r="P88" s="75"/>
    </row>
    <row r="89" spans="1:16" s="34" customFormat="1" x14ac:dyDescent="0.2">
      <c r="A89" s="33">
        <v>1859</v>
      </c>
      <c r="B89" s="34" t="s">
        <v>317</v>
      </c>
      <c r="C89" s="36">
        <v>5606795</v>
      </c>
      <c r="D89" s="79">
        <v>1220</v>
      </c>
      <c r="E89" s="37">
        <f t="shared" si="10"/>
        <v>4595.7336065573772</v>
      </c>
      <c r="F89" s="38">
        <f t="shared" si="11"/>
        <v>1.0063178592218687</v>
      </c>
      <c r="G89" s="39">
        <f t="shared" si="12"/>
        <v>-17.311745596897889</v>
      </c>
      <c r="H89" s="39">
        <f t="shared" si="13"/>
        <v>0</v>
      </c>
      <c r="I89" s="66">
        <f t="shared" si="15"/>
        <v>-17.311745596897889</v>
      </c>
      <c r="J89" s="81">
        <f t="shared" si="16"/>
        <v>-51.607234563427376</v>
      </c>
      <c r="K89" s="37">
        <f t="shared" si="14"/>
        <v>-68.918980160325262</v>
      </c>
      <c r="L89" s="37">
        <f t="shared" si="17"/>
        <v>-21120.329628215426</v>
      </c>
      <c r="M89" s="37">
        <f t="shared" si="18"/>
        <v>-84081.155795596816</v>
      </c>
      <c r="N89" s="61"/>
      <c r="O89" s="71"/>
      <c r="P89" s="75"/>
    </row>
    <row r="90" spans="1:16" s="34" customFormat="1" x14ac:dyDescent="0.2">
      <c r="A90" s="33">
        <v>1860</v>
      </c>
      <c r="B90" s="34" t="s">
        <v>318</v>
      </c>
      <c r="C90" s="36">
        <v>46037678</v>
      </c>
      <c r="D90" s="79">
        <v>11551</v>
      </c>
      <c r="E90" s="37">
        <f t="shared" si="10"/>
        <v>3985.60107350013</v>
      </c>
      <c r="F90" s="38">
        <f t="shared" si="11"/>
        <v>0.87271845658640612</v>
      </c>
      <c r="G90" s="39">
        <f t="shared" si="12"/>
        <v>348.7677742374504</v>
      </c>
      <c r="H90" s="39">
        <f t="shared" si="13"/>
        <v>43.607043902156825</v>
      </c>
      <c r="I90" s="66">
        <f t="shared" si="15"/>
        <v>392.37481813960721</v>
      </c>
      <c r="J90" s="81">
        <f t="shared" si="16"/>
        <v>-51.607234563427376</v>
      </c>
      <c r="K90" s="37">
        <f t="shared" si="14"/>
        <v>340.76758357617985</v>
      </c>
      <c r="L90" s="37">
        <f t="shared" si="17"/>
        <v>4532321.524330603</v>
      </c>
      <c r="M90" s="37">
        <f t="shared" si="18"/>
        <v>3936206.3578884532</v>
      </c>
      <c r="N90" s="61"/>
      <c r="O90" s="71"/>
      <c r="P90" s="75"/>
    </row>
    <row r="91" spans="1:16" s="34" customFormat="1" x14ac:dyDescent="0.2">
      <c r="A91" s="33">
        <v>1865</v>
      </c>
      <c r="B91" s="34" t="s">
        <v>319</v>
      </c>
      <c r="C91" s="36">
        <v>41203930</v>
      </c>
      <c r="D91" s="79">
        <v>9736</v>
      </c>
      <c r="E91" s="37">
        <f t="shared" si="10"/>
        <v>4232.120994248151</v>
      </c>
      <c r="F91" s="38">
        <f t="shared" si="11"/>
        <v>0.92669839105186913</v>
      </c>
      <c r="G91" s="39">
        <f t="shared" si="12"/>
        <v>200.85582178863788</v>
      </c>
      <c r="H91" s="39">
        <f t="shared" si="13"/>
        <v>0</v>
      </c>
      <c r="I91" s="66">
        <f t="shared" si="15"/>
        <v>200.85582178863788</v>
      </c>
      <c r="J91" s="81">
        <f t="shared" si="16"/>
        <v>-51.607234563427376</v>
      </c>
      <c r="K91" s="37">
        <f t="shared" si="14"/>
        <v>149.24858722521051</v>
      </c>
      <c r="L91" s="37">
        <f t="shared" si="17"/>
        <v>1955532.2809341785</v>
      </c>
      <c r="M91" s="37">
        <f t="shared" si="18"/>
        <v>1453084.2452246496</v>
      </c>
      <c r="N91" s="61"/>
      <c r="O91" s="71"/>
      <c r="P91" s="75"/>
    </row>
    <row r="92" spans="1:16" s="34" customFormat="1" x14ac:dyDescent="0.2">
      <c r="A92" s="33">
        <v>1866</v>
      </c>
      <c r="B92" s="34" t="s">
        <v>320</v>
      </c>
      <c r="C92" s="36">
        <v>34583229</v>
      </c>
      <c r="D92" s="79">
        <v>8184</v>
      </c>
      <c r="E92" s="37">
        <f t="shared" si="10"/>
        <v>4225.7122434017592</v>
      </c>
      <c r="F92" s="38">
        <f t="shared" si="11"/>
        <v>0.92529508072447653</v>
      </c>
      <c r="G92" s="39">
        <f t="shared" si="12"/>
        <v>204.70107229647292</v>
      </c>
      <c r="H92" s="39">
        <f t="shared" si="13"/>
        <v>0</v>
      </c>
      <c r="I92" s="66">
        <f t="shared" si="15"/>
        <v>204.70107229647292</v>
      </c>
      <c r="J92" s="81">
        <f t="shared" si="16"/>
        <v>-51.607234563427376</v>
      </c>
      <c r="K92" s="37">
        <f t="shared" si="14"/>
        <v>153.09383773304555</v>
      </c>
      <c r="L92" s="37">
        <f t="shared" si="17"/>
        <v>1675273.5756743343</v>
      </c>
      <c r="M92" s="37">
        <f t="shared" si="18"/>
        <v>1252919.9680072449</v>
      </c>
      <c r="N92" s="61"/>
      <c r="O92" s="71"/>
      <c r="P92" s="75"/>
    </row>
    <row r="93" spans="1:16" s="34" customFormat="1" x14ac:dyDescent="0.2">
      <c r="A93" s="33">
        <v>1867</v>
      </c>
      <c r="B93" s="34" t="s">
        <v>170</v>
      </c>
      <c r="C93" s="36">
        <v>14013040</v>
      </c>
      <c r="D93" s="79">
        <v>2584</v>
      </c>
      <c r="E93" s="37">
        <f t="shared" si="10"/>
        <v>5423.0030959752321</v>
      </c>
      <c r="F93" s="38">
        <f t="shared" si="11"/>
        <v>1.1874632720897305</v>
      </c>
      <c r="G93" s="39">
        <f t="shared" si="12"/>
        <v>-513.67343924761076</v>
      </c>
      <c r="H93" s="39">
        <f t="shared" si="13"/>
        <v>0</v>
      </c>
      <c r="I93" s="66">
        <f t="shared" si="15"/>
        <v>-513.67343924761076</v>
      </c>
      <c r="J93" s="81">
        <f t="shared" si="16"/>
        <v>-51.607234563427376</v>
      </c>
      <c r="K93" s="37">
        <f t="shared" si="14"/>
        <v>-565.28067381103813</v>
      </c>
      <c r="L93" s="37">
        <f t="shared" si="17"/>
        <v>-1327332.1670158261</v>
      </c>
      <c r="M93" s="37">
        <f t="shared" si="18"/>
        <v>-1460685.2611277224</v>
      </c>
      <c r="N93" s="61"/>
      <c r="O93" s="71"/>
      <c r="P93" s="75"/>
    </row>
    <row r="94" spans="1:16" s="34" customFormat="1" x14ac:dyDescent="0.2">
      <c r="A94" s="33">
        <v>1868</v>
      </c>
      <c r="B94" s="34" t="s">
        <v>321</v>
      </c>
      <c r="C94" s="36">
        <v>21894068</v>
      </c>
      <c r="D94" s="79">
        <v>4533</v>
      </c>
      <c r="E94" s="37">
        <f t="shared" si="10"/>
        <v>4829.9289653651003</v>
      </c>
      <c r="F94" s="38">
        <f t="shared" si="11"/>
        <v>1.057599110985203</v>
      </c>
      <c r="G94" s="39">
        <f t="shared" si="12"/>
        <v>-157.82896088153174</v>
      </c>
      <c r="H94" s="39">
        <f t="shared" si="13"/>
        <v>0</v>
      </c>
      <c r="I94" s="66">
        <f t="shared" si="15"/>
        <v>-157.82896088153174</v>
      </c>
      <c r="J94" s="81">
        <f t="shared" si="16"/>
        <v>-51.607234563427376</v>
      </c>
      <c r="K94" s="37">
        <f t="shared" si="14"/>
        <v>-209.43619544495911</v>
      </c>
      <c r="L94" s="37">
        <f t="shared" si="17"/>
        <v>-715438.67967598338</v>
      </c>
      <c r="M94" s="37">
        <f t="shared" si="18"/>
        <v>-949374.27395199961</v>
      </c>
      <c r="N94" s="61"/>
      <c r="O94" s="71"/>
      <c r="P94" s="75"/>
    </row>
    <row r="95" spans="1:16" s="34" customFormat="1" x14ac:dyDescent="0.2">
      <c r="A95" s="33">
        <v>1870</v>
      </c>
      <c r="B95" s="34" t="s">
        <v>385</v>
      </c>
      <c r="C95" s="36">
        <v>44218974</v>
      </c>
      <c r="D95" s="79">
        <v>10561</v>
      </c>
      <c r="E95" s="37">
        <f t="shared" si="10"/>
        <v>4187.0063440962031</v>
      </c>
      <c r="F95" s="38">
        <f t="shared" si="11"/>
        <v>0.91681973357362156</v>
      </c>
      <c r="G95" s="39">
        <f t="shared" si="12"/>
        <v>227.9246118798066</v>
      </c>
      <c r="H95" s="39">
        <f t="shared" si="13"/>
        <v>0</v>
      </c>
      <c r="I95" s="66">
        <f t="shared" si="15"/>
        <v>227.9246118798066</v>
      </c>
      <c r="J95" s="81">
        <f t="shared" si="16"/>
        <v>-51.607234563427376</v>
      </c>
      <c r="K95" s="37">
        <f t="shared" si="14"/>
        <v>176.31737731637924</v>
      </c>
      <c r="L95" s="37">
        <f t="shared" si="17"/>
        <v>2407111.8260626374</v>
      </c>
      <c r="M95" s="37">
        <f t="shared" si="18"/>
        <v>1862087.8218382811</v>
      </c>
      <c r="N95" s="61"/>
      <c r="O95" s="71"/>
      <c r="P95" s="75"/>
    </row>
    <row r="96" spans="1:16" s="34" customFormat="1" x14ac:dyDescent="0.2">
      <c r="A96" s="33">
        <v>1871</v>
      </c>
      <c r="B96" s="34" t="s">
        <v>322</v>
      </c>
      <c r="C96" s="36">
        <v>19424498</v>
      </c>
      <c r="D96" s="79">
        <v>4577</v>
      </c>
      <c r="E96" s="37">
        <f t="shared" si="10"/>
        <v>4243.9366397203412</v>
      </c>
      <c r="F96" s="38">
        <f t="shared" si="11"/>
        <v>0.92928563741443759</v>
      </c>
      <c r="G96" s="39">
        <f t="shared" si="12"/>
        <v>193.76643450532373</v>
      </c>
      <c r="H96" s="39">
        <f t="shared" si="13"/>
        <v>0</v>
      </c>
      <c r="I96" s="66">
        <f t="shared" si="15"/>
        <v>193.76643450532373</v>
      </c>
      <c r="J96" s="81">
        <f t="shared" si="16"/>
        <v>-51.607234563427376</v>
      </c>
      <c r="K96" s="37">
        <f t="shared" si="14"/>
        <v>142.15919994189636</v>
      </c>
      <c r="L96" s="37">
        <f t="shared" si="17"/>
        <v>886868.97073086665</v>
      </c>
      <c r="M96" s="37">
        <f t="shared" si="18"/>
        <v>650662.65813405963</v>
      </c>
      <c r="N96" s="61"/>
      <c r="O96" s="71"/>
      <c r="P96" s="75"/>
    </row>
    <row r="97" spans="1:16" s="34" customFormat="1" x14ac:dyDescent="0.2">
      <c r="A97" s="33">
        <v>1874</v>
      </c>
      <c r="B97" s="34" t="s">
        <v>323</v>
      </c>
      <c r="C97" s="36">
        <v>5449484</v>
      </c>
      <c r="D97" s="79">
        <v>979</v>
      </c>
      <c r="E97" s="37">
        <f t="shared" si="10"/>
        <v>5566.3779366700719</v>
      </c>
      <c r="F97" s="38">
        <f t="shared" si="11"/>
        <v>1.2188577512102003</v>
      </c>
      <c r="G97" s="39">
        <f t="shared" si="12"/>
        <v>-599.69834366451471</v>
      </c>
      <c r="H97" s="39">
        <f t="shared" si="13"/>
        <v>0</v>
      </c>
      <c r="I97" s="66">
        <f t="shared" si="15"/>
        <v>-599.69834366451471</v>
      </c>
      <c r="J97" s="81">
        <f t="shared" si="16"/>
        <v>-51.607234563427376</v>
      </c>
      <c r="K97" s="37">
        <f t="shared" si="14"/>
        <v>-651.30557822794208</v>
      </c>
      <c r="L97" s="37">
        <f t="shared" si="17"/>
        <v>-587104.67844755994</v>
      </c>
      <c r="M97" s="37">
        <f t="shared" si="18"/>
        <v>-637628.16108515533</v>
      </c>
      <c r="N97" s="61"/>
      <c r="O97" s="71"/>
      <c r="P97" s="75"/>
    </row>
    <row r="98" spans="1:16" s="34" customFormat="1" x14ac:dyDescent="0.2">
      <c r="A98" s="33">
        <v>1875</v>
      </c>
      <c r="B98" s="34" t="s">
        <v>384</v>
      </c>
      <c r="C98" s="36">
        <v>9356991</v>
      </c>
      <c r="D98" s="79">
        <v>2682</v>
      </c>
      <c r="E98" s="37">
        <f t="shared" si="10"/>
        <v>3488.8109619686802</v>
      </c>
      <c r="F98" s="38">
        <f t="shared" si="11"/>
        <v>0.76393739912789649</v>
      </c>
      <c r="G98" s="39">
        <f t="shared" si="12"/>
        <v>646.84184115632036</v>
      </c>
      <c r="H98" s="39">
        <f t="shared" si="13"/>
        <v>217.48358293816426</v>
      </c>
      <c r="I98" s="66">
        <f t="shared" si="15"/>
        <v>864.32542409448456</v>
      </c>
      <c r="J98" s="81">
        <f t="shared" si="16"/>
        <v>-51.607234563427376</v>
      </c>
      <c r="K98" s="37">
        <f t="shared" si="14"/>
        <v>812.71818953105719</v>
      </c>
      <c r="L98" s="37">
        <f t="shared" si="17"/>
        <v>2318120.7874214076</v>
      </c>
      <c r="M98" s="37">
        <f t="shared" si="18"/>
        <v>2179710.1843222952</v>
      </c>
      <c r="N98" s="61"/>
      <c r="O98" s="71"/>
      <c r="P98" s="75"/>
    </row>
    <row r="99" spans="1:16" s="34" customFormat="1" x14ac:dyDescent="0.2">
      <c r="A99" s="33">
        <v>3001</v>
      </c>
      <c r="B99" s="34" t="s">
        <v>63</v>
      </c>
      <c r="C99" s="36">
        <v>113873802</v>
      </c>
      <c r="D99" s="79">
        <v>31730</v>
      </c>
      <c r="E99" s="37">
        <f t="shared" si="10"/>
        <v>3588.8371257485028</v>
      </c>
      <c r="F99" s="38">
        <f t="shared" si="11"/>
        <v>0.78583991211460746</v>
      </c>
      <c r="G99" s="39">
        <f t="shared" si="12"/>
        <v>586.82614288842672</v>
      </c>
      <c r="H99" s="39">
        <f t="shared" si="13"/>
        <v>182.47442561522635</v>
      </c>
      <c r="I99" s="66">
        <f t="shared" si="15"/>
        <v>769.30056850365304</v>
      </c>
      <c r="J99" s="81">
        <f t="shared" si="16"/>
        <v>-51.607234563427376</v>
      </c>
      <c r="K99" s="37">
        <f t="shared" si="14"/>
        <v>717.69333394022567</v>
      </c>
      <c r="L99" s="37">
        <f t="shared" si="17"/>
        <v>24409907.038620912</v>
      </c>
      <c r="M99" s="37">
        <f t="shared" si="18"/>
        <v>22772409.485923361</v>
      </c>
      <c r="N99" s="61"/>
      <c r="O99" s="71"/>
      <c r="P99" s="75"/>
    </row>
    <row r="100" spans="1:16" s="34" customFormat="1" x14ac:dyDescent="0.2">
      <c r="A100" s="33">
        <v>3002</v>
      </c>
      <c r="B100" s="34" t="s">
        <v>64</v>
      </c>
      <c r="C100" s="36">
        <v>201205123</v>
      </c>
      <c r="D100" s="79">
        <v>51240</v>
      </c>
      <c r="E100" s="37">
        <f t="shared" si="10"/>
        <v>3926.7198087431693</v>
      </c>
      <c r="F100" s="38">
        <f t="shared" si="11"/>
        <v>0.85982535324944254</v>
      </c>
      <c r="G100" s="39">
        <f t="shared" si="12"/>
        <v>384.09653309162684</v>
      </c>
      <c r="H100" s="39">
        <f t="shared" si="13"/>
        <v>64.21548656709308</v>
      </c>
      <c r="I100" s="66">
        <f t="shared" si="15"/>
        <v>448.31201965871992</v>
      </c>
      <c r="J100" s="81">
        <f t="shared" si="16"/>
        <v>-51.607234563427376</v>
      </c>
      <c r="K100" s="37">
        <f t="shared" si="14"/>
        <v>396.70478509529255</v>
      </c>
      <c r="L100" s="37">
        <f t="shared" si="17"/>
        <v>22971507.887312807</v>
      </c>
      <c r="M100" s="37">
        <f t="shared" si="18"/>
        <v>20327153.188282792</v>
      </c>
      <c r="N100" s="61"/>
      <c r="O100" s="71"/>
      <c r="P100" s="75"/>
    </row>
    <row r="101" spans="1:16" s="34" customFormat="1" x14ac:dyDescent="0.2">
      <c r="A101" s="33">
        <v>3003</v>
      </c>
      <c r="B101" s="34" t="s">
        <v>65</v>
      </c>
      <c r="C101" s="36">
        <v>216629964</v>
      </c>
      <c r="D101" s="79">
        <v>59038</v>
      </c>
      <c r="E101" s="37">
        <f t="shared" si="10"/>
        <v>3669.3310071479386</v>
      </c>
      <c r="F101" s="38">
        <f t="shared" si="11"/>
        <v>0.80346548342595625</v>
      </c>
      <c r="G101" s="39">
        <f t="shared" si="12"/>
        <v>538.52981404876527</v>
      </c>
      <c r="H101" s="39">
        <f t="shared" si="13"/>
        <v>154.30156712542382</v>
      </c>
      <c r="I101" s="66">
        <f t="shared" si="15"/>
        <v>692.83138117418912</v>
      </c>
      <c r="J101" s="81">
        <f t="shared" si="16"/>
        <v>-51.607234563427376</v>
      </c>
      <c r="K101" s="37">
        <f t="shared" si="14"/>
        <v>641.22414661076175</v>
      </c>
      <c r="L101" s="37">
        <f t="shared" si="17"/>
        <v>40903379.081761777</v>
      </c>
      <c r="M101" s="37">
        <f t="shared" si="18"/>
        <v>37856591.167606153</v>
      </c>
      <c r="N101" s="61"/>
      <c r="O101" s="71"/>
      <c r="P101" s="75"/>
    </row>
    <row r="102" spans="1:16" s="34" customFormat="1" x14ac:dyDescent="0.2">
      <c r="A102" s="33">
        <v>3004</v>
      </c>
      <c r="B102" s="34" t="s">
        <v>66</v>
      </c>
      <c r="C102" s="36">
        <v>321673045</v>
      </c>
      <c r="D102" s="79">
        <v>84444</v>
      </c>
      <c r="E102" s="37">
        <f t="shared" si="10"/>
        <v>3809.3061081900432</v>
      </c>
      <c r="F102" s="38">
        <f t="shared" si="11"/>
        <v>0.83411552889945184</v>
      </c>
      <c r="G102" s="39">
        <f t="shared" si="12"/>
        <v>454.54475342350253</v>
      </c>
      <c r="H102" s="39">
        <f t="shared" si="13"/>
        <v>105.3102817606872</v>
      </c>
      <c r="I102" s="66">
        <f t="shared" si="15"/>
        <v>559.85503518418977</v>
      </c>
      <c r="J102" s="81">
        <f t="shared" si="16"/>
        <v>-51.607234563427376</v>
      </c>
      <c r="K102" s="37">
        <f t="shared" si="14"/>
        <v>508.2478006207624</v>
      </c>
      <c r="L102" s="37">
        <f t="shared" si="17"/>
        <v>47276398.591093719</v>
      </c>
      <c r="M102" s="37">
        <f t="shared" si="18"/>
        <v>42918477.275619663</v>
      </c>
      <c r="N102" s="61"/>
      <c r="O102" s="71"/>
      <c r="P102" s="75"/>
    </row>
    <row r="103" spans="1:16" s="34" customFormat="1" x14ac:dyDescent="0.2">
      <c r="A103" s="33">
        <v>3005</v>
      </c>
      <c r="B103" s="34" t="s">
        <v>138</v>
      </c>
      <c r="C103" s="36">
        <v>432559384</v>
      </c>
      <c r="D103" s="79">
        <v>103291</v>
      </c>
      <c r="E103" s="37">
        <f t="shared" si="10"/>
        <v>4187.7741913622676</v>
      </c>
      <c r="F103" s="38">
        <f t="shared" si="11"/>
        <v>0.91698786743061733</v>
      </c>
      <c r="G103" s="39">
        <f t="shared" si="12"/>
        <v>227.46390352016786</v>
      </c>
      <c r="H103" s="39">
        <f t="shared" si="13"/>
        <v>0</v>
      </c>
      <c r="I103" s="66">
        <f t="shared" si="15"/>
        <v>227.46390352016786</v>
      </c>
      <c r="J103" s="81">
        <f t="shared" si="16"/>
        <v>-51.607234563427376</v>
      </c>
      <c r="K103" s="37">
        <f t="shared" si="14"/>
        <v>175.85666895674049</v>
      </c>
      <c r="L103" s="37">
        <f t="shared" si="17"/>
        <v>23494974.058501657</v>
      </c>
      <c r="M103" s="37">
        <f t="shared" si="18"/>
        <v>18164411.193210684</v>
      </c>
      <c r="N103" s="61"/>
      <c r="O103" s="71"/>
      <c r="P103" s="75"/>
    </row>
    <row r="104" spans="1:16" s="34" customFormat="1" x14ac:dyDescent="0.2">
      <c r="A104" s="33">
        <v>3006</v>
      </c>
      <c r="B104" s="34" t="s">
        <v>139</v>
      </c>
      <c r="C104" s="36">
        <v>128887616</v>
      </c>
      <c r="D104" s="79">
        <v>28793</v>
      </c>
      <c r="E104" s="37">
        <f t="shared" si="10"/>
        <v>4476.3524467752577</v>
      </c>
      <c r="F104" s="38">
        <f t="shared" si="11"/>
        <v>0.9801772245749969</v>
      </c>
      <c r="G104" s="39">
        <f t="shared" si="12"/>
        <v>54.31695027237383</v>
      </c>
      <c r="H104" s="39">
        <f t="shared" si="13"/>
        <v>0</v>
      </c>
      <c r="I104" s="66">
        <f t="shared" si="15"/>
        <v>54.31695027237383</v>
      </c>
      <c r="J104" s="81">
        <f t="shared" si="16"/>
        <v>-51.607234563427376</v>
      </c>
      <c r="K104" s="37">
        <f t="shared" si="14"/>
        <v>2.7097157089464545</v>
      </c>
      <c r="L104" s="37">
        <f t="shared" si="17"/>
        <v>1563947.9491924597</v>
      </c>
      <c r="M104" s="37">
        <f t="shared" si="18"/>
        <v>78020.844407695258</v>
      </c>
      <c r="N104" s="61"/>
      <c r="O104" s="71"/>
      <c r="P104" s="75"/>
    </row>
    <row r="105" spans="1:16" s="34" customFormat="1" x14ac:dyDescent="0.2">
      <c r="A105" s="33">
        <v>3007</v>
      </c>
      <c r="B105" s="34" t="s">
        <v>140</v>
      </c>
      <c r="C105" s="36">
        <v>119612427</v>
      </c>
      <c r="D105" s="79">
        <v>31444</v>
      </c>
      <c r="E105" s="37">
        <f t="shared" si="10"/>
        <v>3803.9825403892632</v>
      </c>
      <c r="F105" s="38">
        <f t="shared" si="11"/>
        <v>0.83294983875913131</v>
      </c>
      <c r="G105" s="39">
        <f t="shared" si="12"/>
        <v>457.73889410397049</v>
      </c>
      <c r="H105" s="39">
        <f t="shared" si="13"/>
        <v>107.1735304909602</v>
      </c>
      <c r="I105" s="66">
        <f t="shared" si="15"/>
        <v>564.91242459493071</v>
      </c>
      <c r="J105" s="81">
        <f t="shared" si="16"/>
        <v>-51.607234563427376</v>
      </c>
      <c r="K105" s="37">
        <f t="shared" si="14"/>
        <v>513.30519003150334</v>
      </c>
      <c r="L105" s="37">
        <f t="shared" si="17"/>
        <v>17763106.278963</v>
      </c>
      <c r="M105" s="37">
        <f t="shared" si="18"/>
        <v>16140368.39535059</v>
      </c>
      <c r="N105" s="61"/>
      <c r="O105" s="71"/>
      <c r="P105" s="75"/>
    </row>
    <row r="106" spans="1:16" s="34" customFormat="1" x14ac:dyDescent="0.2">
      <c r="A106" s="33">
        <v>3011</v>
      </c>
      <c r="B106" s="34" t="s">
        <v>67</v>
      </c>
      <c r="C106" s="36">
        <v>21455320</v>
      </c>
      <c r="D106" s="79">
        <v>4762</v>
      </c>
      <c r="E106" s="37">
        <f t="shared" si="10"/>
        <v>4505.5270894582109</v>
      </c>
      <c r="F106" s="38">
        <f t="shared" si="11"/>
        <v>0.98656553305449224</v>
      </c>
      <c r="G106" s="39">
        <f t="shared" si="12"/>
        <v>36.812164662601937</v>
      </c>
      <c r="H106" s="39">
        <f t="shared" si="13"/>
        <v>0</v>
      </c>
      <c r="I106" s="66">
        <f t="shared" si="15"/>
        <v>36.812164662601937</v>
      </c>
      <c r="J106" s="81">
        <f t="shared" si="16"/>
        <v>-51.607234563427376</v>
      </c>
      <c r="K106" s="37">
        <f t="shared" si="14"/>
        <v>-14.795069900825439</v>
      </c>
      <c r="L106" s="37">
        <f t="shared" si="17"/>
        <v>175299.52812331042</v>
      </c>
      <c r="M106" s="37">
        <f t="shared" si="18"/>
        <v>-70454.122867730737</v>
      </c>
      <c r="N106" s="61"/>
      <c r="O106" s="71"/>
      <c r="P106" s="75"/>
    </row>
    <row r="107" spans="1:16" s="34" customFormat="1" x14ac:dyDescent="0.2">
      <c r="A107" s="33">
        <v>3012</v>
      </c>
      <c r="B107" s="34" t="s">
        <v>68</v>
      </c>
      <c r="C107" s="36">
        <v>4599954</v>
      </c>
      <c r="D107" s="79">
        <v>1329</v>
      </c>
      <c r="E107" s="37">
        <f t="shared" si="10"/>
        <v>3461.2144469525961</v>
      </c>
      <c r="F107" s="38">
        <f t="shared" si="11"/>
        <v>0.75789464985423416</v>
      </c>
      <c r="G107" s="39">
        <f t="shared" si="12"/>
        <v>663.39975016597077</v>
      </c>
      <c r="H107" s="39">
        <f t="shared" si="13"/>
        <v>227.1423631937937</v>
      </c>
      <c r="I107" s="66">
        <f t="shared" si="15"/>
        <v>890.54211335976447</v>
      </c>
      <c r="J107" s="81">
        <f t="shared" si="16"/>
        <v>-51.607234563427376</v>
      </c>
      <c r="K107" s="37">
        <f t="shared" si="14"/>
        <v>838.9348787963371</v>
      </c>
      <c r="L107" s="37">
        <f t="shared" si="17"/>
        <v>1183530.4686551269</v>
      </c>
      <c r="M107" s="37">
        <f t="shared" si="18"/>
        <v>1114944.453920332</v>
      </c>
      <c r="N107" s="61"/>
      <c r="O107" s="71"/>
      <c r="P107" s="75"/>
    </row>
    <row r="108" spans="1:16" s="34" customFormat="1" x14ac:dyDescent="0.2">
      <c r="A108" s="33">
        <v>3013</v>
      </c>
      <c r="B108" s="34" t="s">
        <v>69</v>
      </c>
      <c r="C108" s="36">
        <v>12035899</v>
      </c>
      <c r="D108" s="79">
        <v>3639</v>
      </c>
      <c r="E108" s="37">
        <f t="shared" si="10"/>
        <v>3307.4743061280574</v>
      </c>
      <c r="F108" s="38">
        <f t="shared" si="11"/>
        <v>0.72423050335752037</v>
      </c>
      <c r="G108" s="39">
        <f t="shared" si="12"/>
        <v>755.64383466069398</v>
      </c>
      <c r="H108" s="39">
        <f t="shared" si="13"/>
        <v>280.95141248238224</v>
      </c>
      <c r="I108" s="66">
        <f t="shared" si="15"/>
        <v>1036.5952471430762</v>
      </c>
      <c r="J108" s="81">
        <f t="shared" si="16"/>
        <v>-51.607234563427376</v>
      </c>
      <c r="K108" s="37">
        <f t="shared" si="14"/>
        <v>984.98801257964885</v>
      </c>
      <c r="L108" s="37">
        <f t="shared" si="17"/>
        <v>3772170.1043536542</v>
      </c>
      <c r="M108" s="37">
        <f t="shared" si="18"/>
        <v>3584371.3777773422</v>
      </c>
      <c r="N108" s="61"/>
      <c r="O108" s="71"/>
      <c r="P108" s="75"/>
    </row>
    <row r="109" spans="1:16" s="34" customFormat="1" x14ac:dyDescent="0.2">
      <c r="A109" s="33">
        <v>3014</v>
      </c>
      <c r="B109" s="34" t="s">
        <v>399</v>
      </c>
      <c r="C109" s="36">
        <v>194041427</v>
      </c>
      <c r="D109" s="79">
        <v>46382</v>
      </c>
      <c r="E109" s="37">
        <f t="shared" si="10"/>
        <v>4183.5502350049592</v>
      </c>
      <c r="F109" s="38">
        <f t="shared" si="11"/>
        <v>0.91606295683247729</v>
      </c>
      <c r="G109" s="39">
        <f t="shared" si="12"/>
        <v>229.99827733455294</v>
      </c>
      <c r="H109" s="39">
        <f t="shared" si="13"/>
        <v>0</v>
      </c>
      <c r="I109" s="66">
        <f t="shared" si="15"/>
        <v>229.99827733455294</v>
      </c>
      <c r="J109" s="81">
        <f t="shared" si="16"/>
        <v>-51.607234563427376</v>
      </c>
      <c r="K109" s="37">
        <f t="shared" si="14"/>
        <v>178.39104277112557</v>
      </c>
      <c r="L109" s="37">
        <f t="shared" si="17"/>
        <v>10667780.099331234</v>
      </c>
      <c r="M109" s="37">
        <f t="shared" si="18"/>
        <v>8274133.3458103463</v>
      </c>
      <c r="N109" s="61"/>
      <c r="O109" s="71"/>
      <c r="P109" s="75"/>
    </row>
    <row r="110" spans="1:16" s="34" customFormat="1" x14ac:dyDescent="0.2">
      <c r="A110" s="33">
        <v>3015</v>
      </c>
      <c r="B110" s="34" t="s">
        <v>70</v>
      </c>
      <c r="C110" s="36">
        <v>13626369</v>
      </c>
      <c r="D110" s="79">
        <v>3886</v>
      </c>
      <c r="E110" s="37">
        <f t="shared" si="10"/>
        <v>3506.5283067421515</v>
      </c>
      <c r="F110" s="38">
        <f t="shared" si="11"/>
        <v>0.76781692783645694</v>
      </c>
      <c r="G110" s="39">
        <f t="shared" si="12"/>
        <v>636.21143429223753</v>
      </c>
      <c r="H110" s="39">
        <f t="shared" si="13"/>
        <v>211.28251226744931</v>
      </c>
      <c r="I110" s="66">
        <f t="shared" si="15"/>
        <v>847.49394655968683</v>
      </c>
      <c r="J110" s="81">
        <f t="shared" si="16"/>
        <v>-51.607234563427376</v>
      </c>
      <c r="K110" s="37">
        <f t="shared" si="14"/>
        <v>795.88671199625946</v>
      </c>
      <c r="L110" s="37">
        <f t="shared" si="17"/>
        <v>3293361.4763309429</v>
      </c>
      <c r="M110" s="37">
        <f t="shared" si="18"/>
        <v>3092815.7628174643</v>
      </c>
      <c r="N110" s="61"/>
      <c r="O110" s="71"/>
      <c r="P110" s="75"/>
    </row>
    <row r="111" spans="1:16" s="34" customFormat="1" x14ac:dyDescent="0.2">
      <c r="A111" s="33">
        <v>3016</v>
      </c>
      <c r="B111" s="34" t="s">
        <v>71</v>
      </c>
      <c r="C111" s="36">
        <v>28745246</v>
      </c>
      <c r="D111" s="79">
        <v>8371</v>
      </c>
      <c r="E111" s="37">
        <f t="shared" si="10"/>
        <v>3433.9082546888067</v>
      </c>
      <c r="F111" s="38">
        <f t="shared" si="11"/>
        <v>0.75191547192642971</v>
      </c>
      <c r="G111" s="39">
        <f t="shared" si="12"/>
        <v>679.78346552424443</v>
      </c>
      <c r="H111" s="39">
        <f t="shared" si="13"/>
        <v>236.69953048611998</v>
      </c>
      <c r="I111" s="66">
        <f t="shared" si="15"/>
        <v>916.48299601036445</v>
      </c>
      <c r="J111" s="81">
        <f t="shared" si="16"/>
        <v>-51.607234563427376</v>
      </c>
      <c r="K111" s="37">
        <f t="shared" si="14"/>
        <v>864.87576144693708</v>
      </c>
      <c r="L111" s="37">
        <f t="shared" si="17"/>
        <v>7671879.1596027603</v>
      </c>
      <c r="M111" s="37">
        <f t="shared" si="18"/>
        <v>7239874.9990723105</v>
      </c>
      <c r="N111" s="61"/>
      <c r="O111" s="71"/>
      <c r="P111" s="75"/>
    </row>
    <row r="112" spans="1:16" s="34" customFormat="1" x14ac:dyDescent="0.2">
      <c r="A112" s="33">
        <v>3017</v>
      </c>
      <c r="B112" s="34" t="s">
        <v>72</v>
      </c>
      <c r="C112" s="36">
        <v>30507827</v>
      </c>
      <c r="D112" s="79">
        <v>8317</v>
      </c>
      <c r="E112" s="37">
        <f t="shared" si="10"/>
        <v>3668.1287723938922</v>
      </c>
      <c r="F112" s="38">
        <f t="shared" si="11"/>
        <v>0.80320223267916624</v>
      </c>
      <c r="G112" s="39">
        <f t="shared" si="12"/>
        <v>539.2511549011931</v>
      </c>
      <c r="H112" s="39">
        <f t="shared" si="13"/>
        <v>154.72234928934006</v>
      </c>
      <c r="I112" s="66">
        <f t="shared" si="15"/>
        <v>693.97350419053316</v>
      </c>
      <c r="J112" s="81">
        <f t="shared" si="16"/>
        <v>-51.607234563427376</v>
      </c>
      <c r="K112" s="37">
        <f t="shared" si="14"/>
        <v>642.36626962710579</v>
      </c>
      <c r="L112" s="37">
        <f t="shared" si="17"/>
        <v>5771777.6343526645</v>
      </c>
      <c r="M112" s="37">
        <f t="shared" si="18"/>
        <v>5342560.2644886393</v>
      </c>
      <c r="N112" s="61"/>
      <c r="O112" s="71"/>
      <c r="P112" s="75"/>
    </row>
    <row r="113" spans="1:16" s="34" customFormat="1" x14ac:dyDescent="0.2">
      <c r="A113" s="33">
        <v>3018</v>
      </c>
      <c r="B113" s="34" t="s">
        <v>400</v>
      </c>
      <c r="C113" s="36">
        <v>22602023</v>
      </c>
      <c r="D113" s="79">
        <v>6023</v>
      </c>
      <c r="E113" s="37">
        <f t="shared" si="10"/>
        <v>3752.618794620621</v>
      </c>
      <c r="F113" s="38">
        <f t="shared" si="11"/>
        <v>0.82170283031421942</v>
      </c>
      <c r="G113" s="39">
        <f t="shared" si="12"/>
        <v>488.55714156515586</v>
      </c>
      <c r="H113" s="39">
        <f t="shared" si="13"/>
        <v>125.150841509985</v>
      </c>
      <c r="I113" s="66">
        <f t="shared" si="15"/>
        <v>613.70798307514087</v>
      </c>
      <c r="J113" s="81">
        <f t="shared" si="16"/>
        <v>-51.607234563427376</v>
      </c>
      <c r="K113" s="37">
        <f t="shared" si="14"/>
        <v>562.1007485117135</v>
      </c>
      <c r="L113" s="37">
        <f t="shared" si="17"/>
        <v>3696363.1820615735</v>
      </c>
      <c r="M113" s="37">
        <f t="shared" si="18"/>
        <v>3385532.8082860503</v>
      </c>
      <c r="N113" s="61"/>
      <c r="O113" s="71"/>
      <c r="P113" s="75"/>
    </row>
    <row r="114" spans="1:16" s="34" customFormat="1" x14ac:dyDescent="0.2">
      <c r="A114" s="33">
        <v>3019</v>
      </c>
      <c r="B114" s="34" t="s">
        <v>73</v>
      </c>
      <c r="C114" s="36">
        <v>82476023</v>
      </c>
      <c r="D114" s="79">
        <v>19089</v>
      </c>
      <c r="E114" s="37">
        <f t="shared" si="10"/>
        <v>4320.6046938027139</v>
      </c>
      <c r="F114" s="38">
        <f t="shared" si="11"/>
        <v>0.94607347558347232</v>
      </c>
      <c r="G114" s="39">
        <f t="shared" si="12"/>
        <v>147.76560205590013</v>
      </c>
      <c r="H114" s="39">
        <f t="shared" si="13"/>
        <v>0</v>
      </c>
      <c r="I114" s="66">
        <f t="shared" si="15"/>
        <v>147.76560205590013</v>
      </c>
      <c r="J114" s="81">
        <f t="shared" si="16"/>
        <v>-51.607234563427376</v>
      </c>
      <c r="K114" s="37">
        <f t="shared" si="14"/>
        <v>96.158367492472763</v>
      </c>
      <c r="L114" s="37">
        <f t="shared" si="17"/>
        <v>2820697.5776450778</v>
      </c>
      <c r="M114" s="37">
        <f t="shared" si="18"/>
        <v>1835567.0770638126</v>
      </c>
      <c r="N114" s="61"/>
      <c r="O114" s="71"/>
      <c r="P114" s="75"/>
    </row>
    <row r="115" spans="1:16" s="34" customFormat="1" x14ac:dyDescent="0.2">
      <c r="A115" s="33">
        <v>3020</v>
      </c>
      <c r="B115" s="34" t="s">
        <v>401</v>
      </c>
      <c r="C115" s="36">
        <v>311392330</v>
      </c>
      <c r="D115" s="79">
        <v>62245</v>
      </c>
      <c r="E115" s="37">
        <f t="shared" si="10"/>
        <v>5002.6882480520526</v>
      </c>
      <c r="F115" s="38">
        <f t="shared" si="11"/>
        <v>1.0954278378866451</v>
      </c>
      <c r="G115" s="39">
        <f t="shared" si="12"/>
        <v>-261.48453049370306</v>
      </c>
      <c r="H115" s="39">
        <f t="shared" si="13"/>
        <v>0</v>
      </c>
      <c r="I115" s="66">
        <f t="shared" si="15"/>
        <v>-261.48453049370306</v>
      </c>
      <c r="J115" s="81">
        <f t="shared" si="16"/>
        <v>-51.607234563427376</v>
      </c>
      <c r="K115" s="37">
        <f t="shared" si="14"/>
        <v>-313.09176505713043</v>
      </c>
      <c r="L115" s="37">
        <f t="shared" si="17"/>
        <v>-16276104.600580547</v>
      </c>
      <c r="M115" s="37">
        <f t="shared" si="18"/>
        <v>-19488396.915981084</v>
      </c>
      <c r="N115" s="61"/>
      <c r="O115" s="71"/>
      <c r="P115" s="75"/>
    </row>
    <row r="116" spans="1:16" s="34" customFormat="1" x14ac:dyDescent="0.2">
      <c r="A116" s="33">
        <v>3021</v>
      </c>
      <c r="B116" s="34" t="s">
        <v>74</v>
      </c>
      <c r="C116" s="36">
        <v>91353708</v>
      </c>
      <c r="D116" s="79">
        <v>21350</v>
      </c>
      <c r="E116" s="37">
        <f t="shared" si="10"/>
        <v>4278.8622014051525</v>
      </c>
      <c r="F116" s="38">
        <f t="shared" si="11"/>
        <v>0.93693321220350556</v>
      </c>
      <c r="G116" s="39">
        <f t="shared" si="12"/>
        <v>172.81109749443695</v>
      </c>
      <c r="H116" s="39">
        <f t="shared" si="13"/>
        <v>0</v>
      </c>
      <c r="I116" s="66">
        <f t="shared" si="15"/>
        <v>172.81109749443695</v>
      </c>
      <c r="J116" s="81">
        <f t="shared" si="16"/>
        <v>-51.607234563427376</v>
      </c>
      <c r="K116" s="37">
        <f t="shared" si="14"/>
        <v>121.20386293100958</v>
      </c>
      <c r="L116" s="37">
        <f t="shared" si="17"/>
        <v>3689516.9315062291</v>
      </c>
      <c r="M116" s="37">
        <f t="shared" si="18"/>
        <v>2587702.4735770547</v>
      </c>
      <c r="N116" s="61"/>
      <c r="O116" s="71"/>
      <c r="P116" s="75"/>
    </row>
    <row r="117" spans="1:16" s="34" customFormat="1" x14ac:dyDescent="0.2">
      <c r="A117" s="33">
        <v>3022</v>
      </c>
      <c r="B117" s="34" t="s">
        <v>75</v>
      </c>
      <c r="C117" s="36">
        <v>82583353</v>
      </c>
      <c r="D117" s="79">
        <v>16106</v>
      </c>
      <c r="E117" s="37">
        <f t="shared" si="10"/>
        <v>5127.489941636657</v>
      </c>
      <c r="F117" s="38">
        <f t="shared" si="11"/>
        <v>1.1227553951097458</v>
      </c>
      <c r="G117" s="39">
        <f t="shared" si="12"/>
        <v>-336.36554664446572</v>
      </c>
      <c r="H117" s="39">
        <f t="shared" si="13"/>
        <v>0</v>
      </c>
      <c r="I117" s="66">
        <f t="shared" si="15"/>
        <v>-336.36554664446572</v>
      </c>
      <c r="J117" s="81">
        <f t="shared" si="16"/>
        <v>-51.607234563427376</v>
      </c>
      <c r="K117" s="37">
        <f t="shared" si="14"/>
        <v>-387.97278120789309</v>
      </c>
      <c r="L117" s="37">
        <f t="shared" si="17"/>
        <v>-5417503.4942557653</v>
      </c>
      <c r="M117" s="37">
        <f t="shared" si="18"/>
        <v>-6248689.6141343266</v>
      </c>
      <c r="N117" s="61"/>
      <c r="O117" s="71"/>
      <c r="P117" s="75"/>
    </row>
    <row r="118" spans="1:16" s="34" customFormat="1" x14ac:dyDescent="0.2">
      <c r="A118" s="33">
        <v>3023</v>
      </c>
      <c r="B118" s="34" t="s">
        <v>76</v>
      </c>
      <c r="C118" s="36">
        <v>92265625</v>
      </c>
      <c r="D118" s="79">
        <v>20322</v>
      </c>
      <c r="E118" s="37">
        <f t="shared" si="10"/>
        <v>4540.1842830430078</v>
      </c>
      <c r="F118" s="38">
        <f t="shared" si="11"/>
        <v>0.99415434386048152</v>
      </c>
      <c r="G118" s="39">
        <f t="shared" si="12"/>
        <v>16.017848511723788</v>
      </c>
      <c r="H118" s="39">
        <f t="shared" si="13"/>
        <v>0</v>
      </c>
      <c r="I118" s="66">
        <f t="shared" si="15"/>
        <v>16.017848511723788</v>
      </c>
      <c r="J118" s="81">
        <f t="shared" si="16"/>
        <v>-51.607234563427376</v>
      </c>
      <c r="K118" s="37">
        <f t="shared" si="14"/>
        <v>-35.589386051703585</v>
      </c>
      <c r="L118" s="37">
        <f t="shared" si="17"/>
        <v>325514.71745525079</v>
      </c>
      <c r="M118" s="37">
        <f t="shared" si="18"/>
        <v>-723247.50334272021</v>
      </c>
      <c r="N118" s="61"/>
      <c r="O118" s="71"/>
      <c r="P118" s="75"/>
    </row>
    <row r="119" spans="1:16" s="34" customFormat="1" x14ac:dyDescent="0.2">
      <c r="A119" s="33">
        <v>3024</v>
      </c>
      <c r="B119" s="34" t="s">
        <v>77</v>
      </c>
      <c r="C119" s="36">
        <v>905708692</v>
      </c>
      <c r="D119" s="79">
        <v>129874</v>
      </c>
      <c r="E119" s="37">
        <f t="shared" si="10"/>
        <v>6973.7491106765019</v>
      </c>
      <c r="F119" s="38">
        <f t="shared" si="11"/>
        <v>1.5270267767028742</v>
      </c>
      <c r="G119" s="39">
        <f t="shared" si="12"/>
        <v>-1444.1210480683726</v>
      </c>
      <c r="H119" s="39">
        <f t="shared" si="13"/>
        <v>0</v>
      </c>
      <c r="I119" s="66">
        <f t="shared" si="15"/>
        <v>-1444.1210480683726</v>
      </c>
      <c r="J119" s="81">
        <f t="shared" si="16"/>
        <v>-51.607234563427376</v>
      </c>
      <c r="K119" s="37">
        <f t="shared" si="14"/>
        <v>-1495.7282826318001</v>
      </c>
      <c r="L119" s="37">
        <f t="shared" si="17"/>
        <v>-187553776.99683183</v>
      </c>
      <c r="M119" s="37">
        <f t="shared" si="18"/>
        <v>-194256214.97852239</v>
      </c>
      <c r="N119" s="61"/>
      <c r="O119" s="71"/>
      <c r="P119" s="75"/>
    </row>
    <row r="120" spans="1:16" s="34" customFormat="1" x14ac:dyDescent="0.2">
      <c r="A120" s="33">
        <v>3025</v>
      </c>
      <c r="B120" s="34" t="s">
        <v>78</v>
      </c>
      <c r="C120" s="36">
        <v>565981298</v>
      </c>
      <c r="D120" s="79">
        <v>97784</v>
      </c>
      <c r="E120" s="37">
        <f t="shared" si="10"/>
        <v>5788.0767610242983</v>
      </c>
      <c r="F120" s="38">
        <f t="shared" si="11"/>
        <v>1.2674026638217197</v>
      </c>
      <c r="G120" s="39">
        <f t="shared" si="12"/>
        <v>-732.71763827705047</v>
      </c>
      <c r="H120" s="39">
        <f t="shared" si="13"/>
        <v>0</v>
      </c>
      <c r="I120" s="66">
        <f t="shared" si="15"/>
        <v>-732.71763827705047</v>
      </c>
      <c r="J120" s="81">
        <f t="shared" si="16"/>
        <v>-51.607234563427376</v>
      </c>
      <c r="K120" s="37">
        <f t="shared" si="14"/>
        <v>-784.32487284047784</v>
      </c>
      <c r="L120" s="37">
        <f t="shared" si="17"/>
        <v>-71648061.541283101</v>
      </c>
      <c r="M120" s="37">
        <f t="shared" si="18"/>
        <v>-76694423.365833282</v>
      </c>
      <c r="N120" s="61"/>
      <c r="O120" s="71"/>
      <c r="P120" s="75"/>
    </row>
    <row r="121" spans="1:16" s="34" customFormat="1" x14ac:dyDescent="0.2">
      <c r="A121" s="33">
        <v>3026</v>
      </c>
      <c r="B121" s="34" t="s">
        <v>79</v>
      </c>
      <c r="C121" s="36">
        <v>64168227</v>
      </c>
      <c r="D121" s="79">
        <v>17945</v>
      </c>
      <c r="E121" s="37">
        <f t="shared" si="10"/>
        <v>3575.8276400111454</v>
      </c>
      <c r="F121" s="38">
        <f t="shared" si="11"/>
        <v>0.7829912531283435</v>
      </c>
      <c r="G121" s="39">
        <f t="shared" si="12"/>
        <v>594.63183433084123</v>
      </c>
      <c r="H121" s="39">
        <f t="shared" si="13"/>
        <v>187.02774562330146</v>
      </c>
      <c r="I121" s="66">
        <f t="shared" si="15"/>
        <v>781.65957995414271</v>
      </c>
      <c r="J121" s="81">
        <f t="shared" si="16"/>
        <v>-51.607234563427376</v>
      </c>
      <c r="K121" s="37">
        <f t="shared" si="14"/>
        <v>730.05234539071535</v>
      </c>
      <c r="L121" s="37">
        <f t="shared" si="17"/>
        <v>14026881.162277091</v>
      </c>
      <c r="M121" s="37">
        <f t="shared" si="18"/>
        <v>13100789.338036386</v>
      </c>
      <c r="N121" s="61"/>
      <c r="O121" s="71"/>
      <c r="P121" s="75"/>
    </row>
    <row r="122" spans="1:16" s="34" customFormat="1" x14ac:dyDescent="0.2">
      <c r="A122" s="33">
        <v>3027</v>
      </c>
      <c r="B122" s="34" t="s">
        <v>80</v>
      </c>
      <c r="C122" s="36">
        <v>86429506</v>
      </c>
      <c r="D122" s="79">
        <v>19618</v>
      </c>
      <c r="E122" s="37">
        <f t="shared" si="10"/>
        <v>4405.6226934447959</v>
      </c>
      <c r="F122" s="38">
        <f t="shared" si="11"/>
        <v>0.96468968329252491</v>
      </c>
      <c r="G122" s="39">
        <f t="shared" si="12"/>
        <v>96.754802270650899</v>
      </c>
      <c r="H122" s="39">
        <f t="shared" si="13"/>
        <v>0</v>
      </c>
      <c r="I122" s="66">
        <f t="shared" si="15"/>
        <v>96.754802270650899</v>
      </c>
      <c r="J122" s="81">
        <f t="shared" si="16"/>
        <v>-51.607234563427376</v>
      </c>
      <c r="K122" s="37">
        <f t="shared" si="14"/>
        <v>45.147567707223523</v>
      </c>
      <c r="L122" s="37">
        <f t="shared" si="17"/>
        <v>1898135.7109456293</v>
      </c>
      <c r="M122" s="37">
        <f t="shared" si="18"/>
        <v>885704.98328031111</v>
      </c>
      <c r="N122" s="61"/>
      <c r="O122" s="71"/>
      <c r="P122" s="75"/>
    </row>
    <row r="123" spans="1:16" s="34" customFormat="1" x14ac:dyDescent="0.2">
      <c r="A123" s="33">
        <v>3028</v>
      </c>
      <c r="B123" s="34" t="s">
        <v>81</v>
      </c>
      <c r="C123" s="36">
        <v>44448884</v>
      </c>
      <c r="D123" s="79">
        <v>11392</v>
      </c>
      <c r="E123" s="37">
        <f t="shared" si="10"/>
        <v>3901.7629915730336</v>
      </c>
      <c r="F123" s="38">
        <f t="shared" si="11"/>
        <v>0.85436061291031407</v>
      </c>
      <c r="G123" s="39">
        <f t="shared" si="12"/>
        <v>399.07062339370833</v>
      </c>
      <c r="H123" s="39">
        <f t="shared" si="13"/>
        <v>72.950372576640589</v>
      </c>
      <c r="I123" s="66">
        <f t="shared" si="15"/>
        <v>472.02099597034891</v>
      </c>
      <c r="J123" s="81">
        <f t="shared" si="16"/>
        <v>-51.607234563427376</v>
      </c>
      <c r="K123" s="37">
        <f t="shared" si="14"/>
        <v>420.41376140692154</v>
      </c>
      <c r="L123" s="37">
        <f t="shared" si="17"/>
        <v>5377263.1860942151</v>
      </c>
      <c r="M123" s="37">
        <f t="shared" si="18"/>
        <v>4789353.5699476497</v>
      </c>
      <c r="N123" s="61"/>
      <c r="O123" s="71"/>
      <c r="P123" s="75"/>
    </row>
    <row r="124" spans="1:16" s="34" customFormat="1" x14ac:dyDescent="0.2">
      <c r="A124" s="33">
        <v>3029</v>
      </c>
      <c r="B124" s="34" t="s">
        <v>82</v>
      </c>
      <c r="C124" s="36">
        <v>207260087</v>
      </c>
      <c r="D124" s="79">
        <v>46797</v>
      </c>
      <c r="E124" s="37">
        <f t="shared" si="10"/>
        <v>4428.9182426223906</v>
      </c>
      <c r="F124" s="38">
        <f t="shared" si="11"/>
        <v>0.96979065936832398</v>
      </c>
      <c r="G124" s="39">
        <f t="shared" si="12"/>
        <v>82.777472764094085</v>
      </c>
      <c r="H124" s="39">
        <f t="shared" si="13"/>
        <v>0</v>
      </c>
      <c r="I124" s="66">
        <f t="shared" si="15"/>
        <v>82.777472764094085</v>
      </c>
      <c r="J124" s="81">
        <f t="shared" si="16"/>
        <v>-51.607234563427376</v>
      </c>
      <c r="K124" s="37">
        <f t="shared" si="14"/>
        <v>31.170238200666709</v>
      </c>
      <c r="L124" s="37">
        <f t="shared" si="17"/>
        <v>3873737.392941311</v>
      </c>
      <c r="M124" s="37">
        <f t="shared" si="18"/>
        <v>1458673.6370766</v>
      </c>
      <c r="N124" s="61"/>
      <c r="O124" s="71"/>
      <c r="P124" s="75"/>
    </row>
    <row r="125" spans="1:16" s="34" customFormat="1" x14ac:dyDescent="0.2">
      <c r="A125" s="33">
        <v>3030</v>
      </c>
      <c r="B125" s="34" t="s">
        <v>402</v>
      </c>
      <c r="C125" s="36">
        <v>412081097</v>
      </c>
      <c r="D125" s="79">
        <v>91515</v>
      </c>
      <c r="E125" s="37">
        <f t="shared" si="10"/>
        <v>4502.8803693383597</v>
      </c>
      <c r="F125" s="38">
        <f t="shared" si="11"/>
        <v>0.98598598646781288</v>
      </c>
      <c r="G125" s="39">
        <f t="shared" si="12"/>
        <v>38.400196734512612</v>
      </c>
      <c r="H125" s="39">
        <f t="shared" si="13"/>
        <v>0</v>
      </c>
      <c r="I125" s="66">
        <f t="shared" si="15"/>
        <v>38.400196734512612</v>
      </c>
      <c r="J125" s="81">
        <f t="shared" si="16"/>
        <v>-51.607234563427376</v>
      </c>
      <c r="K125" s="37">
        <f t="shared" si="14"/>
        <v>-13.207037828914764</v>
      </c>
      <c r="L125" s="37">
        <f t="shared" si="17"/>
        <v>3514194.0041589215</v>
      </c>
      <c r="M125" s="37">
        <f t="shared" si="18"/>
        <v>-1208642.0669131347</v>
      </c>
      <c r="N125" s="61"/>
      <c r="O125" s="71"/>
      <c r="P125" s="75"/>
    </row>
    <row r="126" spans="1:16" s="34" customFormat="1" x14ac:dyDescent="0.2">
      <c r="A126" s="33">
        <v>3031</v>
      </c>
      <c r="B126" s="34" t="s">
        <v>83</v>
      </c>
      <c r="C126" s="36">
        <v>119646997</v>
      </c>
      <c r="D126" s="79">
        <v>25440</v>
      </c>
      <c r="E126" s="37">
        <f t="shared" si="10"/>
        <v>4703.1052279874211</v>
      </c>
      <c r="F126" s="38">
        <f t="shared" si="11"/>
        <v>1.0298287912011488</v>
      </c>
      <c r="G126" s="39">
        <f t="shared" si="12"/>
        <v>-81.73471845492422</v>
      </c>
      <c r="H126" s="39">
        <f t="shared" si="13"/>
        <v>0</v>
      </c>
      <c r="I126" s="66">
        <f t="shared" si="15"/>
        <v>-81.73471845492422</v>
      </c>
      <c r="J126" s="81">
        <f t="shared" si="16"/>
        <v>-51.607234563427376</v>
      </c>
      <c r="K126" s="37">
        <f t="shared" si="14"/>
        <v>-133.3419530183516</v>
      </c>
      <c r="L126" s="37">
        <f t="shared" si="17"/>
        <v>-2079331.2374932722</v>
      </c>
      <c r="M126" s="37">
        <f t="shared" si="18"/>
        <v>-3392219.2847868646</v>
      </c>
      <c r="N126" s="61"/>
      <c r="O126" s="71"/>
      <c r="P126" s="75"/>
    </row>
    <row r="127" spans="1:16" s="34" customFormat="1" x14ac:dyDescent="0.2">
      <c r="A127" s="33">
        <v>3032</v>
      </c>
      <c r="B127" s="34" t="s">
        <v>84</v>
      </c>
      <c r="C127" s="36">
        <v>34704720</v>
      </c>
      <c r="D127" s="79">
        <v>7285</v>
      </c>
      <c r="E127" s="37">
        <f t="shared" si="10"/>
        <v>4763.8599862731644</v>
      </c>
      <c r="F127" s="38">
        <f t="shared" si="11"/>
        <v>1.0431321293686213</v>
      </c>
      <c r="G127" s="39">
        <f t="shared" si="12"/>
        <v>-118.18757342637018</v>
      </c>
      <c r="H127" s="39">
        <f t="shared" si="13"/>
        <v>0</v>
      </c>
      <c r="I127" s="66">
        <f t="shared" si="15"/>
        <v>-118.18757342637018</v>
      </c>
      <c r="J127" s="81">
        <f t="shared" si="16"/>
        <v>-51.607234563427376</v>
      </c>
      <c r="K127" s="37">
        <f t="shared" si="14"/>
        <v>-169.79480798979756</v>
      </c>
      <c r="L127" s="37">
        <f t="shared" si="17"/>
        <v>-860996.47241110681</v>
      </c>
      <c r="M127" s="37">
        <f t="shared" si="18"/>
        <v>-1236955.1762056754</v>
      </c>
      <c r="N127" s="61"/>
      <c r="O127" s="71"/>
      <c r="P127" s="75"/>
    </row>
    <row r="128" spans="1:16" s="34" customFormat="1" x14ac:dyDescent="0.2">
      <c r="A128" s="33">
        <v>3033</v>
      </c>
      <c r="B128" s="34" t="s">
        <v>85</v>
      </c>
      <c r="C128" s="36">
        <v>179339931</v>
      </c>
      <c r="D128" s="79">
        <v>42866</v>
      </c>
      <c r="E128" s="37">
        <f t="shared" si="10"/>
        <v>4183.7337516913167</v>
      </c>
      <c r="F128" s="38">
        <f t="shared" si="11"/>
        <v>0.91610314108482016</v>
      </c>
      <c r="G128" s="39">
        <f t="shared" si="12"/>
        <v>229.88816732273844</v>
      </c>
      <c r="H128" s="39">
        <f t="shared" si="13"/>
        <v>0</v>
      </c>
      <c r="I128" s="66">
        <f t="shared" si="15"/>
        <v>229.88816732273844</v>
      </c>
      <c r="J128" s="81">
        <f t="shared" si="16"/>
        <v>-51.607234563427376</v>
      </c>
      <c r="K128" s="37">
        <f t="shared" si="14"/>
        <v>178.28093275931107</v>
      </c>
      <c r="L128" s="37">
        <f t="shared" si="17"/>
        <v>9854386.1804565061</v>
      </c>
      <c r="M128" s="37">
        <f t="shared" si="18"/>
        <v>7642190.4636606285</v>
      </c>
      <c r="N128" s="61"/>
      <c r="O128" s="71"/>
      <c r="P128" s="75"/>
    </row>
    <row r="129" spans="1:16" s="34" customFormat="1" x14ac:dyDescent="0.2">
      <c r="A129" s="33">
        <v>3034</v>
      </c>
      <c r="B129" s="34" t="s">
        <v>86</v>
      </c>
      <c r="C129" s="36">
        <v>90343463</v>
      </c>
      <c r="D129" s="79">
        <v>24283</v>
      </c>
      <c r="E129" s="37">
        <f t="shared" si="10"/>
        <v>3720.4407610262324</v>
      </c>
      <c r="F129" s="38">
        <f t="shared" si="11"/>
        <v>0.81465687581536173</v>
      </c>
      <c r="G129" s="39">
        <f t="shared" si="12"/>
        <v>507.863961721789</v>
      </c>
      <c r="H129" s="39">
        <f t="shared" si="13"/>
        <v>136.41315326802101</v>
      </c>
      <c r="I129" s="66">
        <f t="shared" si="15"/>
        <v>644.27711498981</v>
      </c>
      <c r="J129" s="81">
        <f t="shared" si="16"/>
        <v>-51.607234563427376</v>
      </c>
      <c r="K129" s="37">
        <f t="shared" si="14"/>
        <v>592.66988042638263</v>
      </c>
      <c r="L129" s="37">
        <f t="shared" si="17"/>
        <v>15644981.183297556</v>
      </c>
      <c r="M129" s="37">
        <f t="shared" si="18"/>
        <v>14391802.706393849</v>
      </c>
      <c r="N129" s="61"/>
      <c r="O129" s="71"/>
      <c r="P129" s="75"/>
    </row>
    <row r="130" spans="1:16" s="34" customFormat="1" x14ac:dyDescent="0.2">
      <c r="A130" s="33">
        <v>3035</v>
      </c>
      <c r="B130" s="34" t="s">
        <v>87</v>
      </c>
      <c r="C130" s="36">
        <v>106379261</v>
      </c>
      <c r="D130" s="79">
        <v>27338</v>
      </c>
      <c r="E130" s="37">
        <f t="shared" si="10"/>
        <v>3891.2598214938912</v>
      </c>
      <c r="F130" s="38">
        <f t="shared" si="11"/>
        <v>0.85206075644909429</v>
      </c>
      <c r="G130" s="39">
        <f t="shared" si="12"/>
        <v>405.37252544119372</v>
      </c>
      <c r="H130" s="39">
        <f t="shared" si="13"/>
        <v>76.626482104340425</v>
      </c>
      <c r="I130" s="66">
        <f t="shared" si="15"/>
        <v>481.99900754553414</v>
      </c>
      <c r="J130" s="81">
        <f t="shared" si="16"/>
        <v>-51.607234563427376</v>
      </c>
      <c r="K130" s="37">
        <f t="shared" si="14"/>
        <v>430.39177298210677</v>
      </c>
      <c r="L130" s="37">
        <f t="shared" si="17"/>
        <v>13176888.868279813</v>
      </c>
      <c r="M130" s="37">
        <f t="shared" si="18"/>
        <v>11766050.289784836</v>
      </c>
      <c r="N130" s="61"/>
      <c r="O130" s="71"/>
      <c r="P130" s="75"/>
    </row>
    <row r="131" spans="1:16" s="34" customFormat="1" x14ac:dyDescent="0.2">
      <c r="A131" s="33">
        <v>3036</v>
      </c>
      <c r="B131" s="34" t="s">
        <v>88</v>
      </c>
      <c r="C131" s="36">
        <v>59621562</v>
      </c>
      <c r="D131" s="79">
        <v>15530</v>
      </c>
      <c r="E131" s="37">
        <f t="shared" si="10"/>
        <v>3839.1218287186093</v>
      </c>
      <c r="F131" s="38">
        <f t="shared" si="11"/>
        <v>0.84064421280981882</v>
      </c>
      <c r="G131" s="39">
        <f t="shared" si="12"/>
        <v>436.65532110636286</v>
      </c>
      <c r="H131" s="39">
        <f t="shared" si="13"/>
        <v>94.874779575689075</v>
      </c>
      <c r="I131" s="66">
        <f t="shared" si="15"/>
        <v>531.53010068205197</v>
      </c>
      <c r="J131" s="81">
        <f t="shared" si="16"/>
        <v>-51.607234563427376</v>
      </c>
      <c r="K131" s="37">
        <f t="shared" si="14"/>
        <v>479.9228661186246</v>
      </c>
      <c r="L131" s="37">
        <f t="shared" si="17"/>
        <v>8254662.4635922667</v>
      </c>
      <c r="M131" s="37">
        <f t="shared" si="18"/>
        <v>7453202.1108222399</v>
      </c>
      <c r="N131" s="61"/>
      <c r="O131" s="71"/>
      <c r="P131" s="75"/>
    </row>
    <row r="132" spans="1:16" s="34" customFormat="1" x14ac:dyDescent="0.2">
      <c r="A132" s="33">
        <v>3037</v>
      </c>
      <c r="B132" s="34" t="s">
        <v>89</v>
      </c>
      <c r="C132" s="36">
        <v>10199246</v>
      </c>
      <c r="D132" s="79">
        <v>2944</v>
      </c>
      <c r="E132" s="37">
        <f t="shared" si="10"/>
        <v>3464.4177989130435</v>
      </c>
      <c r="F132" s="38">
        <f t="shared" si="11"/>
        <v>0.75859608091250352</v>
      </c>
      <c r="G132" s="39">
        <f t="shared" si="12"/>
        <v>661.47773898970229</v>
      </c>
      <c r="H132" s="39">
        <f t="shared" si="13"/>
        <v>226.0211900076371</v>
      </c>
      <c r="I132" s="66">
        <f t="shared" si="15"/>
        <v>887.49892899733936</v>
      </c>
      <c r="J132" s="81">
        <f t="shared" si="16"/>
        <v>-51.607234563427376</v>
      </c>
      <c r="K132" s="37">
        <f t="shared" si="14"/>
        <v>835.89169443391199</v>
      </c>
      <c r="L132" s="37">
        <f t="shared" si="17"/>
        <v>2612796.846968167</v>
      </c>
      <c r="M132" s="37">
        <f t="shared" si="18"/>
        <v>2460865.148413437</v>
      </c>
      <c r="N132" s="61"/>
      <c r="O132" s="71"/>
      <c r="P132" s="75"/>
    </row>
    <row r="133" spans="1:16" s="34" customFormat="1" x14ac:dyDescent="0.2">
      <c r="A133" s="33">
        <v>3038</v>
      </c>
      <c r="B133" s="34" t="s">
        <v>141</v>
      </c>
      <c r="C133" s="36">
        <v>32598442</v>
      </c>
      <c r="D133" s="79">
        <v>6888</v>
      </c>
      <c r="E133" s="37">
        <f t="shared" si="10"/>
        <v>4732.6425667828107</v>
      </c>
      <c r="F133" s="38">
        <f t="shared" si="11"/>
        <v>1.036296518464817</v>
      </c>
      <c r="G133" s="39">
        <f t="shared" si="12"/>
        <v>-99.457121732157972</v>
      </c>
      <c r="H133" s="39">
        <f t="shared" si="13"/>
        <v>0</v>
      </c>
      <c r="I133" s="66">
        <f t="shared" si="15"/>
        <v>-99.457121732157972</v>
      </c>
      <c r="J133" s="81">
        <f t="shared" si="16"/>
        <v>-51.607234563427376</v>
      </c>
      <c r="K133" s="37">
        <f t="shared" si="14"/>
        <v>-151.06435629558536</v>
      </c>
      <c r="L133" s="37">
        <f t="shared" si="17"/>
        <v>-685060.65449110407</v>
      </c>
      <c r="M133" s="37">
        <f t="shared" si="18"/>
        <v>-1040531.2861639919</v>
      </c>
      <c r="N133" s="61"/>
      <c r="O133" s="71"/>
      <c r="P133" s="75"/>
    </row>
    <row r="134" spans="1:16" s="34" customFormat="1" x14ac:dyDescent="0.2">
      <c r="A134" s="33">
        <v>3039</v>
      </c>
      <c r="B134" s="34" t="s">
        <v>142</v>
      </c>
      <c r="C134" s="36">
        <v>5491252</v>
      </c>
      <c r="D134" s="79">
        <v>1097</v>
      </c>
      <c r="E134" s="37">
        <f t="shared" si="10"/>
        <v>5005.6991795806744</v>
      </c>
      <c r="F134" s="38">
        <f t="shared" si="11"/>
        <v>1.0960871350586621</v>
      </c>
      <c r="G134" s="39">
        <f t="shared" si="12"/>
        <v>-263.29108941087617</v>
      </c>
      <c r="H134" s="39">
        <f t="shared" si="13"/>
        <v>0</v>
      </c>
      <c r="I134" s="66">
        <f t="shared" si="15"/>
        <v>-263.29108941087617</v>
      </c>
      <c r="J134" s="81">
        <f t="shared" si="16"/>
        <v>-51.607234563427376</v>
      </c>
      <c r="K134" s="37">
        <f t="shared" si="14"/>
        <v>-314.89832397430354</v>
      </c>
      <c r="L134" s="37">
        <f t="shared" si="17"/>
        <v>-288830.32508373115</v>
      </c>
      <c r="M134" s="37">
        <f t="shared" si="18"/>
        <v>-345443.46139981097</v>
      </c>
      <c r="N134" s="61"/>
      <c r="O134" s="71"/>
      <c r="P134" s="75"/>
    </row>
    <row r="135" spans="1:16" s="34" customFormat="1" x14ac:dyDescent="0.2">
      <c r="A135" s="33">
        <v>3040</v>
      </c>
      <c r="B135" s="34" t="s">
        <v>403</v>
      </c>
      <c r="C135" s="36">
        <v>15076227</v>
      </c>
      <c r="D135" s="79">
        <v>3299</v>
      </c>
      <c r="E135" s="37">
        <f t="shared" si="10"/>
        <v>4569.9384662018792</v>
      </c>
      <c r="F135" s="38">
        <f t="shared" si="11"/>
        <v>1.0006695530659517</v>
      </c>
      <c r="G135" s="39">
        <f t="shared" si="12"/>
        <v>-1.8346613835990864</v>
      </c>
      <c r="H135" s="39">
        <f t="shared" si="13"/>
        <v>0</v>
      </c>
      <c r="I135" s="66">
        <f t="shared" si="15"/>
        <v>-1.8346613835990864</v>
      </c>
      <c r="J135" s="81">
        <f t="shared" si="16"/>
        <v>-51.607234563427376</v>
      </c>
      <c r="K135" s="37">
        <f t="shared" si="14"/>
        <v>-53.44189594702646</v>
      </c>
      <c r="L135" s="37">
        <f t="shared" si="17"/>
        <v>-6052.5479044933863</v>
      </c>
      <c r="M135" s="37">
        <f t="shared" si="18"/>
        <v>-176304.81472924029</v>
      </c>
      <c r="N135" s="61"/>
      <c r="O135" s="71"/>
      <c r="P135" s="75"/>
    </row>
    <row r="136" spans="1:16" s="34" customFormat="1" x14ac:dyDescent="0.2">
      <c r="A136" s="33">
        <v>3041</v>
      </c>
      <c r="B136" s="34" t="s">
        <v>143</v>
      </c>
      <c r="C136" s="36">
        <v>19969223</v>
      </c>
      <c r="D136" s="79">
        <v>4767</v>
      </c>
      <c r="E136" s="37">
        <f t="shared" ref="E136:E199" si="19">(C136)/D136</f>
        <v>4189.0545416404448</v>
      </c>
      <c r="F136" s="38">
        <f t="shared" ref="F136:F199" si="20">IF(ISNUMBER(C136),E136/E$365,"")</f>
        <v>0.91726822296496568</v>
      </c>
      <c r="G136" s="39">
        <f t="shared" ref="G136:G199" si="21">(E$365-E136)*0.6</f>
        <v>226.69569335326159</v>
      </c>
      <c r="H136" s="39">
        <f t="shared" ref="H136:H199" si="22">IF(E136&gt;=E$365*0.9,0,IF(E136&lt;0.9*E$365,(E$365*0.9-E136)*0.35))</f>
        <v>0</v>
      </c>
      <c r="I136" s="66">
        <f t="shared" si="15"/>
        <v>226.69569335326159</v>
      </c>
      <c r="J136" s="81">
        <f t="shared" si="16"/>
        <v>-51.607234563427376</v>
      </c>
      <c r="K136" s="37">
        <f t="shared" ref="K136:K199" si="23">I136+J136</f>
        <v>175.08845878983422</v>
      </c>
      <c r="L136" s="37">
        <f t="shared" si="17"/>
        <v>1080658.370214998</v>
      </c>
      <c r="M136" s="37">
        <f t="shared" si="18"/>
        <v>834646.6830511397</v>
      </c>
      <c r="N136" s="61"/>
      <c r="O136" s="71"/>
      <c r="P136" s="75"/>
    </row>
    <row r="137" spans="1:16" s="34" customFormat="1" x14ac:dyDescent="0.2">
      <c r="A137" s="33">
        <v>3042</v>
      </c>
      <c r="B137" s="34" t="s">
        <v>144</v>
      </c>
      <c r="C137" s="36">
        <v>12008381</v>
      </c>
      <c r="D137" s="79">
        <v>2645</v>
      </c>
      <c r="E137" s="37">
        <f t="shared" si="19"/>
        <v>4540.0306238185258</v>
      </c>
      <c r="F137" s="38">
        <f t="shared" si="20"/>
        <v>0.99412069743206155</v>
      </c>
      <c r="G137" s="39">
        <f t="shared" si="21"/>
        <v>16.110044046412984</v>
      </c>
      <c r="H137" s="39">
        <f t="shared" si="22"/>
        <v>0</v>
      </c>
      <c r="I137" s="66">
        <f t="shared" ref="I137:I200" si="24">G137+H137</f>
        <v>16.110044046412984</v>
      </c>
      <c r="J137" s="81">
        <f t="shared" ref="J137:J200" si="25">I$367</f>
        <v>-51.607234563427376</v>
      </c>
      <c r="K137" s="37">
        <f t="shared" si="23"/>
        <v>-35.497190517014388</v>
      </c>
      <c r="L137" s="37">
        <f t="shared" ref="L137:L200" si="26">(I137*D137)</f>
        <v>42611.06650276234</v>
      </c>
      <c r="M137" s="37">
        <f t="shared" ref="M137:M200" si="27">(K137*D137)</f>
        <v>-93890.068917503057</v>
      </c>
      <c r="N137" s="61"/>
      <c r="O137" s="71"/>
      <c r="P137" s="75"/>
    </row>
    <row r="138" spans="1:16" s="34" customFormat="1" x14ac:dyDescent="0.2">
      <c r="A138" s="33">
        <v>3043</v>
      </c>
      <c r="B138" s="34" t="s">
        <v>145</v>
      </c>
      <c r="C138" s="36">
        <v>18915787</v>
      </c>
      <c r="D138" s="79">
        <v>4862</v>
      </c>
      <c r="E138" s="37">
        <f t="shared" si="19"/>
        <v>3890.5361990950228</v>
      </c>
      <c r="F138" s="38">
        <f t="shared" si="20"/>
        <v>0.85190230641572517</v>
      </c>
      <c r="G138" s="39">
        <f t="shared" si="21"/>
        <v>405.80669888051477</v>
      </c>
      <c r="H138" s="39">
        <f t="shared" si="22"/>
        <v>76.879749943944375</v>
      </c>
      <c r="I138" s="66">
        <f t="shared" si="24"/>
        <v>482.68644882445915</v>
      </c>
      <c r="J138" s="81">
        <f t="shared" si="25"/>
        <v>-51.607234563427376</v>
      </c>
      <c r="K138" s="37">
        <f t="shared" si="23"/>
        <v>431.07921426103178</v>
      </c>
      <c r="L138" s="37">
        <f t="shared" si="26"/>
        <v>2346821.5141845206</v>
      </c>
      <c r="M138" s="37">
        <f t="shared" si="27"/>
        <v>2095907.1397371364</v>
      </c>
      <c r="N138" s="61"/>
      <c r="O138" s="71"/>
      <c r="P138" s="75"/>
    </row>
    <row r="139" spans="1:16" s="34" customFormat="1" x14ac:dyDescent="0.2">
      <c r="A139" s="33">
        <v>3044</v>
      </c>
      <c r="B139" s="34" t="s">
        <v>146</v>
      </c>
      <c r="C139" s="36">
        <v>22968927</v>
      </c>
      <c r="D139" s="79">
        <v>4506</v>
      </c>
      <c r="E139" s="37">
        <f t="shared" si="19"/>
        <v>5097.4094540612514</v>
      </c>
      <c r="F139" s="38">
        <f t="shared" si="20"/>
        <v>1.1161687357311338</v>
      </c>
      <c r="G139" s="39">
        <f t="shared" si="21"/>
        <v>-318.31725409922234</v>
      </c>
      <c r="H139" s="39">
        <f t="shared" si="22"/>
        <v>0</v>
      </c>
      <c r="I139" s="66">
        <f t="shared" si="24"/>
        <v>-318.31725409922234</v>
      </c>
      <c r="J139" s="81">
        <f t="shared" si="25"/>
        <v>-51.607234563427376</v>
      </c>
      <c r="K139" s="37">
        <f t="shared" si="23"/>
        <v>-369.92448866264971</v>
      </c>
      <c r="L139" s="37">
        <f t="shared" si="26"/>
        <v>-1434337.546971096</v>
      </c>
      <c r="M139" s="37">
        <f t="shared" si="27"/>
        <v>-1666879.7459138995</v>
      </c>
      <c r="N139" s="61"/>
      <c r="O139" s="71"/>
      <c r="P139" s="75"/>
    </row>
    <row r="140" spans="1:16" s="34" customFormat="1" x14ac:dyDescent="0.2">
      <c r="A140" s="33">
        <v>3045</v>
      </c>
      <c r="B140" s="34" t="s">
        <v>147</v>
      </c>
      <c r="C140" s="36">
        <v>14388855</v>
      </c>
      <c r="D140" s="79">
        <v>3479</v>
      </c>
      <c r="E140" s="37">
        <f t="shared" si="19"/>
        <v>4135.9169301523425</v>
      </c>
      <c r="F140" s="38">
        <f t="shared" si="20"/>
        <v>0.90563279497571658</v>
      </c>
      <c r="G140" s="39">
        <f t="shared" si="21"/>
        <v>258.57826024612297</v>
      </c>
      <c r="H140" s="39">
        <f t="shared" si="22"/>
        <v>0</v>
      </c>
      <c r="I140" s="66">
        <f t="shared" si="24"/>
        <v>258.57826024612297</v>
      </c>
      <c r="J140" s="81">
        <f t="shared" si="25"/>
        <v>-51.607234563427376</v>
      </c>
      <c r="K140" s="37">
        <f t="shared" si="23"/>
        <v>206.9710256826956</v>
      </c>
      <c r="L140" s="37">
        <f t="shared" si="26"/>
        <v>899593.7673962618</v>
      </c>
      <c r="M140" s="37">
        <f t="shared" si="27"/>
        <v>720052.19835009798</v>
      </c>
      <c r="N140" s="61"/>
      <c r="O140" s="71"/>
      <c r="P140" s="75"/>
    </row>
    <row r="141" spans="1:16" s="34" customFormat="1" x14ac:dyDescent="0.2">
      <c r="A141" s="33">
        <v>3046</v>
      </c>
      <c r="B141" s="34" t="s">
        <v>148</v>
      </c>
      <c r="C141" s="36">
        <v>10484599</v>
      </c>
      <c r="D141" s="79">
        <v>2211</v>
      </c>
      <c r="E141" s="37">
        <f t="shared" si="19"/>
        <v>4742.0167345092714</v>
      </c>
      <c r="F141" s="38">
        <f t="shared" si="20"/>
        <v>1.0383491597199626</v>
      </c>
      <c r="G141" s="39">
        <f t="shared" si="21"/>
        <v>-105.08162236803436</v>
      </c>
      <c r="H141" s="39">
        <f t="shared" si="22"/>
        <v>0</v>
      </c>
      <c r="I141" s="66">
        <f t="shared" si="24"/>
        <v>-105.08162236803436</v>
      </c>
      <c r="J141" s="81">
        <f t="shared" si="25"/>
        <v>-51.607234563427376</v>
      </c>
      <c r="K141" s="37">
        <f t="shared" si="23"/>
        <v>-156.68885693146174</v>
      </c>
      <c r="L141" s="37">
        <f t="shared" si="26"/>
        <v>-232335.46705572397</v>
      </c>
      <c r="M141" s="37">
        <f t="shared" si="27"/>
        <v>-346439.06267546193</v>
      </c>
      <c r="N141" s="61"/>
      <c r="O141" s="71"/>
      <c r="P141" s="75"/>
    </row>
    <row r="142" spans="1:16" s="34" customFormat="1" x14ac:dyDescent="0.2">
      <c r="A142" s="33">
        <v>3047</v>
      </c>
      <c r="B142" s="34" t="s">
        <v>149</v>
      </c>
      <c r="C142" s="36">
        <v>52268486</v>
      </c>
      <c r="D142" s="79">
        <v>14527</v>
      </c>
      <c r="E142" s="37">
        <f t="shared" si="19"/>
        <v>3598.0234046947062</v>
      </c>
      <c r="F142" s="38">
        <f t="shared" si="20"/>
        <v>0.78785141176945428</v>
      </c>
      <c r="G142" s="39">
        <f t="shared" si="21"/>
        <v>581.31437552070474</v>
      </c>
      <c r="H142" s="39">
        <f t="shared" si="22"/>
        <v>179.25922798405517</v>
      </c>
      <c r="I142" s="66">
        <f t="shared" si="24"/>
        <v>760.57360350475994</v>
      </c>
      <c r="J142" s="81">
        <f t="shared" si="25"/>
        <v>-51.607234563427376</v>
      </c>
      <c r="K142" s="37">
        <f t="shared" si="23"/>
        <v>708.96636894133258</v>
      </c>
      <c r="L142" s="37">
        <f t="shared" si="26"/>
        <v>11048852.738113647</v>
      </c>
      <c r="M142" s="37">
        <f t="shared" si="27"/>
        <v>10299154.441610739</v>
      </c>
      <c r="N142" s="61"/>
      <c r="O142" s="71"/>
      <c r="P142" s="75"/>
    </row>
    <row r="143" spans="1:16" s="34" customFormat="1" x14ac:dyDescent="0.2">
      <c r="A143" s="33">
        <v>3048</v>
      </c>
      <c r="B143" s="34" t="s">
        <v>150</v>
      </c>
      <c r="C143" s="36">
        <v>82089587</v>
      </c>
      <c r="D143" s="79">
        <v>20495</v>
      </c>
      <c r="E143" s="37">
        <f t="shared" si="19"/>
        <v>4005.3470114662114</v>
      </c>
      <c r="F143" s="38">
        <f t="shared" si="20"/>
        <v>0.87704218196378714</v>
      </c>
      <c r="G143" s="39">
        <f t="shared" si="21"/>
        <v>336.9202114578016</v>
      </c>
      <c r="H143" s="39">
        <f t="shared" si="22"/>
        <v>36.69596561402836</v>
      </c>
      <c r="I143" s="66">
        <f t="shared" si="24"/>
        <v>373.61617707182995</v>
      </c>
      <c r="J143" s="81">
        <f t="shared" si="25"/>
        <v>-51.607234563427376</v>
      </c>
      <c r="K143" s="37">
        <f t="shared" si="23"/>
        <v>322.00894250840258</v>
      </c>
      <c r="L143" s="37">
        <f t="shared" si="26"/>
        <v>7657263.5490871547</v>
      </c>
      <c r="M143" s="37">
        <f t="shared" si="27"/>
        <v>6599573.2767097112</v>
      </c>
      <c r="N143" s="61"/>
      <c r="O143" s="71"/>
      <c r="P143" s="75"/>
    </row>
    <row r="144" spans="1:16" s="34" customFormat="1" x14ac:dyDescent="0.2">
      <c r="A144" s="33">
        <v>3049</v>
      </c>
      <c r="B144" s="34" t="s">
        <v>151</v>
      </c>
      <c r="C144" s="36">
        <v>134558862</v>
      </c>
      <c r="D144" s="79">
        <v>28167</v>
      </c>
      <c r="E144" s="37">
        <f t="shared" si="19"/>
        <v>4777.1811694536163</v>
      </c>
      <c r="F144" s="38">
        <f t="shared" si="20"/>
        <v>1.0460490400706097</v>
      </c>
      <c r="G144" s="39">
        <f t="shared" si="21"/>
        <v>-126.18028333464135</v>
      </c>
      <c r="H144" s="39">
        <f t="shared" si="22"/>
        <v>0</v>
      </c>
      <c r="I144" s="66">
        <f t="shared" si="24"/>
        <v>-126.18028333464135</v>
      </c>
      <c r="J144" s="81">
        <f t="shared" si="25"/>
        <v>-51.607234563427376</v>
      </c>
      <c r="K144" s="37">
        <f t="shared" si="23"/>
        <v>-177.78751789806873</v>
      </c>
      <c r="L144" s="37">
        <f t="shared" si="26"/>
        <v>-3554120.040686843</v>
      </c>
      <c r="M144" s="37">
        <f t="shared" si="27"/>
        <v>-5007741.016634902</v>
      </c>
      <c r="N144" s="61"/>
      <c r="O144" s="71"/>
      <c r="P144" s="75"/>
    </row>
    <row r="145" spans="1:16" s="34" customFormat="1" x14ac:dyDescent="0.2">
      <c r="A145" s="33">
        <v>3050</v>
      </c>
      <c r="B145" s="34" t="s">
        <v>152</v>
      </c>
      <c r="C145" s="36">
        <v>11154967</v>
      </c>
      <c r="D145" s="79">
        <v>2737</v>
      </c>
      <c r="E145" s="37">
        <f t="shared" si="19"/>
        <v>4075.6181951041285</v>
      </c>
      <c r="F145" s="38">
        <f t="shared" si="20"/>
        <v>0.89242931123137481</v>
      </c>
      <c r="G145" s="39">
        <f t="shared" si="21"/>
        <v>294.75750127505131</v>
      </c>
      <c r="H145" s="39">
        <f t="shared" si="22"/>
        <v>12.101051340757362</v>
      </c>
      <c r="I145" s="66">
        <f t="shared" si="24"/>
        <v>306.85855261580866</v>
      </c>
      <c r="J145" s="81">
        <f t="shared" si="25"/>
        <v>-51.607234563427376</v>
      </c>
      <c r="K145" s="37">
        <f t="shared" si="23"/>
        <v>255.25131805238129</v>
      </c>
      <c r="L145" s="37">
        <f t="shared" si="26"/>
        <v>839871.85850946826</v>
      </c>
      <c r="M145" s="37">
        <f t="shared" si="27"/>
        <v>698622.85750936763</v>
      </c>
      <c r="N145" s="61"/>
      <c r="O145" s="71"/>
      <c r="P145" s="75"/>
    </row>
    <row r="146" spans="1:16" s="34" customFormat="1" x14ac:dyDescent="0.2">
      <c r="A146" s="33">
        <v>3051</v>
      </c>
      <c r="B146" s="34" t="s">
        <v>153</v>
      </c>
      <c r="C146" s="36">
        <v>4839680</v>
      </c>
      <c r="D146" s="79">
        <v>1366</v>
      </c>
      <c r="E146" s="37">
        <f t="shared" si="19"/>
        <v>3542.9575402635433</v>
      </c>
      <c r="F146" s="38">
        <f t="shared" si="20"/>
        <v>0.77579375839905385</v>
      </c>
      <c r="G146" s="39">
        <f t="shared" si="21"/>
        <v>614.35389417940246</v>
      </c>
      <c r="H146" s="39">
        <f t="shared" si="22"/>
        <v>198.53228053496218</v>
      </c>
      <c r="I146" s="66">
        <f t="shared" si="24"/>
        <v>812.88617471436464</v>
      </c>
      <c r="J146" s="81">
        <f t="shared" si="25"/>
        <v>-51.607234563427376</v>
      </c>
      <c r="K146" s="37">
        <f t="shared" si="23"/>
        <v>761.27894015093727</v>
      </c>
      <c r="L146" s="37">
        <f t="shared" si="26"/>
        <v>1110402.514659822</v>
      </c>
      <c r="M146" s="37">
        <f t="shared" si="27"/>
        <v>1039907.0322461803</v>
      </c>
      <c r="N146" s="61"/>
      <c r="O146" s="71"/>
      <c r="P146" s="75"/>
    </row>
    <row r="147" spans="1:16" s="34" customFormat="1" x14ac:dyDescent="0.2">
      <c r="A147" s="33">
        <v>3052</v>
      </c>
      <c r="B147" s="34" t="s">
        <v>154</v>
      </c>
      <c r="C147" s="36">
        <v>9354239</v>
      </c>
      <c r="D147" s="79">
        <v>2486</v>
      </c>
      <c r="E147" s="37">
        <f t="shared" si="19"/>
        <v>3762.7670957361224</v>
      </c>
      <c r="F147" s="38">
        <f t="shared" si="20"/>
        <v>0.8239249818851283</v>
      </c>
      <c r="G147" s="39">
        <f t="shared" si="21"/>
        <v>482.46816089585496</v>
      </c>
      <c r="H147" s="39">
        <f t="shared" si="22"/>
        <v>121.59893611955948</v>
      </c>
      <c r="I147" s="66">
        <f t="shared" si="24"/>
        <v>604.06709701541445</v>
      </c>
      <c r="J147" s="81">
        <f t="shared" si="25"/>
        <v>-51.607234563427376</v>
      </c>
      <c r="K147" s="37">
        <f t="shared" si="23"/>
        <v>552.45986245198708</v>
      </c>
      <c r="L147" s="37">
        <f t="shared" si="26"/>
        <v>1501710.8031803204</v>
      </c>
      <c r="M147" s="37">
        <f t="shared" si="27"/>
        <v>1373415.2180556399</v>
      </c>
      <c r="N147" s="61"/>
      <c r="O147" s="71"/>
      <c r="P147" s="75"/>
    </row>
    <row r="148" spans="1:16" s="34" customFormat="1" x14ac:dyDescent="0.2">
      <c r="A148" s="33">
        <v>3053</v>
      </c>
      <c r="B148" s="34" t="s">
        <v>127</v>
      </c>
      <c r="C148" s="36">
        <v>25899737</v>
      </c>
      <c r="D148" s="79">
        <v>6990</v>
      </c>
      <c r="E148" s="37">
        <f t="shared" si="19"/>
        <v>3705.2556509298997</v>
      </c>
      <c r="F148" s="38">
        <f t="shared" si="20"/>
        <v>0.81133182506342383</v>
      </c>
      <c r="G148" s="39">
        <f t="shared" si="21"/>
        <v>516.97502777958857</v>
      </c>
      <c r="H148" s="39">
        <f t="shared" si="22"/>
        <v>141.72794180173742</v>
      </c>
      <c r="I148" s="66">
        <f t="shared" si="24"/>
        <v>658.70296958132599</v>
      </c>
      <c r="J148" s="81">
        <f t="shared" si="25"/>
        <v>-51.607234563427376</v>
      </c>
      <c r="K148" s="37">
        <f t="shared" si="23"/>
        <v>607.09573501789862</v>
      </c>
      <c r="L148" s="37">
        <f t="shared" si="26"/>
        <v>4604333.757373469</v>
      </c>
      <c r="M148" s="37">
        <f t="shared" si="27"/>
        <v>4243599.1877751118</v>
      </c>
      <c r="N148" s="61"/>
      <c r="O148" s="71"/>
      <c r="P148" s="75"/>
    </row>
    <row r="149" spans="1:16" s="34" customFormat="1" x14ac:dyDescent="0.2">
      <c r="A149" s="33">
        <v>3054</v>
      </c>
      <c r="B149" s="34" t="s">
        <v>128</v>
      </c>
      <c r="C149" s="36">
        <v>36254903</v>
      </c>
      <c r="D149" s="79">
        <v>9307</v>
      </c>
      <c r="E149" s="37">
        <f t="shared" si="19"/>
        <v>3895.4446115826795</v>
      </c>
      <c r="F149" s="38">
        <f t="shared" si="20"/>
        <v>0.85297709089403106</v>
      </c>
      <c r="G149" s="39">
        <f t="shared" si="21"/>
        <v>402.86165138792074</v>
      </c>
      <c r="H149" s="39">
        <f t="shared" si="22"/>
        <v>75.161805573264516</v>
      </c>
      <c r="I149" s="66">
        <f t="shared" si="24"/>
        <v>478.02345696118527</v>
      </c>
      <c r="J149" s="81">
        <f t="shared" si="25"/>
        <v>-51.607234563427376</v>
      </c>
      <c r="K149" s="37">
        <f t="shared" si="23"/>
        <v>426.41622239775791</v>
      </c>
      <c r="L149" s="37">
        <f t="shared" si="26"/>
        <v>4448964.3139377516</v>
      </c>
      <c r="M149" s="37">
        <f t="shared" si="27"/>
        <v>3968655.7818559329</v>
      </c>
      <c r="N149" s="61"/>
      <c r="O149" s="71"/>
      <c r="P149" s="75"/>
    </row>
    <row r="150" spans="1:16" s="34" customFormat="1" x14ac:dyDescent="0.2">
      <c r="A150" s="33">
        <v>3401</v>
      </c>
      <c r="B150" s="34" t="s">
        <v>91</v>
      </c>
      <c r="C150" s="36">
        <v>66234896</v>
      </c>
      <c r="D150" s="79">
        <v>17966</v>
      </c>
      <c r="E150" s="37">
        <f t="shared" si="19"/>
        <v>3686.6801736613602</v>
      </c>
      <c r="F150" s="38">
        <f t="shared" si="20"/>
        <v>0.80726439293632457</v>
      </c>
      <c r="G150" s="39">
        <f t="shared" si="21"/>
        <v>528.12031414071237</v>
      </c>
      <c r="H150" s="39">
        <f t="shared" si="22"/>
        <v>148.22935884572627</v>
      </c>
      <c r="I150" s="66">
        <f t="shared" si="24"/>
        <v>676.34967298643869</v>
      </c>
      <c r="J150" s="81">
        <f t="shared" si="25"/>
        <v>-51.607234563427376</v>
      </c>
      <c r="K150" s="37">
        <f t="shared" si="23"/>
        <v>624.74243842301132</v>
      </c>
      <c r="L150" s="37">
        <f t="shared" si="26"/>
        <v>12151298.224874357</v>
      </c>
      <c r="M150" s="37">
        <f t="shared" si="27"/>
        <v>11224122.648707822</v>
      </c>
      <c r="N150" s="61"/>
      <c r="O150" s="71"/>
      <c r="P150" s="75"/>
    </row>
    <row r="151" spans="1:16" s="34" customFormat="1" x14ac:dyDescent="0.2">
      <c r="A151" s="33">
        <v>3403</v>
      </c>
      <c r="B151" s="34" t="s">
        <v>92</v>
      </c>
      <c r="C151" s="36">
        <v>135718411</v>
      </c>
      <c r="D151" s="79">
        <v>32382</v>
      </c>
      <c r="E151" s="37">
        <f t="shared" si="19"/>
        <v>4191.168272497066</v>
      </c>
      <c r="F151" s="38">
        <f t="shared" si="20"/>
        <v>0.91773106204414368</v>
      </c>
      <c r="G151" s="39">
        <f t="shared" si="21"/>
        <v>225.42745483928883</v>
      </c>
      <c r="H151" s="39">
        <f t="shared" si="22"/>
        <v>0</v>
      </c>
      <c r="I151" s="66">
        <f t="shared" si="24"/>
        <v>225.42745483928883</v>
      </c>
      <c r="J151" s="81">
        <f t="shared" si="25"/>
        <v>-51.607234563427376</v>
      </c>
      <c r="K151" s="37">
        <f t="shared" si="23"/>
        <v>173.82022027586146</v>
      </c>
      <c r="L151" s="37">
        <f t="shared" si="26"/>
        <v>7299791.8426058507</v>
      </c>
      <c r="M151" s="37">
        <f t="shared" si="27"/>
        <v>5628646.3729729457</v>
      </c>
      <c r="N151" s="61"/>
      <c r="O151" s="71"/>
      <c r="P151" s="75"/>
    </row>
    <row r="152" spans="1:16" s="34" customFormat="1" x14ac:dyDescent="0.2">
      <c r="A152" s="33">
        <v>3405</v>
      </c>
      <c r="B152" s="34" t="s">
        <v>112</v>
      </c>
      <c r="C152" s="36">
        <v>120703463</v>
      </c>
      <c r="D152" s="79">
        <v>28560</v>
      </c>
      <c r="E152" s="37">
        <f t="shared" si="19"/>
        <v>4226.3117296918772</v>
      </c>
      <c r="F152" s="38">
        <f t="shared" si="20"/>
        <v>0.9254263489422957</v>
      </c>
      <c r="G152" s="39">
        <f t="shared" si="21"/>
        <v>204.34138052240215</v>
      </c>
      <c r="H152" s="39">
        <f t="shared" si="22"/>
        <v>0</v>
      </c>
      <c r="I152" s="66">
        <f t="shared" si="24"/>
        <v>204.34138052240215</v>
      </c>
      <c r="J152" s="81">
        <f t="shared" si="25"/>
        <v>-51.607234563427376</v>
      </c>
      <c r="K152" s="37">
        <f t="shared" si="23"/>
        <v>152.73414595897478</v>
      </c>
      <c r="L152" s="37">
        <f t="shared" si="26"/>
        <v>5835989.8277198058</v>
      </c>
      <c r="M152" s="37">
        <f t="shared" si="27"/>
        <v>4362087.2085883198</v>
      </c>
      <c r="N152" s="61"/>
      <c r="O152" s="71"/>
      <c r="P152" s="75"/>
    </row>
    <row r="153" spans="1:16" s="34" customFormat="1" x14ac:dyDescent="0.2">
      <c r="A153" s="33">
        <v>3407</v>
      </c>
      <c r="B153" s="34" t="s">
        <v>113</v>
      </c>
      <c r="C153" s="36">
        <v>117280512</v>
      </c>
      <c r="D153" s="79">
        <v>30563</v>
      </c>
      <c r="E153" s="37">
        <f t="shared" si="19"/>
        <v>3837.3363871347706</v>
      </c>
      <c r="F153" s="38">
        <f t="shared" si="20"/>
        <v>0.84025325852346711</v>
      </c>
      <c r="G153" s="39">
        <f t="shared" si="21"/>
        <v>437.72658605666612</v>
      </c>
      <c r="H153" s="39">
        <f t="shared" si="22"/>
        <v>95.499684130032634</v>
      </c>
      <c r="I153" s="66">
        <f t="shared" si="24"/>
        <v>533.2262701866988</v>
      </c>
      <c r="J153" s="81">
        <f t="shared" si="25"/>
        <v>-51.607234563427376</v>
      </c>
      <c r="K153" s="37">
        <f t="shared" si="23"/>
        <v>481.61903562327143</v>
      </c>
      <c r="L153" s="37">
        <f t="shared" si="26"/>
        <v>16296994.495716074</v>
      </c>
      <c r="M153" s="37">
        <f t="shared" si="27"/>
        <v>14719722.585754044</v>
      </c>
      <c r="N153" s="61"/>
      <c r="O153" s="71"/>
      <c r="P153" s="75"/>
    </row>
    <row r="154" spans="1:16" s="34" customFormat="1" x14ac:dyDescent="0.2">
      <c r="A154" s="33">
        <v>3411</v>
      </c>
      <c r="B154" s="34" t="s">
        <v>93</v>
      </c>
      <c r="C154" s="36">
        <v>128034657</v>
      </c>
      <c r="D154" s="79">
        <v>35475</v>
      </c>
      <c r="E154" s="37">
        <f t="shared" si="19"/>
        <v>3609.1517124735728</v>
      </c>
      <c r="F154" s="38">
        <f t="shared" si="20"/>
        <v>0.79028815328223756</v>
      </c>
      <c r="G154" s="39">
        <f t="shared" si="21"/>
        <v>574.63739085338477</v>
      </c>
      <c r="H154" s="39">
        <f t="shared" si="22"/>
        <v>175.36432026145184</v>
      </c>
      <c r="I154" s="66">
        <f t="shared" si="24"/>
        <v>750.00171111483655</v>
      </c>
      <c r="J154" s="81">
        <f t="shared" si="25"/>
        <v>-51.607234563427376</v>
      </c>
      <c r="K154" s="37">
        <f t="shared" si="23"/>
        <v>698.39447655140918</v>
      </c>
      <c r="L154" s="37">
        <f t="shared" si="26"/>
        <v>26606310.701798826</v>
      </c>
      <c r="M154" s="37">
        <f t="shared" si="27"/>
        <v>24775544.055661242</v>
      </c>
      <c r="N154" s="61"/>
      <c r="O154" s="71"/>
      <c r="P154" s="75"/>
    </row>
    <row r="155" spans="1:16" s="34" customFormat="1" x14ac:dyDescent="0.2">
      <c r="A155" s="33">
        <v>3412</v>
      </c>
      <c r="B155" s="34" t="s">
        <v>94</v>
      </c>
      <c r="C155" s="36">
        <v>26263254</v>
      </c>
      <c r="D155" s="79">
        <v>7836</v>
      </c>
      <c r="E155" s="37">
        <f t="shared" si="19"/>
        <v>3351.6148545176111</v>
      </c>
      <c r="F155" s="38">
        <f t="shared" si="20"/>
        <v>0.73389586387730243</v>
      </c>
      <c r="G155" s="39">
        <f t="shared" si="21"/>
        <v>729.15950562696173</v>
      </c>
      <c r="H155" s="39">
        <f t="shared" si="22"/>
        <v>265.50222054603847</v>
      </c>
      <c r="I155" s="66">
        <f t="shared" si="24"/>
        <v>994.66172617300026</v>
      </c>
      <c r="J155" s="81">
        <f t="shared" si="25"/>
        <v>-51.607234563427376</v>
      </c>
      <c r="K155" s="37">
        <f t="shared" si="23"/>
        <v>943.05449160957289</v>
      </c>
      <c r="L155" s="37">
        <f t="shared" si="26"/>
        <v>7794169.28629163</v>
      </c>
      <c r="M155" s="37">
        <f t="shared" si="27"/>
        <v>7389774.9962526131</v>
      </c>
      <c r="N155" s="61"/>
      <c r="O155" s="71"/>
      <c r="P155" s="75"/>
    </row>
    <row r="156" spans="1:16" s="34" customFormat="1" x14ac:dyDescent="0.2">
      <c r="A156" s="33">
        <v>3413</v>
      </c>
      <c r="B156" s="34" t="s">
        <v>95</v>
      </c>
      <c r="C156" s="36">
        <v>75329973</v>
      </c>
      <c r="D156" s="79">
        <v>21356</v>
      </c>
      <c r="E156" s="37">
        <f t="shared" si="19"/>
        <v>3527.3446806518073</v>
      </c>
      <c r="F156" s="38">
        <f t="shared" si="20"/>
        <v>0.7723750442598365</v>
      </c>
      <c r="G156" s="39">
        <f t="shared" si="21"/>
        <v>623.72160994644412</v>
      </c>
      <c r="H156" s="39">
        <f t="shared" si="22"/>
        <v>203.99678139906979</v>
      </c>
      <c r="I156" s="66">
        <f t="shared" si="24"/>
        <v>827.71839134551396</v>
      </c>
      <c r="J156" s="81">
        <f t="shared" si="25"/>
        <v>-51.607234563427376</v>
      </c>
      <c r="K156" s="37">
        <f t="shared" si="23"/>
        <v>776.1111567820866</v>
      </c>
      <c r="L156" s="37">
        <f t="shared" si="26"/>
        <v>17676753.965574797</v>
      </c>
      <c r="M156" s="37">
        <f t="shared" si="27"/>
        <v>16574629.864238242</v>
      </c>
      <c r="N156" s="61"/>
      <c r="O156" s="71"/>
      <c r="P156" s="75"/>
    </row>
    <row r="157" spans="1:16" s="34" customFormat="1" x14ac:dyDescent="0.2">
      <c r="A157" s="33">
        <v>3414</v>
      </c>
      <c r="B157" s="34" t="s">
        <v>96</v>
      </c>
      <c r="C157" s="36">
        <v>15680988</v>
      </c>
      <c r="D157" s="79">
        <v>5010</v>
      </c>
      <c r="E157" s="37">
        <f t="shared" si="19"/>
        <v>3129.9377245508981</v>
      </c>
      <c r="F157" s="38">
        <f t="shared" si="20"/>
        <v>0.68535570163894843</v>
      </c>
      <c r="G157" s="39">
        <f t="shared" si="21"/>
        <v>862.16578360698952</v>
      </c>
      <c r="H157" s="39">
        <f t="shared" si="22"/>
        <v>343.08921603438796</v>
      </c>
      <c r="I157" s="66">
        <f t="shared" si="24"/>
        <v>1205.2549996413775</v>
      </c>
      <c r="J157" s="81">
        <f t="shared" si="25"/>
        <v>-51.607234563427376</v>
      </c>
      <c r="K157" s="37">
        <f t="shared" si="23"/>
        <v>1153.64776507795</v>
      </c>
      <c r="L157" s="37">
        <f t="shared" si="26"/>
        <v>6038327.5482033016</v>
      </c>
      <c r="M157" s="37">
        <f t="shared" si="27"/>
        <v>5779775.3030405296</v>
      </c>
      <c r="N157" s="61"/>
      <c r="O157" s="71"/>
      <c r="P157" s="75"/>
    </row>
    <row r="158" spans="1:16" s="34" customFormat="1" x14ac:dyDescent="0.2">
      <c r="A158" s="33">
        <v>3415</v>
      </c>
      <c r="B158" s="34" t="s">
        <v>97</v>
      </c>
      <c r="C158" s="36">
        <v>29228721</v>
      </c>
      <c r="D158" s="79">
        <v>8069</v>
      </c>
      <c r="E158" s="37">
        <f t="shared" si="19"/>
        <v>3622.3473788573551</v>
      </c>
      <c r="F158" s="38">
        <f t="shared" si="20"/>
        <v>0.7931775798424251</v>
      </c>
      <c r="G158" s="39">
        <f t="shared" si="21"/>
        <v>566.71999102311531</v>
      </c>
      <c r="H158" s="39">
        <f t="shared" si="22"/>
        <v>170.74583702712803</v>
      </c>
      <c r="I158" s="66">
        <f t="shared" si="24"/>
        <v>737.46582805024332</v>
      </c>
      <c r="J158" s="81">
        <f t="shared" si="25"/>
        <v>-51.607234563427376</v>
      </c>
      <c r="K158" s="37">
        <f t="shared" si="23"/>
        <v>685.85859348681595</v>
      </c>
      <c r="L158" s="37">
        <f t="shared" si="26"/>
        <v>5950611.766537413</v>
      </c>
      <c r="M158" s="37">
        <f t="shared" si="27"/>
        <v>5534192.9908451177</v>
      </c>
      <c r="N158" s="61"/>
      <c r="O158" s="71"/>
      <c r="P158" s="75"/>
    </row>
    <row r="159" spans="1:16" s="34" customFormat="1" x14ac:dyDescent="0.2">
      <c r="A159" s="33">
        <v>3416</v>
      </c>
      <c r="B159" s="34" t="s">
        <v>98</v>
      </c>
      <c r="C159" s="36">
        <v>18363781</v>
      </c>
      <c r="D159" s="79">
        <v>6028</v>
      </c>
      <c r="E159" s="37">
        <f t="shared" si="19"/>
        <v>3046.4135700066358</v>
      </c>
      <c r="F159" s="38">
        <f t="shared" si="20"/>
        <v>0.66706659796366796</v>
      </c>
      <c r="G159" s="39">
        <f t="shared" si="21"/>
        <v>912.28027633354691</v>
      </c>
      <c r="H159" s="39">
        <f t="shared" si="22"/>
        <v>372.32267012487978</v>
      </c>
      <c r="I159" s="66">
        <f t="shared" si="24"/>
        <v>1284.6029464584267</v>
      </c>
      <c r="J159" s="81">
        <f t="shared" si="25"/>
        <v>-51.607234563427376</v>
      </c>
      <c r="K159" s="37">
        <f t="shared" si="23"/>
        <v>1232.9957118949992</v>
      </c>
      <c r="L159" s="37">
        <f t="shared" si="26"/>
        <v>7743586.5612513963</v>
      </c>
      <c r="M159" s="37">
        <f t="shared" si="27"/>
        <v>7432498.1513030548</v>
      </c>
      <c r="N159" s="61"/>
      <c r="O159" s="71"/>
      <c r="P159" s="75"/>
    </row>
    <row r="160" spans="1:16" s="34" customFormat="1" x14ac:dyDescent="0.2">
      <c r="A160" s="33">
        <v>3417</v>
      </c>
      <c r="B160" s="34" t="s">
        <v>99</v>
      </c>
      <c r="C160" s="36">
        <v>14486225</v>
      </c>
      <c r="D160" s="79">
        <v>4572</v>
      </c>
      <c r="E160" s="37">
        <f t="shared" si="19"/>
        <v>3168.465660542432</v>
      </c>
      <c r="F160" s="38">
        <f t="shared" si="20"/>
        <v>0.69379208054740327</v>
      </c>
      <c r="G160" s="39">
        <f t="shared" si="21"/>
        <v>839.04902201206926</v>
      </c>
      <c r="H160" s="39">
        <f t="shared" si="22"/>
        <v>329.60443843735112</v>
      </c>
      <c r="I160" s="66">
        <f t="shared" si="24"/>
        <v>1168.6534604494204</v>
      </c>
      <c r="J160" s="81">
        <f t="shared" si="25"/>
        <v>-51.607234563427376</v>
      </c>
      <c r="K160" s="37">
        <f t="shared" si="23"/>
        <v>1117.046225885993</v>
      </c>
      <c r="L160" s="37">
        <f t="shared" si="26"/>
        <v>5343083.6211747499</v>
      </c>
      <c r="M160" s="37">
        <f t="shared" si="27"/>
        <v>5107135.3447507601</v>
      </c>
      <c r="N160" s="61"/>
      <c r="O160" s="71"/>
      <c r="P160" s="75"/>
    </row>
    <row r="161" spans="1:16" s="34" customFormat="1" x14ac:dyDescent="0.2">
      <c r="A161" s="33">
        <v>3418</v>
      </c>
      <c r="B161" s="34" t="s">
        <v>100</v>
      </c>
      <c r="C161" s="36">
        <v>22586965</v>
      </c>
      <c r="D161" s="79">
        <v>7267</v>
      </c>
      <c r="E161" s="37">
        <f t="shared" si="19"/>
        <v>3108.1553598458786</v>
      </c>
      <c r="F161" s="38">
        <f t="shared" si="20"/>
        <v>0.68058606429803103</v>
      </c>
      <c r="G161" s="39">
        <f t="shared" si="21"/>
        <v>875.23520243000132</v>
      </c>
      <c r="H161" s="39">
        <f t="shared" si="22"/>
        <v>350.71304368114482</v>
      </c>
      <c r="I161" s="66">
        <f t="shared" si="24"/>
        <v>1225.9482461111461</v>
      </c>
      <c r="J161" s="81">
        <f t="shared" si="25"/>
        <v>-51.607234563427376</v>
      </c>
      <c r="K161" s="37">
        <f t="shared" si="23"/>
        <v>1174.3410115477186</v>
      </c>
      <c r="L161" s="37">
        <f t="shared" si="26"/>
        <v>8908965.9044896979</v>
      </c>
      <c r="M161" s="37">
        <f t="shared" si="27"/>
        <v>8533936.1309172716</v>
      </c>
      <c r="N161" s="61"/>
      <c r="O161" s="71"/>
      <c r="P161" s="75"/>
    </row>
    <row r="162" spans="1:16" s="34" customFormat="1" x14ac:dyDescent="0.2">
      <c r="A162" s="33">
        <v>3419</v>
      </c>
      <c r="B162" s="34" t="s">
        <v>404</v>
      </c>
      <c r="C162" s="36">
        <v>11056044</v>
      </c>
      <c r="D162" s="79">
        <v>3625</v>
      </c>
      <c r="E162" s="37">
        <f t="shared" si="19"/>
        <v>3049.943172413793</v>
      </c>
      <c r="F162" s="38">
        <f t="shared" si="20"/>
        <v>0.66783946737742306</v>
      </c>
      <c r="G162" s="39">
        <f t="shared" si="21"/>
        <v>910.16251488925263</v>
      </c>
      <c r="H162" s="39">
        <f t="shared" si="22"/>
        <v>371.08730928237475</v>
      </c>
      <c r="I162" s="66">
        <f t="shared" si="24"/>
        <v>1281.2498241716273</v>
      </c>
      <c r="J162" s="81">
        <f t="shared" si="25"/>
        <v>-51.607234563427376</v>
      </c>
      <c r="K162" s="37">
        <f t="shared" si="23"/>
        <v>1229.6425896081998</v>
      </c>
      <c r="L162" s="37">
        <f t="shared" si="26"/>
        <v>4644530.6126221493</v>
      </c>
      <c r="M162" s="37">
        <f t="shared" si="27"/>
        <v>4457454.3873297246</v>
      </c>
      <c r="N162" s="61"/>
      <c r="O162" s="71"/>
      <c r="P162" s="75"/>
    </row>
    <row r="163" spans="1:16" s="34" customFormat="1" x14ac:dyDescent="0.2">
      <c r="A163" s="33">
        <v>3420</v>
      </c>
      <c r="B163" s="34" t="s">
        <v>101</v>
      </c>
      <c r="C163" s="36">
        <v>78431714</v>
      </c>
      <c r="D163" s="79">
        <v>21568</v>
      </c>
      <c r="E163" s="37">
        <f t="shared" si="19"/>
        <v>3636.4852559347182</v>
      </c>
      <c r="F163" s="38">
        <f t="shared" si="20"/>
        <v>0.79627332024263764</v>
      </c>
      <c r="G163" s="39">
        <f t="shared" si="21"/>
        <v>558.23726477669754</v>
      </c>
      <c r="H163" s="39">
        <f t="shared" si="22"/>
        <v>165.79758005005095</v>
      </c>
      <c r="I163" s="66">
        <f t="shared" si="24"/>
        <v>724.03484482674844</v>
      </c>
      <c r="J163" s="81">
        <f t="shared" si="25"/>
        <v>-51.607234563427376</v>
      </c>
      <c r="K163" s="37">
        <f t="shared" si="23"/>
        <v>672.42761026332107</v>
      </c>
      <c r="L163" s="37">
        <f t="shared" si="26"/>
        <v>15615983.53322331</v>
      </c>
      <c r="M163" s="37">
        <f t="shared" si="27"/>
        <v>14502918.698159309</v>
      </c>
      <c r="N163" s="61"/>
      <c r="O163" s="71"/>
      <c r="P163" s="75"/>
    </row>
    <row r="164" spans="1:16" s="34" customFormat="1" x14ac:dyDescent="0.2">
      <c r="A164" s="33">
        <v>3421</v>
      </c>
      <c r="B164" s="34" t="s">
        <v>102</v>
      </c>
      <c r="C164" s="36">
        <v>23195962</v>
      </c>
      <c r="D164" s="79">
        <v>6582</v>
      </c>
      <c r="E164" s="37">
        <f t="shared" si="19"/>
        <v>3524.1510179276816</v>
      </c>
      <c r="F164" s="38">
        <f t="shared" si="20"/>
        <v>0.7716757348327119</v>
      </c>
      <c r="G164" s="39">
        <f t="shared" si="21"/>
        <v>625.63780758091946</v>
      </c>
      <c r="H164" s="39">
        <f t="shared" si="22"/>
        <v>205.11456335251378</v>
      </c>
      <c r="I164" s="66">
        <f t="shared" si="24"/>
        <v>830.75237093343321</v>
      </c>
      <c r="J164" s="81">
        <f t="shared" si="25"/>
        <v>-51.607234563427376</v>
      </c>
      <c r="K164" s="37">
        <f t="shared" si="23"/>
        <v>779.14513637000584</v>
      </c>
      <c r="L164" s="37">
        <f t="shared" si="26"/>
        <v>5468012.105483857</v>
      </c>
      <c r="M164" s="37">
        <f t="shared" si="27"/>
        <v>5128333.2875873782</v>
      </c>
      <c r="N164" s="61"/>
      <c r="O164" s="71"/>
      <c r="P164" s="75"/>
    </row>
    <row r="165" spans="1:16" s="34" customFormat="1" x14ac:dyDescent="0.2">
      <c r="A165" s="33">
        <v>3422</v>
      </c>
      <c r="B165" s="34" t="s">
        <v>103</v>
      </c>
      <c r="C165" s="36">
        <v>15543856</v>
      </c>
      <c r="D165" s="79">
        <v>4213</v>
      </c>
      <c r="E165" s="37">
        <f t="shared" si="19"/>
        <v>3689.4982197958698</v>
      </c>
      <c r="F165" s="38">
        <f t="shared" si="20"/>
        <v>0.80788145441030157</v>
      </c>
      <c r="G165" s="39">
        <f t="shared" si="21"/>
        <v>526.42948646000661</v>
      </c>
      <c r="H165" s="39">
        <f t="shared" si="22"/>
        <v>147.24304269864791</v>
      </c>
      <c r="I165" s="66">
        <f t="shared" si="24"/>
        <v>673.67252915865447</v>
      </c>
      <c r="J165" s="81">
        <f t="shared" si="25"/>
        <v>-51.607234563427376</v>
      </c>
      <c r="K165" s="37">
        <f t="shared" si="23"/>
        <v>622.0652945952271</v>
      </c>
      <c r="L165" s="37">
        <f t="shared" si="26"/>
        <v>2838182.3653454115</v>
      </c>
      <c r="M165" s="37">
        <f t="shared" si="27"/>
        <v>2620761.0861296919</v>
      </c>
      <c r="N165" s="61"/>
      <c r="O165" s="71"/>
      <c r="P165" s="75"/>
    </row>
    <row r="166" spans="1:16" s="34" customFormat="1" x14ac:dyDescent="0.2">
      <c r="A166" s="33">
        <v>3423</v>
      </c>
      <c r="B166" s="34" t="s">
        <v>104</v>
      </c>
      <c r="C166" s="36">
        <v>7244163</v>
      </c>
      <c r="D166" s="79">
        <v>2281</v>
      </c>
      <c r="E166" s="37">
        <f t="shared" si="19"/>
        <v>3175.8715475668569</v>
      </c>
      <c r="F166" s="38">
        <f t="shared" si="20"/>
        <v>0.69541373162949038</v>
      </c>
      <c r="G166" s="39">
        <f t="shared" si="21"/>
        <v>834.60548979741429</v>
      </c>
      <c r="H166" s="39">
        <f t="shared" si="22"/>
        <v>327.01237797880242</v>
      </c>
      <c r="I166" s="66">
        <f t="shared" si="24"/>
        <v>1161.6178677762168</v>
      </c>
      <c r="J166" s="81">
        <f t="shared" si="25"/>
        <v>-51.607234563427376</v>
      </c>
      <c r="K166" s="37">
        <f t="shared" si="23"/>
        <v>1110.0106332127893</v>
      </c>
      <c r="L166" s="37">
        <f t="shared" si="26"/>
        <v>2649650.3563975506</v>
      </c>
      <c r="M166" s="37">
        <f t="shared" si="27"/>
        <v>2531934.2543583727</v>
      </c>
      <c r="N166" s="61"/>
      <c r="O166" s="71"/>
      <c r="P166" s="75"/>
    </row>
    <row r="167" spans="1:16" s="34" customFormat="1" x14ac:dyDescent="0.2">
      <c r="A167" s="33">
        <v>3424</v>
      </c>
      <c r="B167" s="34" t="s">
        <v>105</v>
      </c>
      <c r="C167" s="36">
        <v>5199633</v>
      </c>
      <c r="D167" s="79">
        <v>1769</v>
      </c>
      <c r="E167" s="37">
        <f t="shared" si="19"/>
        <v>2939.3063877897116</v>
      </c>
      <c r="F167" s="38">
        <f t="shared" si="20"/>
        <v>0.64361356966759109</v>
      </c>
      <c r="G167" s="39">
        <f t="shared" si="21"/>
        <v>976.54458566370147</v>
      </c>
      <c r="H167" s="39">
        <f t="shared" si="22"/>
        <v>409.81018390080328</v>
      </c>
      <c r="I167" s="66">
        <f t="shared" si="24"/>
        <v>1386.3547695645047</v>
      </c>
      <c r="J167" s="81">
        <f t="shared" si="25"/>
        <v>-51.607234563427376</v>
      </c>
      <c r="K167" s="37">
        <f t="shared" si="23"/>
        <v>1334.7475350010773</v>
      </c>
      <c r="L167" s="37">
        <f t="shared" si="26"/>
        <v>2452461.5873596091</v>
      </c>
      <c r="M167" s="37">
        <f t="shared" si="27"/>
        <v>2361168.3894169056</v>
      </c>
      <c r="N167" s="61"/>
      <c r="O167" s="71"/>
      <c r="P167" s="75"/>
    </row>
    <row r="168" spans="1:16" s="34" customFormat="1" x14ac:dyDescent="0.2">
      <c r="A168" s="33">
        <v>3425</v>
      </c>
      <c r="B168" s="34" t="s">
        <v>106</v>
      </c>
      <c r="C168" s="36">
        <v>3690044</v>
      </c>
      <c r="D168" s="79">
        <v>1328</v>
      </c>
      <c r="E168" s="37">
        <f t="shared" si="19"/>
        <v>2778.647590361446</v>
      </c>
      <c r="F168" s="38">
        <f t="shared" si="20"/>
        <v>0.60843445988139944</v>
      </c>
      <c r="G168" s="39">
        <f t="shared" si="21"/>
        <v>1072.9398641206608</v>
      </c>
      <c r="H168" s="39">
        <f t="shared" si="22"/>
        <v>466.04076300069624</v>
      </c>
      <c r="I168" s="66">
        <f t="shared" si="24"/>
        <v>1538.980627121357</v>
      </c>
      <c r="J168" s="81">
        <f t="shared" si="25"/>
        <v>-51.607234563427376</v>
      </c>
      <c r="K168" s="37">
        <f t="shared" si="23"/>
        <v>1487.3733925579295</v>
      </c>
      <c r="L168" s="37">
        <f t="shared" si="26"/>
        <v>2043766.2728171621</v>
      </c>
      <c r="M168" s="37">
        <f t="shared" si="27"/>
        <v>1975231.8653169305</v>
      </c>
      <c r="N168" s="61"/>
      <c r="O168" s="71"/>
      <c r="P168" s="75"/>
    </row>
    <row r="169" spans="1:16" s="34" customFormat="1" x14ac:dyDescent="0.2">
      <c r="A169" s="33">
        <v>3426</v>
      </c>
      <c r="B169" s="34" t="s">
        <v>107</v>
      </c>
      <c r="C169" s="36">
        <v>4487359</v>
      </c>
      <c r="D169" s="79">
        <v>1555</v>
      </c>
      <c r="E169" s="37">
        <f t="shared" si="19"/>
        <v>2885.7614147909967</v>
      </c>
      <c r="F169" s="38">
        <f t="shared" si="20"/>
        <v>0.63188894260842543</v>
      </c>
      <c r="G169" s="39">
        <f t="shared" si="21"/>
        <v>1008.6715694629304</v>
      </c>
      <c r="H169" s="39">
        <f t="shared" si="22"/>
        <v>428.55092445035348</v>
      </c>
      <c r="I169" s="66">
        <f t="shared" si="24"/>
        <v>1437.2224939132839</v>
      </c>
      <c r="J169" s="81">
        <f t="shared" si="25"/>
        <v>-51.607234563427376</v>
      </c>
      <c r="K169" s="37">
        <f t="shared" si="23"/>
        <v>1385.6152593498564</v>
      </c>
      <c r="L169" s="37">
        <f t="shared" si="26"/>
        <v>2234880.9780351566</v>
      </c>
      <c r="M169" s="37">
        <f t="shared" si="27"/>
        <v>2154631.7282890268</v>
      </c>
      <c r="N169" s="61"/>
      <c r="O169" s="71"/>
      <c r="P169" s="75"/>
    </row>
    <row r="170" spans="1:16" s="34" customFormat="1" x14ac:dyDescent="0.2">
      <c r="A170" s="33">
        <v>3427</v>
      </c>
      <c r="B170" s="34" t="s">
        <v>108</v>
      </c>
      <c r="C170" s="36">
        <v>20002764</v>
      </c>
      <c r="D170" s="79">
        <v>5628</v>
      </c>
      <c r="E170" s="37">
        <f t="shared" si="19"/>
        <v>3554.1513859275055</v>
      </c>
      <c r="F170" s="38">
        <f t="shared" si="20"/>
        <v>0.77824485060094861</v>
      </c>
      <c r="G170" s="39">
        <f t="shared" si="21"/>
        <v>607.63758678102511</v>
      </c>
      <c r="H170" s="39">
        <f t="shared" si="22"/>
        <v>194.6144345525754</v>
      </c>
      <c r="I170" s="66">
        <f t="shared" si="24"/>
        <v>802.25202133360051</v>
      </c>
      <c r="J170" s="81">
        <f t="shared" si="25"/>
        <v>-51.607234563427376</v>
      </c>
      <c r="K170" s="37">
        <f t="shared" si="23"/>
        <v>750.64478677017314</v>
      </c>
      <c r="L170" s="37">
        <f t="shared" si="26"/>
        <v>4515074.3760655038</v>
      </c>
      <c r="M170" s="37">
        <f t="shared" si="27"/>
        <v>4224628.859942534</v>
      </c>
      <c r="N170" s="61"/>
      <c r="O170" s="71"/>
      <c r="P170" s="75"/>
    </row>
    <row r="171" spans="1:16" s="34" customFormat="1" x14ac:dyDescent="0.2">
      <c r="A171" s="33">
        <v>3428</v>
      </c>
      <c r="B171" s="34" t="s">
        <v>109</v>
      </c>
      <c r="C171" s="36">
        <v>8077605</v>
      </c>
      <c r="D171" s="79">
        <v>2493</v>
      </c>
      <c r="E171" s="37">
        <f t="shared" si="19"/>
        <v>3240.1143200962697</v>
      </c>
      <c r="F171" s="38">
        <f t="shared" si="20"/>
        <v>0.70948083274040619</v>
      </c>
      <c r="G171" s="39">
        <f t="shared" si="21"/>
        <v>796.05982627976664</v>
      </c>
      <c r="H171" s="39">
        <f t="shared" si="22"/>
        <v>304.52740759350792</v>
      </c>
      <c r="I171" s="66">
        <f t="shared" si="24"/>
        <v>1100.5872338732745</v>
      </c>
      <c r="J171" s="81">
        <f t="shared" si="25"/>
        <v>-51.607234563427376</v>
      </c>
      <c r="K171" s="37">
        <f t="shared" si="23"/>
        <v>1048.979999309847</v>
      </c>
      <c r="L171" s="37">
        <f t="shared" si="26"/>
        <v>2743763.9740460734</v>
      </c>
      <c r="M171" s="37">
        <f t="shared" si="27"/>
        <v>2615107.1382794487</v>
      </c>
      <c r="N171" s="61"/>
      <c r="O171" s="71"/>
      <c r="P171" s="75"/>
    </row>
    <row r="172" spans="1:16" s="34" customFormat="1" x14ac:dyDescent="0.2">
      <c r="A172" s="33">
        <v>3429</v>
      </c>
      <c r="B172" s="34" t="s">
        <v>110</v>
      </c>
      <c r="C172" s="36">
        <v>4358397</v>
      </c>
      <c r="D172" s="79">
        <v>1519</v>
      </c>
      <c r="E172" s="37">
        <f t="shared" si="19"/>
        <v>2869.2541145490454</v>
      </c>
      <c r="F172" s="38">
        <f t="shared" si="20"/>
        <v>0.62827437473675618</v>
      </c>
      <c r="G172" s="39">
        <f t="shared" si="21"/>
        <v>1018.5759496081012</v>
      </c>
      <c r="H172" s="39">
        <f t="shared" si="22"/>
        <v>434.32847953503642</v>
      </c>
      <c r="I172" s="66">
        <f t="shared" si="24"/>
        <v>1452.9044291431376</v>
      </c>
      <c r="J172" s="81">
        <f t="shared" si="25"/>
        <v>-51.607234563427376</v>
      </c>
      <c r="K172" s="37">
        <f t="shared" si="23"/>
        <v>1401.2971945797101</v>
      </c>
      <c r="L172" s="37">
        <f t="shared" si="26"/>
        <v>2206961.8278684258</v>
      </c>
      <c r="M172" s="37">
        <f t="shared" si="27"/>
        <v>2128570.4385665795</v>
      </c>
      <c r="N172" s="61"/>
      <c r="O172" s="71"/>
      <c r="P172" s="75"/>
    </row>
    <row r="173" spans="1:16" s="34" customFormat="1" x14ac:dyDescent="0.2">
      <c r="A173" s="33">
        <v>3430</v>
      </c>
      <c r="B173" s="34" t="s">
        <v>111</v>
      </c>
      <c r="C173" s="36">
        <v>6528378</v>
      </c>
      <c r="D173" s="79">
        <v>1844</v>
      </c>
      <c r="E173" s="37">
        <f t="shared" si="19"/>
        <v>3540.3351409978309</v>
      </c>
      <c r="F173" s="38">
        <f t="shared" si="20"/>
        <v>0.77521953729726245</v>
      </c>
      <c r="G173" s="39">
        <f t="shared" si="21"/>
        <v>615.92733373882993</v>
      </c>
      <c r="H173" s="39">
        <f t="shared" si="22"/>
        <v>199.45012027796153</v>
      </c>
      <c r="I173" s="66">
        <f t="shared" si="24"/>
        <v>815.37745401679149</v>
      </c>
      <c r="J173" s="81">
        <f t="shared" si="25"/>
        <v>-51.607234563427376</v>
      </c>
      <c r="K173" s="37">
        <f t="shared" si="23"/>
        <v>763.77021945336412</v>
      </c>
      <c r="L173" s="37">
        <f t="shared" si="26"/>
        <v>1503556.0252069635</v>
      </c>
      <c r="M173" s="37">
        <f t="shared" si="27"/>
        <v>1408392.2846720035</v>
      </c>
      <c r="N173" s="61"/>
      <c r="O173" s="71"/>
      <c r="P173" s="75"/>
    </row>
    <row r="174" spans="1:16" s="34" customFormat="1" x14ac:dyDescent="0.2">
      <c r="A174" s="33">
        <v>3431</v>
      </c>
      <c r="B174" s="34" t="s">
        <v>114</v>
      </c>
      <c r="C174" s="36">
        <v>8173540</v>
      </c>
      <c r="D174" s="79">
        <v>2466</v>
      </c>
      <c r="E174" s="37">
        <f t="shared" si="19"/>
        <v>3314.4931062449309</v>
      </c>
      <c r="F174" s="38">
        <f t="shared" si="20"/>
        <v>0.72576739485572217</v>
      </c>
      <c r="G174" s="39">
        <f t="shared" si="21"/>
        <v>751.43255459056991</v>
      </c>
      <c r="H174" s="39">
        <f t="shared" si="22"/>
        <v>278.49483244147649</v>
      </c>
      <c r="I174" s="66">
        <f t="shared" si="24"/>
        <v>1029.9273870320465</v>
      </c>
      <c r="J174" s="81">
        <f t="shared" si="25"/>
        <v>-51.607234563427376</v>
      </c>
      <c r="K174" s="37">
        <f t="shared" si="23"/>
        <v>978.32015246861909</v>
      </c>
      <c r="L174" s="37">
        <f t="shared" si="26"/>
        <v>2539800.9364210265</v>
      </c>
      <c r="M174" s="37">
        <f t="shared" si="27"/>
        <v>2412537.4959876146</v>
      </c>
      <c r="N174" s="61"/>
      <c r="O174" s="71"/>
      <c r="P174" s="75"/>
    </row>
    <row r="175" spans="1:16" s="34" customFormat="1" x14ac:dyDescent="0.2">
      <c r="A175" s="33">
        <v>3432</v>
      </c>
      <c r="B175" s="34" t="s">
        <v>115</v>
      </c>
      <c r="C175" s="36">
        <v>6521052</v>
      </c>
      <c r="D175" s="79">
        <v>1966</v>
      </c>
      <c r="E175" s="37">
        <f t="shared" si="19"/>
        <v>3316.913530010173</v>
      </c>
      <c r="F175" s="38">
        <f t="shared" si="20"/>
        <v>0.72629738981852265</v>
      </c>
      <c r="G175" s="39">
        <f t="shared" si="21"/>
        <v>749.9803003314247</v>
      </c>
      <c r="H175" s="39">
        <f t="shared" si="22"/>
        <v>277.6476841236418</v>
      </c>
      <c r="I175" s="66">
        <f t="shared" si="24"/>
        <v>1027.6279844550666</v>
      </c>
      <c r="J175" s="81">
        <f t="shared" si="25"/>
        <v>-51.607234563427376</v>
      </c>
      <c r="K175" s="37">
        <f t="shared" si="23"/>
        <v>976.02074989163918</v>
      </c>
      <c r="L175" s="37">
        <f t="shared" si="26"/>
        <v>2020316.6174386609</v>
      </c>
      <c r="M175" s="37">
        <f t="shared" si="27"/>
        <v>1918856.7942869626</v>
      </c>
      <c r="N175" s="61"/>
      <c r="O175" s="71"/>
      <c r="P175" s="75"/>
    </row>
    <row r="176" spans="1:16" s="34" customFormat="1" x14ac:dyDescent="0.2">
      <c r="A176" s="33">
        <v>3433</v>
      </c>
      <c r="B176" s="34" t="s">
        <v>116</v>
      </c>
      <c r="C176" s="36">
        <v>7051520</v>
      </c>
      <c r="D176" s="79">
        <v>2147</v>
      </c>
      <c r="E176" s="37">
        <f t="shared" si="19"/>
        <v>3284.3595714951093</v>
      </c>
      <c r="F176" s="38">
        <f t="shared" si="20"/>
        <v>0.71916911985193155</v>
      </c>
      <c r="G176" s="39">
        <f t="shared" si="21"/>
        <v>769.51267544046289</v>
      </c>
      <c r="H176" s="39">
        <f t="shared" si="22"/>
        <v>289.04156960391407</v>
      </c>
      <c r="I176" s="66">
        <f t="shared" si="24"/>
        <v>1058.554245044377</v>
      </c>
      <c r="J176" s="81">
        <f t="shared" si="25"/>
        <v>-51.607234563427376</v>
      </c>
      <c r="K176" s="37">
        <f t="shared" si="23"/>
        <v>1006.9470104809496</v>
      </c>
      <c r="L176" s="37">
        <f t="shared" si="26"/>
        <v>2272715.9641102776</v>
      </c>
      <c r="M176" s="37">
        <f t="shared" si="27"/>
        <v>2161915.2315025991</v>
      </c>
      <c r="N176" s="61"/>
      <c r="O176" s="71"/>
      <c r="P176" s="75"/>
    </row>
    <row r="177" spans="1:16" s="34" customFormat="1" x14ac:dyDescent="0.2">
      <c r="A177" s="33">
        <v>3434</v>
      </c>
      <c r="B177" s="34" t="s">
        <v>117</v>
      </c>
      <c r="C177" s="36">
        <v>7312707</v>
      </c>
      <c r="D177" s="79">
        <v>2212</v>
      </c>
      <c r="E177" s="37">
        <f t="shared" si="19"/>
        <v>3305.9254068716095</v>
      </c>
      <c r="F177" s="38">
        <f t="shared" si="20"/>
        <v>0.72389134423357226</v>
      </c>
      <c r="G177" s="39">
        <f t="shared" si="21"/>
        <v>756.57317421456275</v>
      </c>
      <c r="H177" s="39">
        <f t="shared" si="22"/>
        <v>281.49352722213899</v>
      </c>
      <c r="I177" s="66">
        <f t="shared" si="24"/>
        <v>1038.0667014367018</v>
      </c>
      <c r="J177" s="81">
        <f t="shared" si="25"/>
        <v>-51.607234563427376</v>
      </c>
      <c r="K177" s="37">
        <f t="shared" si="23"/>
        <v>986.45946687327444</v>
      </c>
      <c r="L177" s="37">
        <f t="shared" si="26"/>
        <v>2296203.5435779844</v>
      </c>
      <c r="M177" s="37">
        <f t="shared" si="27"/>
        <v>2182048.3407236831</v>
      </c>
      <c r="N177" s="61"/>
      <c r="O177" s="71"/>
      <c r="P177" s="75"/>
    </row>
    <row r="178" spans="1:16" s="34" customFormat="1" x14ac:dyDescent="0.2">
      <c r="A178" s="33">
        <v>3435</v>
      </c>
      <c r="B178" s="34" t="s">
        <v>118</v>
      </c>
      <c r="C178" s="36">
        <v>12181011</v>
      </c>
      <c r="D178" s="79">
        <v>3532</v>
      </c>
      <c r="E178" s="37">
        <f t="shared" si="19"/>
        <v>3448.7573612684032</v>
      </c>
      <c r="F178" s="38">
        <f t="shared" si="20"/>
        <v>0.75516694871420864</v>
      </c>
      <c r="G178" s="39">
        <f t="shared" si="21"/>
        <v>670.87400157648653</v>
      </c>
      <c r="H178" s="39">
        <f t="shared" si="22"/>
        <v>231.50234318326122</v>
      </c>
      <c r="I178" s="66">
        <f t="shared" si="24"/>
        <v>902.37634475974778</v>
      </c>
      <c r="J178" s="81">
        <f t="shared" si="25"/>
        <v>-51.607234563427376</v>
      </c>
      <c r="K178" s="37">
        <f t="shared" si="23"/>
        <v>850.76911019632041</v>
      </c>
      <c r="L178" s="37">
        <f t="shared" si="26"/>
        <v>3187193.2496914291</v>
      </c>
      <c r="M178" s="37">
        <f t="shared" si="27"/>
        <v>3004916.4972134037</v>
      </c>
      <c r="N178" s="61"/>
      <c r="O178" s="71"/>
      <c r="P178" s="75"/>
    </row>
    <row r="179" spans="1:16" s="34" customFormat="1" x14ac:dyDescent="0.2">
      <c r="A179" s="33">
        <v>3436</v>
      </c>
      <c r="B179" s="34" t="s">
        <v>119</v>
      </c>
      <c r="C179" s="36">
        <v>20564417</v>
      </c>
      <c r="D179" s="79">
        <v>5589</v>
      </c>
      <c r="E179" s="37">
        <f t="shared" si="19"/>
        <v>3679.4448022902129</v>
      </c>
      <c r="F179" s="38">
        <f t="shared" si="20"/>
        <v>0.8056800792984542</v>
      </c>
      <c r="G179" s="39">
        <f t="shared" si="21"/>
        <v>532.4615369634007</v>
      </c>
      <c r="H179" s="39">
        <f t="shared" si="22"/>
        <v>150.76173882562782</v>
      </c>
      <c r="I179" s="66">
        <f t="shared" si="24"/>
        <v>683.22327578902855</v>
      </c>
      <c r="J179" s="81">
        <f t="shared" si="25"/>
        <v>-51.607234563427376</v>
      </c>
      <c r="K179" s="37">
        <f t="shared" si="23"/>
        <v>631.61604122560118</v>
      </c>
      <c r="L179" s="37">
        <f t="shared" si="26"/>
        <v>3818534.8883848805</v>
      </c>
      <c r="M179" s="37">
        <f t="shared" si="27"/>
        <v>3530102.0544098848</v>
      </c>
      <c r="N179" s="61"/>
      <c r="O179" s="71"/>
      <c r="P179" s="75"/>
    </row>
    <row r="180" spans="1:16" s="34" customFormat="1" x14ac:dyDescent="0.2">
      <c r="A180" s="33">
        <v>3437</v>
      </c>
      <c r="B180" s="34" t="s">
        <v>120</v>
      </c>
      <c r="C180" s="36">
        <v>17678851</v>
      </c>
      <c r="D180" s="79">
        <v>5567</v>
      </c>
      <c r="E180" s="37">
        <f t="shared" si="19"/>
        <v>3175.651338243219</v>
      </c>
      <c r="F180" s="38">
        <f t="shared" si="20"/>
        <v>0.69536551286963288</v>
      </c>
      <c r="G180" s="39">
        <f t="shared" si="21"/>
        <v>834.73761539159705</v>
      </c>
      <c r="H180" s="39">
        <f t="shared" si="22"/>
        <v>327.08945124207565</v>
      </c>
      <c r="I180" s="66">
        <f t="shared" si="24"/>
        <v>1161.8270666336728</v>
      </c>
      <c r="J180" s="81">
        <f t="shared" si="25"/>
        <v>-51.607234563427376</v>
      </c>
      <c r="K180" s="37">
        <f t="shared" si="23"/>
        <v>1110.2198320702453</v>
      </c>
      <c r="L180" s="37">
        <f t="shared" si="26"/>
        <v>6467891.2799496567</v>
      </c>
      <c r="M180" s="37">
        <f t="shared" si="27"/>
        <v>6180593.8051350554</v>
      </c>
      <c r="N180" s="61"/>
      <c r="O180" s="71"/>
      <c r="P180" s="75"/>
    </row>
    <row r="181" spans="1:16" s="34" customFormat="1" x14ac:dyDescent="0.2">
      <c r="A181" s="33">
        <v>3438</v>
      </c>
      <c r="B181" s="34" t="s">
        <v>121</v>
      </c>
      <c r="C181" s="36">
        <v>10915375</v>
      </c>
      <c r="D181" s="79">
        <v>3240</v>
      </c>
      <c r="E181" s="37">
        <f t="shared" si="19"/>
        <v>3368.9429012345681</v>
      </c>
      <c r="F181" s="38">
        <f t="shared" si="20"/>
        <v>0.737690148831466</v>
      </c>
      <c r="G181" s="39">
        <f t="shared" si="21"/>
        <v>718.76267759678751</v>
      </c>
      <c r="H181" s="39">
        <f t="shared" si="22"/>
        <v>259.43740419510351</v>
      </c>
      <c r="I181" s="66">
        <f t="shared" si="24"/>
        <v>978.20008179189108</v>
      </c>
      <c r="J181" s="81">
        <f t="shared" si="25"/>
        <v>-51.607234563427376</v>
      </c>
      <c r="K181" s="37">
        <f t="shared" si="23"/>
        <v>926.59284722846371</v>
      </c>
      <c r="L181" s="37">
        <f t="shared" si="26"/>
        <v>3169368.2650057273</v>
      </c>
      <c r="M181" s="37">
        <f t="shared" si="27"/>
        <v>3002160.8250202225</v>
      </c>
      <c r="N181" s="61"/>
      <c r="O181" s="71"/>
      <c r="P181" s="75"/>
    </row>
    <row r="182" spans="1:16" s="34" customFormat="1" x14ac:dyDescent="0.2">
      <c r="A182" s="33">
        <v>3439</v>
      </c>
      <c r="B182" s="34" t="s">
        <v>122</v>
      </c>
      <c r="C182" s="36">
        <v>15443114</v>
      </c>
      <c r="D182" s="79">
        <v>4416</v>
      </c>
      <c r="E182" s="37">
        <f t="shared" si="19"/>
        <v>3497.081974637681</v>
      </c>
      <c r="F182" s="38">
        <f t="shared" si="20"/>
        <v>0.76574848490336223</v>
      </c>
      <c r="G182" s="39">
        <f t="shared" si="21"/>
        <v>641.87923355491978</v>
      </c>
      <c r="H182" s="39">
        <f t="shared" si="22"/>
        <v>214.58872850401397</v>
      </c>
      <c r="I182" s="66">
        <f t="shared" si="24"/>
        <v>856.46796205893372</v>
      </c>
      <c r="J182" s="81">
        <f t="shared" si="25"/>
        <v>-51.607234563427376</v>
      </c>
      <c r="K182" s="37">
        <f t="shared" si="23"/>
        <v>804.86072749550635</v>
      </c>
      <c r="L182" s="37">
        <f t="shared" si="26"/>
        <v>3782162.5204522512</v>
      </c>
      <c r="M182" s="37">
        <f t="shared" si="27"/>
        <v>3554264.9726201561</v>
      </c>
      <c r="N182" s="61"/>
      <c r="O182" s="71"/>
      <c r="P182" s="75"/>
    </row>
    <row r="183" spans="1:16" s="34" customFormat="1" x14ac:dyDescent="0.2">
      <c r="A183" s="33">
        <v>3440</v>
      </c>
      <c r="B183" s="34" t="s">
        <v>123</v>
      </c>
      <c r="C183" s="36">
        <v>21672621</v>
      </c>
      <c r="D183" s="79">
        <v>5161</v>
      </c>
      <c r="E183" s="37">
        <f t="shared" si="19"/>
        <v>4199.3065297422982</v>
      </c>
      <c r="F183" s="38">
        <f t="shared" si="20"/>
        <v>0.91951307865127108</v>
      </c>
      <c r="G183" s="39">
        <f t="shared" si="21"/>
        <v>220.54450049214955</v>
      </c>
      <c r="H183" s="39">
        <f t="shared" si="22"/>
        <v>0</v>
      </c>
      <c r="I183" s="66">
        <f t="shared" si="24"/>
        <v>220.54450049214955</v>
      </c>
      <c r="J183" s="81">
        <f t="shared" si="25"/>
        <v>-51.607234563427376</v>
      </c>
      <c r="K183" s="37">
        <f t="shared" si="23"/>
        <v>168.93726592872218</v>
      </c>
      <c r="L183" s="37">
        <f t="shared" si="26"/>
        <v>1138230.1670399839</v>
      </c>
      <c r="M183" s="37">
        <f t="shared" si="27"/>
        <v>871885.2294581352</v>
      </c>
      <c r="N183" s="61"/>
      <c r="O183" s="71"/>
      <c r="P183" s="75"/>
    </row>
    <row r="184" spans="1:16" s="34" customFormat="1" x14ac:dyDescent="0.2">
      <c r="A184" s="33">
        <v>3441</v>
      </c>
      <c r="B184" s="34" t="s">
        <v>124</v>
      </c>
      <c r="C184" s="36">
        <v>22079552</v>
      </c>
      <c r="D184" s="79">
        <v>6129</v>
      </c>
      <c r="E184" s="37">
        <f t="shared" si="19"/>
        <v>3602.4721814325339</v>
      </c>
      <c r="F184" s="38">
        <f t="shared" si="20"/>
        <v>0.78882555080061556</v>
      </c>
      <c r="G184" s="39">
        <f t="shared" si="21"/>
        <v>578.64510947800807</v>
      </c>
      <c r="H184" s="39">
        <f t="shared" si="22"/>
        <v>177.70215612581546</v>
      </c>
      <c r="I184" s="66">
        <f t="shared" si="24"/>
        <v>756.34726560382353</v>
      </c>
      <c r="J184" s="81">
        <f t="shared" si="25"/>
        <v>-51.607234563427376</v>
      </c>
      <c r="K184" s="37">
        <f t="shared" si="23"/>
        <v>704.74003104039616</v>
      </c>
      <c r="L184" s="37">
        <f t="shared" si="26"/>
        <v>4635652.3908858346</v>
      </c>
      <c r="M184" s="37">
        <f t="shared" si="27"/>
        <v>4319351.6502465885</v>
      </c>
      <c r="N184" s="61"/>
      <c r="O184" s="71"/>
      <c r="P184" s="75"/>
    </row>
    <row r="185" spans="1:16" s="34" customFormat="1" x14ac:dyDescent="0.2">
      <c r="A185" s="33">
        <v>3442</v>
      </c>
      <c r="B185" s="34" t="s">
        <v>125</v>
      </c>
      <c r="C185" s="36">
        <v>52468197</v>
      </c>
      <c r="D185" s="79">
        <v>14896</v>
      </c>
      <c r="E185" s="37">
        <f t="shared" si="19"/>
        <v>3522.3010875402792</v>
      </c>
      <c r="F185" s="38">
        <f t="shared" si="20"/>
        <v>0.77127065957236529</v>
      </c>
      <c r="G185" s="39">
        <f t="shared" si="21"/>
        <v>626.74776581336084</v>
      </c>
      <c r="H185" s="39">
        <f t="shared" si="22"/>
        <v>205.76203898810459</v>
      </c>
      <c r="I185" s="66">
        <f t="shared" si="24"/>
        <v>832.50980480146541</v>
      </c>
      <c r="J185" s="81">
        <f t="shared" si="25"/>
        <v>-51.607234563427376</v>
      </c>
      <c r="K185" s="37">
        <f t="shared" si="23"/>
        <v>780.90257023803804</v>
      </c>
      <c r="L185" s="37">
        <f t="shared" si="26"/>
        <v>12401066.052322628</v>
      </c>
      <c r="M185" s="37">
        <f t="shared" si="27"/>
        <v>11632324.686265815</v>
      </c>
      <c r="N185" s="61"/>
      <c r="O185" s="71"/>
      <c r="P185" s="75"/>
    </row>
    <row r="186" spans="1:16" s="34" customFormat="1" x14ac:dyDescent="0.2">
      <c r="A186" s="33">
        <v>3443</v>
      </c>
      <c r="B186" s="34" t="s">
        <v>126</v>
      </c>
      <c r="C186" s="36">
        <v>47899062</v>
      </c>
      <c r="D186" s="79">
        <v>13635</v>
      </c>
      <c r="E186" s="37">
        <f t="shared" si="19"/>
        <v>3512.9491749174917</v>
      </c>
      <c r="F186" s="38">
        <f t="shared" si="20"/>
        <v>0.76922289146919109</v>
      </c>
      <c r="G186" s="39">
        <f t="shared" si="21"/>
        <v>632.35891338703334</v>
      </c>
      <c r="H186" s="39">
        <f t="shared" si="22"/>
        <v>209.03520840608022</v>
      </c>
      <c r="I186" s="66">
        <f t="shared" si="24"/>
        <v>841.39412179311353</v>
      </c>
      <c r="J186" s="81">
        <f t="shared" si="25"/>
        <v>-51.607234563427376</v>
      </c>
      <c r="K186" s="37">
        <f t="shared" si="23"/>
        <v>789.78688722968616</v>
      </c>
      <c r="L186" s="37">
        <f t="shared" si="26"/>
        <v>11472408.850649104</v>
      </c>
      <c r="M186" s="37">
        <f t="shared" si="27"/>
        <v>10768744.207376771</v>
      </c>
      <c r="N186" s="61"/>
      <c r="O186" s="71"/>
      <c r="P186" s="75"/>
    </row>
    <row r="187" spans="1:16" s="34" customFormat="1" x14ac:dyDescent="0.2">
      <c r="A187" s="33">
        <v>3446</v>
      </c>
      <c r="B187" s="34" t="s">
        <v>129</v>
      </c>
      <c r="C187" s="36">
        <v>52164392</v>
      </c>
      <c r="D187" s="79">
        <v>13568</v>
      </c>
      <c r="E187" s="37">
        <f t="shared" si="19"/>
        <v>3844.663325471698</v>
      </c>
      <c r="F187" s="38">
        <f t="shared" si="20"/>
        <v>0.84185762238201345</v>
      </c>
      <c r="G187" s="39">
        <f t="shared" si="21"/>
        <v>433.33042305450959</v>
      </c>
      <c r="H187" s="39">
        <f t="shared" si="22"/>
        <v>92.935255712108017</v>
      </c>
      <c r="I187" s="66">
        <f t="shared" si="24"/>
        <v>526.26567876661761</v>
      </c>
      <c r="J187" s="81">
        <f t="shared" si="25"/>
        <v>-51.607234563427376</v>
      </c>
      <c r="K187" s="37">
        <f t="shared" si="23"/>
        <v>474.65844420319024</v>
      </c>
      <c r="L187" s="37">
        <f t="shared" si="26"/>
        <v>7140372.7295054682</v>
      </c>
      <c r="M187" s="37">
        <f t="shared" si="27"/>
        <v>6440165.770948885</v>
      </c>
      <c r="N187" s="61"/>
      <c r="O187" s="71"/>
      <c r="P187" s="75"/>
    </row>
    <row r="188" spans="1:16" s="34" customFormat="1" x14ac:dyDescent="0.2">
      <c r="A188" s="33">
        <v>3447</v>
      </c>
      <c r="B188" s="34" t="s">
        <v>130</v>
      </c>
      <c r="C188" s="36">
        <v>17876892</v>
      </c>
      <c r="D188" s="79">
        <v>5564</v>
      </c>
      <c r="E188" s="37">
        <f t="shared" si="19"/>
        <v>3212.956865564342</v>
      </c>
      <c r="F188" s="38">
        <f t="shared" si="20"/>
        <v>0.70353422359241502</v>
      </c>
      <c r="G188" s="39">
        <f t="shared" si="21"/>
        <v>812.35429899892324</v>
      </c>
      <c r="H188" s="39">
        <f t="shared" si="22"/>
        <v>314.0325166796826</v>
      </c>
      <c r="I188" s="66">
        <f t="shared" si="24"/>
        <v>1126.3868156786059</v>
      </c>
      <c r="J188" s="81">
        <f t="shared" si="25"/>
        <v>-51.607234563427376</v>
      </c>
      <c r="K188" s="37">
        <f t="shared" si="23"/>
        <v>1074.7795811151784</v>
      </c>
      <c r="L188" s="37">
        <f t="shared" si="26"/>
        <v>6267216.2424357636</v>
      </c>
      <c r="M188" s="37">
        <f t="shared" si="27"/>
        <v>5980073.5893248525</v>
      </c>
      <c r="N188" s="61"/>
      <c r="O188" s="71"/>
      <c r="P188" s="75"/>
    </row>
    <row r="189" spans="1:16" s="34" customFormat="1" x14ac:dyDescent="0.2">
      <c r="A189" s="33">
        <v>3448</v>
      </c>
      <c r="B189" s="34" t="s">
        <v>131</v>
      </c>
      <c r="C189" s="36">
        <v>20818765</v>
      </c>
      <c r="D189" s="79">
        <v>6527</v>
      </c>
      <c r="E189" s="37">
        <f t="shared" si="19"/>
        <v>3189.6376589551096</v>
      </c>
      <c r="F189" s="38">
        <f t="shared" si="20"/>
        <v>0.69842806729991969</v>
      </c>
      <c r="G189" s="39">
        <f t="shared" si="21"/>
        <v>826.34582296446263</v>
      </c>
      <c r="H189" s="39">
        <f t="shared" si="22"/>
        <v>322.19423899291394</v>
      </c>
      <c r="I189" s="66">
        <f t="shared" si="24"/>
        <v>1148.5400619573766</v>
      </c>
      <c r="J189" s="81">
        <f t="shared" si="25"/>
        <v>-51.607234563427376</v>
      </c>
      <c r="K189" s="37">
        <f t="shared" si="23"/>
        <v>1096.9328273939491</v>
      </c>
      <c r="L189" s="37">
        <f t="shared" si="26"/>
        <v>7496520.9843957964</v>
      </c>
      <c r="M189" s="37">
        <f t="shared" si="27"/>
        <v>7159680.564400306</v>
      </c>
      <c r="N189" s="61"/>
      <c r="O189" s="71"/>
      <c r="P189" s="75"/>
    </row>
    <row r="190" spans="1:16" s="34" customFormat="1" x14ac:dyDescent="0.2">
      <c r="A190" s="33">
        <v>3449</v>
      </c>
      <c r="B190" s="34" t="s">
        <v>132</v>
      </c>
      <c r="C190" s="36">
        <v>9983932</v>
      </c>
      <c r="D190" s="79">
        <v>2866</v>
      </c>
      <c r="E190" s="37">
        <f t="shared" si="19"/>
        <v>3483.5771109560364</v>
      </c>
      <c r="F190" s="38">
        <f t="shared" si="20"/>
        <v>0.76279135407885035</v>
      </c>
      <c r="G190" s="39">
        <f t="shared" si="21"/>
        <v>649.98215176390659</v>
      </c>
      <c r="H190" s="39">
        <f t="shared" si="22"/>
        <v>219.31543079258958</v>
      </c>
      <c r="I190" s="66">
        <f t="shared" si="24"/>
        <v>869.2975825564962</v>
      </c>
      <c r="J190" s="81">
        <f t="shared" si="25"/>
        <v>-51.607234563427376</v>
      </c>
      <c r="K190" s="37">
        <f t="shared" si="23"/>
        <v>817.69034799306883</v>
      </c>
      <c r="L190" s="37">
        <f t="shared" si="26"/>
        <v>2491406.8716069181</v>
      </c>
      <c r="M190" s="37">
        <f t="shared" si="27"/>
        <v>2343500.5373481354</v>
      </c>
      <c r="N190" s="61"/>
      <c r="O190" s="71"/>
      <c r="P190" s="75"/>
    </row>
    <row r="191" spans="1:16" s="34" customFormat="1" x14ac:dyDescent="0.2">
      <c r="A191" s="33">
        <v>3450</v>
      </c>
      <c r="B191" s="34" t="s">
        <v>133</v>
      </c>
      <c r="C191" s="36">
        <v>3912694</v>
      </c>
      <c r="D191" s="79">
        <v>1239</v>
      </c>
      <c r="E191" s="37">
        <f t="shared" si="19"/>
        <v>3157.945117029863</v>
      </c>
      <c r="F191" s="38">
        <f t="shared" si="20"/>
        <v>0.69148841986299958</v>
      </c>
      <c r="G191" s="39">
        <f t="shared" si="21"/>
        <v>845.36134811961062</v>
      </c>
      <c r="H191" s="39">
        <f t="shared" si="22"/>
        <v>333.28662866675029</v>
      </c>
      <c r="I191" s="66">
        <f t="shared" si="24"/>
        <v>1178.6479767863609</v>
      </c>
      <c r="J191" s="81">
        <f t="shared" si="25"/>
        <v>-51.607234563427376</v>
      </c>
      <c r="K191" s="37">
        <f t="shared" si="23"/>
        <v>1127.0407422229334</v>
      </c>
      <c r="L191" s="37">
        <f t="shared" si="26"/>
        <v>1460344.8432383011</v>
      </c>
      <c r="M191" s="37">
        <f t="shared" si="27"/>
        <v>1396403.4796142145</v>
      </c>
      <c r="N191" s="61"/>
      <c r="O191" s="71"/>
      <c r="P191" s="75"/>
    </row>
    <row r="192" spans="1:16" s="34" customFormat="1" x14ac:dyDescent="0.2">
      <c r="A192" s="33">
        <v>3451</v>
      </c>
      <c r="B192" s="34" t="s">
        <v>134</v>
      </c>
      <c r="C192" s="36">
        <v>22442997</v>
      </c>
      <c r="D192" s="79">
        <v>6401</v>
      </c>
      <c r="E192" s="37">
        <f t="shared" si="19"/>
        <v>3506.170442118419</v>
      </c>
      <c r="F192" s="38">
        <f t="shared" si="20"/>
        <v>0.76773856699292764</v>
      </c>
      <c r="G192" s="39">
        <f t="shared" si="21"/>
        <v>636.42615306647701</v>
      </c>
      <c r="H192" s="39">
        <f t="shared" si="22"/>
        <v>211.40776488575568</v>
      </c>
      <c r="I192" s="66">
        <f t="shared" si="24"/>
        <v>847.8339179522327</v>
      </c>
      <c r="J192" s="81">
        <f t="shared" si="25"/>
        <v>-51.607234563427376</v>
      </c>
      <c r="K192" s="37">
        <f t="shared" si="23"/>
        <v>796.22668338880533</v>
      </c>
      <c r="L192" s="37">
        <f t="shared" si="26"/>
        <v>5426984.9088122416</v>
      </c>
      <c r="M192" s="37">
        <f t="shared" si="27"/>
        <v>5096647.000371743</v>
      </c>
      <c r="N192" s="61"/>
      <c r="O192" s="71"/>
      <c r="P192" s="75"/>
    </row>
    <row r="193" spans="1:16" s="34" customFormat="1" x14ac:dyDescent="0.2">
      <c r="A193" s="33">
        <v>3452</v>
      </c>
      <c r="B193" s="34" t="s">
        <v>135</v>
      </c>
      <c r="C193" s="36">
        <v>8332531</v>
      </c>
      <c r="D193" s="79">
        <v>2091</v>
      </c>
      <c r="E193" s="37">
        <f t="shared" si="19"/>
        <v>3984.9502630320421</v>
      </c>
      <c r="F193" s="38">
        <f t="shared" si="20"/>
        <v>0.87257595002421751</v>
      </c>
      <c r="G193" s="39">
        <f t="shared" si="21"/>
        <v>349.15826051830317</v>
      </c>
      <c r="H193" s="39">
        <f t="shared" si="22"/>
        <v>43.834827565987595</v>
      </c>
      <c r="I193" s="66">
        <f t="shared" si="24"/>
        <v>392.99308808429078</v>
      </c>
      <c r="J193" s="81">
        <f t="shared" si="25"/>
        <v>-51.607234563427376</v>
      </c>
      <c r="K193" s="37">
        <f t="shared" si="23"/>
        <v>341.38585352086341</v>
      </c>
      <c r="L193" s="37">
        <f t="shared" si="26"/>
        <v>821748.54718425206</v>
      </c>
      <c r="M193" s="37">
        <f t="shared" si="27"/>
        <v>713837.81971212535</v>
      </c>
      <c r="N193" s="61"/>
      <c r="O193" s="71"/>
      <c r="P193" s="75"/>
    </row>
    <row r="194" spans="1:16" s="34" customFormat="1" x14ac:dyDescent="0.2">
      <c r="A194" s="33">
        <v>3453</v>
      </c>
      <c r="B194" s="34" t="s">
        <v>136</v>
      </c>
      <c r="C194" s="36">
        <v>12760067</v>
      </c>
      <c r="D194" s="79">
        <v>3291</v>
      </c>
      <c r="E194" s="37">
        <f t="shared" si="19"/>
        <v>3877.2613187481011</v>
      </c>
      <c r="F194" s="38">
        <f t="shared" si="20"/>
        <v>0.84899553454516252</v>
      </c>
      <c r="G194" s="39">
        <f t="shared" si="21"/>
        <v>413.7716270886678</v>
      </c>
      <c r="H194" s="39">
        <f t="shared" si="22"/>
        <v>81.525958065366964</v>
      </c>
      <c r="I194" s="66">
        <f t="shared" si="24"/>
        <v>495.29758515403478</v>
      </c>
      <c r="J194" s="81">
        <f t="shared" si="25"/>
        <v>-51.607234563427376</v>
      </c>
      <c r="K194" s="37">
        <f t="shared" si="23"/>
        <v>443.69035059060741</v>
      </c>
      <c r="L194" s="37">
        <f t="shared" si="26"/>
        <v>1630024.3527419285</v>
      </c>
      <c r="M194" s="37">
        <f t="shared" si="27"/>
        <v>1460184.9437936889</v>
      </c>
      <c r="N194" s="61"/>
      <c r="O194" s="71"/>
      <c r="P194" s="75"/>
    </row>
    <row r="195" spans="1:16" s="34" customFormat="1" x14ac:dyDescent="0.2">
      <c r="A195" s="33">
        <v>3454</v>
      </c>
      <c r="B195" s="34" t="s">
        <v>137</v>
      </c>
      <c r="C195" s="36">
        <v>6285552</v>
      </c>
      <c r="D195" s="79">
        <v>1636</v>
      </c>
      <c r="E195" s="37">
        <f t="shared" si="19"/>
        <v>3842.0244498777506</v>
      </c>
      <c r="F195" s="38">
        <f t="shared" si="20"/>
        <v>0.84127979349422388</v>
      </c>
      <c r="G195" s="39">
        <f t="shared" si="21"/>
        <v>434.9137484108781</v>
      </c>
      <c r="H195" s="39">
        <f t="shared" si="22"/>
        <v>93.858862169989621</v>
      </c>
      <c r="I195" s="66">
        <f t="shared" si="24"/>
        <v>528.77261058086776</v>
      </c>
      <c r="J195" s="81">
        <f t="shared" si="25"/>
        <v>-51.607234563427376</v>
      </c>
      <c r="K195" s="37">
        <f t="shared" si="23"/>
        <v>477.16537601744039</v>
      </c>
      <c r="L195" s="37">
        <f t="shared" si="26"/>
        <v>865071.9909102997</v>
      </c>
      <c r="M195" s="37">
        <f t="shared" si="27"/>
        <v>780642.5551645325</v>
      </c>
      <c r="N195" s="61"/>
      <c r="O195" s="71"/>
      <c r="P195" s="75"/>
    </row>
    <row r="196" spans="1:16" s="34" customFormat="1" x14ac:dyDescent="0.2">
      <c r="A196" s="33">
        <v>3801</v>
      </c>
      <c r="B196" s="34" t="s">
        <v>155</v>
      </c>
      <c r="C196" s="36">
        <v>103143932</v>
      </c>
      <c r="D196" s="79">
        <v>27682</v>
      </c>
      <c r="E196" s="37">
        <f t="shared" si="19"/>
        <v>3726.0288996459794</v>
      </c>
      <c r="F196" s="38">
        <f t="shared" si="20"/>
        <v>0.81588049845633359</v>
      </c>
      <c r="G196" s="39">
        <f t="shared" si="21"/>
        <v>504.51107854994075</v>
      </c>
      <c r="H196" s="39">
        <f t="shared" si="22"/>
        <v>134.45730475110952</v>
      </c>
      <c r="I196" s="66">
        <f t="shared" si="24"/>
        <v>638.96838330105027</v>
      </c>
      <c r="J196" s="81">
        <f t="shared" si="25"/>
        <v>-51.607234563427376</v>
      </c>
      <c r="K196" s="37">
        <f t="shared" si="23"/>
        <v>587.3611487376229</v>
      </c>
      <c r="L196" s="37">
        <f t="shared" si="26"/>
        <v>17687922.786539674</v>
      </c>
      <c r="M196" s="37">
        <f t="shared" si="27"/>
        <v>16259331.319354877</v>
      </c>
      <c r="N196" s="61"/>
      <c r="O196" s="71"/>
      <c r="P196" s="75"/>
    </row>
    <row r="197" spans="1:16" s="34" customFormat="1" x14ac:dyDescent="0.2">
      <c r="A197" s="33">
        <v>3802</v>
      </c>
      <c r="B197" s="34" t="s">
        <v>160</v>
      </c>
      <c r="C197" s="36">
        <v>105134661</v>
      </c>
      <c r="D197" s="79">
        <v>26206</v>
      </c>
      <c r="E197" s="37">
        <f t="shared" si="19"/>
        <v>4011.8545752881018</v>
      </c>
      <c r="F197" s="38">
        <f t="shared" si="20"/>
        <v>0.87846712915494951</v>
      </c>
      <c r="G197" s="39">
        <f t="shared" si="21"/>
        <v>333.01567316466736</v>
      </c>
      <c r="H197" s="39">
        <f t="shared" si="22"/>
        <v>34.418318276366698</v>
      </c>
      <c r="I197" s="66">
        <f t="shared" si="24"/>
        <v>367.43399144103404</v>
      </c>
      <c r="J197" s="81">
        <f t="shared" si="25"/>
        <v>-51.607234563427376</v>
      </c>
      <c r="K197" s="37">
        <f t="shared" si="23"/>
        <v>315.82675687760667</v>
      </c>
      <c r="L197" s="37">
        <f t="shared" si="26"/>
        <v>9628975.1797037385</v>
      </c>
      <c r="M197" s="37">
        <f t="shared" si="27"/>
        <v>8276555.9907345604</v>
      </c>
      <c r="N197" s="61"/>
      <c r="O197" s="71"/>
      <c r="P197" s="75"/>
    </row>
    <row r="198" spans="1:16" s="34" customFormat="1" x14ac:dyDescent="0.2">
      <c r="A198" s="33">
        <v>3803</v>
      </c>
      <c r="B198" s="34" t="s">
        <v>156</v>
      </c>
      <c r="C198" s="36">
        <v>249946141</v>
      </c>
      <c r="D198" s="79">
        <v>58561</v>
      </c>
      <c r="E198" s="37">
        <f t="shared" si="19"/>
        <v>4268.1330749133385</v>
      </c>
      <c r="F198" s="38">
        <f t="shared" si="20"/>
        <v>0.93458387855475844</v>
      </c>
      <c r="G198" s="39">
        <f t="shared" si="21"/>
        <v>179.24857338952532</v>
      </c>
      <c r="H198" s="39">
        <f t="shared" si="22"/>
        <v>0</v>
      </c>
      <c r="I198" s="66">
        <f t="shared" si="24"/>
        <v>179.24857338952532</v>
      </c>
      <c r="J198" s="81">
        <f t="shared" si="25"/>
        <v>-51.607234563427376</v>
      </c>
      <c r="K198" s="37">
        <f t="shared" si="23"/>
        <v>127.64133882609795</v>
      </c>
      <c r="L198" s="37">
        <f t="shared" si="26"/>
        <v>10496975.706263993</v>
      </c>
      <c r="M198" s="37">
        <f t="shared" si="27"/>
        <v>7474804.4429951217</v>
      </c>
      <c r="N198" s="61"/>
      <c r="O198" s="71"/>
      <c r="P198" s="75"/>
    </row>
    <row r="199" spans="1:16" s="34" customFormat="1" x14ac:dyDescent="0.2">
      <c r="A199" s="33">
        <v>3804</v>
      </c>
      <c r="B199" s="34" t="s">
        <v>157</v>
      </c>
      <c r="C199" s="36">
        <v>254096454</v>
      </c>
      <c r="D199" s="79">
        <v>65574</v>
      </c>
      <c r="E199" s="37">
        <f t="shared" si="19"/>
        <v>3874.957361149236</v>
      </c>
      <c r="F199" s="38">
        <f t="shared" si="20"/>
        <v>0.8484910419272006</v>
      </c>
      <c r="G199" s="39">
        <f t="shared" si="21"/>
        <v>415.15400164798683</v>
      </c>
      <c r="H199" s="39">
        <f t="shared" si="22"/>
        <v>82.332343224969733</v>
      </c>
      <c r="I199" s="66">
        <f t="shared" si="24"/>
        <v>497.48634487295658</v>
      </c>
      <c r="J199" s="81">
        <f t="shared" si="25"/>
        <v>-51.607234563427376</v>
      </c>
      <c r="K199" s="37">
        <f t="shared" si="23"/>
        <v>445.87911030952921</v>
      </c>
      <c r="L199" s="37">
        <f t="shared" si="26"/>
        <v>32622169.578699253</v>
      </c>
      <c r="M199" s="37">
        <f t="shared" si="27"/>
        <v>29238076.779437069</v>
      </c>
      <c r="N199" s="61"/>
      <c r="O199" s="71"/>
      <c r="P199" s="75"/>
    </row>
    <row r="200" spans="1:16" s="34" customFormat="1" x14ac:dyDescent="0.2">
      <c r="A200" s="33">
        <v>3805</v>
      </c>
      <c r="B200" s="34" t="s">
        <v>158</v>
      </c>
      <c r="C200" s="36">
        <v>184663991</v>
      </c>
      <c r="D200" s="79">
        <v>48246</v>
      </c>
      <c r="E200" s="37">
        <f t="shared" ref="E200:E263" si="28">(C200)/D200</f>
        <v>3827.5502839613646</v>
      </c>
      <c r="F200" s="38">
        <f t="shared" ref="F200:F263" si="29">IF(ISNUMBER(C200),E200/E$365,"")</f>
        <v>0.83811041665344777</v>
      </c>
      <c r="G200" s="39">
        <f t="shared" ref="G200:G263" si="30">(E$365-E200)*0.6</f>
        <v>443.59824796070967</v>
      </c>
      <c r="H200" s="39">
        <f t="shared" ref="H200:H263" si="31">IF(E200&gt;=E$365*0.9,0,IF(E200&lt;0.9*E$365,(E$365*0.9-E200)*0.35))</f>
        <v>98.924820240724728</v>
      </c>
      <c r="I200" s="66">
        <f t="shared" si="24"/>
        <v>542.5230682014344</v>
      </c>
      <c r="J200" s="81">
        <f t="shared" si="25"/>
        <v>-51.607234563427376</v>
      </c>
      <c r="K200" s="37">
        <f t="shared" ref="K200:K263" si="32">I200+J200</f>
        <v>490.91583363800703</v>
      </c>
      <c r="L200" s="37">
        <f t="shared" si="26"/>
        <v>26174567.948446404</v>
      </c>
      <c r="M200" s="37">
        <f t="shared" si="27"/>
        <v>23684725.309699286</v>
      </c>
      <c r="N200" s="61"/>
      <c r="O200" s="71"/>
      <c r="P200" s="75"/>
    </row>
    <row r="201" spans="1:16" s="34" customFormat="1" x14ac:dyDescent="0.2">
      <c r="A201" s="33">
        <v>3806</v>
      </c>
      <c r="B201" s="34" t="s">
        <v>162</v>
      </c>
      <c r="C201" s="36">
        <v>148637261</v>
      </c>
      <c r="D201" s="79">
        <v>37056</v>
      </c>
      <c r="E201" s="37">
        <f t="shared" si="28"/>
        <v>4011.1523370034542</v>
      </c>
      <c r="F201" s="38">
        <f t="shared" si="29"/>
        <v>0.87831336155487327</v>
      </c>
      <c r="G201" s="39">
        <f t="shared" si="30"/>
        <v>333.43701613545591</v>
      </c>
      <c r="H201" s="39">
        <f t="shared" si="31"/>
        <v>34.664101675993351</v>
      </c>
      <c r="I201" s="66">
        <f t="shared" ref="I201:I264" si="33">G201+H201</f>
        <v>368.10111781144928</v>
      </c>
      <c r="J201" s="81">
        <f t="shared" ref="J201:J264" si="34">I$367</f>
        <v>-51.607234563427376</v>
      </c>
      <c r="K201" s="37">
        <f t="shared" si="32"/>
        <v>316.49388324802192</v>
      </c>
      <c r="L201" s="37">
        <f t="shared" ref="L201:L264" si="35">(I201*D201)</f>
        <v>13640355.021621065</v>
      </c>
      <c r="M201" s="37">
        <f t="shared" ref="M201:M264" si="36">(K201*D201)</f>
        <v>11727997.3376387</v>
      </c>
      <c r="N201" s="61"/>
      <c r="O201" s="71"/>
      <c r="P201" s="75"/>
    </row>
    <row r="202" spans="1:16" s="34" customFormat="1" x14ac:dyDescent="0.2">
      <c r="A202" s="33">
        <v>3807</v>
      </c>
      <c r="B202" s="34" t="s">
        <v>163</v>
      </c>
      <c r="C202" s="36">
        <v>207751158</v>
      </c>
      <c r="D202" s="79">
        <v>55924</v>
      </c>
      <c r="E202" s="37">
        <f t="shared" si="28"/>
        <v>3714.8837350690224</v>
      </c>
      <c r="F202" s="38">
        <f t="shared" si="29"/>
        <v>0.81344006584688988</v>
      </c>
      <c r="G202" s="39">
        <f t="shared" si="30"/>
        <v>511.19817729611503</v>
      </c>
      <c r="H202" s="39">
        <f t="shared" si="31"/>
        <v>138.3581123530445</v>
      </c>
      <c r="I202" s="66">
        <f t="shared" si="33"/>
        <v>649.55628964915957</v>
      </c>
      <c r="J202" s="81">
        <f t="shared" si="34"/>
        <v>-51.607234563427376</v>
      </c>
      <c r="K202" s="37">
        <f t="shared" si="32"/>
        <v>597.9490550857322</v>
      </c>
      <c r="L202" s="37">
        <f t="shared" si="35"/>
        <v>36325785.942339599</v>
      </c>
      <c r="M202" s="37">
        <f t="shared" si="36"/>
        <v>33439702.956614487</v>
      </c>
      <c r="N202" s="61"/>
      <c r="O202" s="71"/>
      <c r="P202" s="75"/>
    </row>
    <row r="203" spans="1:16" s="34" customFormat="1" x14ac:dyDescent="0.2">
      <c r="A203" s="33">
        <v>3808</v>
      </c>
      <c r="B203" s="34" t="s">
        <v>164</v>
      </c>
      <c r="C203" s="36">
        <v>47629336</v>
      </c>
      <c r="D203" s="79">
        <v>13025</v>
      </c>
      <c r="E203" s="37">
        <f t="shared" si="28"/>
        <v>3656.7628406909789</v>
      </c>
      <c r="F203" s="38">
        <f t="shared" si="29"/>
        <v>0.80071345916909642</v>
      </c>
      <c r="G203" s="39">
        <f t="shared" si="30"/>
        <v>546.07071392294108</v>
      </c>
      <c r="H203" s="39">
        <f t="shared" si="31"/>
        <v>158.70042538535972</v>
      </c>
      <c r="I203" s="66">
        <f t="shared" si="33"/>
        <v>704.7711393083008</v>
      </c>
      <c r="J203" s="81">
        <f t="shared" si="34"/>
        <v>-51.607234563427376</v>
      </c>
      <c r="K203" s="37">
        <f t="shared" si="32"/>
        <v>653.16390474487343</v>
      </c>
      <c r="L203" s="37">
        <f t="shared" si="35"/>
        <v>9179644.0894906186</v>
      </c>
      <c r="M203" s="37">
        <f t="shared" si="36"/>
        <v>8507459.8593019769</v>
      </c>
      <c r="N203" s="61"/>
      <c r="O203" s="71"/>
      <c r="P203" s="75"/>
    </row>
    <row r="204" spans="1:16" s="34" customFormat="1" x14ac:dyDescent="0.2">
      <c r="A204" s="33">
        <v>3811</v>
      </c>
      <c r="B204" s="34" t="s">
        <v>161</v>
      </c>
      <c r="C204" s="36">
        <v>114475872</v>
      </c>
      <c r="D204" s="79">
        <v>27286</v>
      </c>
      <c r="E204" s="37">
        <f t="shared" si="28"/>
        <v>4195.4068753206775</v>
      </c>
      <c r="F204" s="38">
        <f t="shared" si="29"/>
        <v>0.91865917974736788</v>
      </c>
      <c r="G204" s="39">
        <f t="shared" si="30"/>
        <v>222.88429314512194</v>
      </c>
      <c r="H204" s="39">
        <f t="shared" si="31"/>
        <v>0</v>
      </c>
      <c r="I204" s="66">
        <f t="shared" si="33"/>
        <v>222.88429314512194</v>
      </c>
      <c r="J204" s="81">
        <f t="shared" si="34"/>
        <v>-51.607234563427376</v>
      </c>
      <c r="K204" s="37">
        <f t="shared" si="32"/>
        <v>171.27705858169458</v>
      </c>
      <c r="L204" s="37">
        <f t="shared" si="35"/>
        <v>6081620.8227577973</v>
      </c>
      <c r="M204" s="37">
        <f t="shared" si="36"/>
        <v>4673465.8204601184</v>
      </c>
      <c r="N204" s="61"/>
      <c r="O204" s="71"/>
      <c r="P204" s="75"/>
    </row>
    <row r="205" spans="1:16" s="34" customFormat="1" x14ac:dyDescent="0.2">
      <c r="A205" s="33">
        <v>3812</v>
      </c>
      <c r="B205" s="34" t="s">
        <v>165</v>
      </c>
      <c r="C205" s="36">
        <v>9150632</v>
      </c>
      <c r="D205" s="79">
        <v>2375</v>
      </c>
      <c r="E205" s="37">
        <f t="shared" si="28"/>
        <v>3852.8976842105262</v>
      </c>
      <c r="F205" s="38">
        <f t="shared" si="29"/>
        <v>0.84366068212557632</v>
      </c>
      <c r="G205" s="39">
        <f t="shared" si="30"/>
        <v>428.38980781121273</v>
      </c>
      <c r="H205" s="39">
        <f t="shared" si="31"/>
        <v>90.053230153518157</v>
      </c>
      <c r="I205" s="66">
        <f t="shared" si="33"/>
        <v>518.44303796473093</v>
      </c>
      <c r="J205" s="81">
        <f t="shared" si="34"/>
        <v>-51.607234563427376</v>
      </c>
      <c r="K205" s="37">
        <f t="shared" si="32"/>
        <v>466.83580340130356</v>
      </c>
      <c r="L205" s="37">
        <f t="shared" si="35"/>
        <v>1231302.215166236</v>
      </c>
      <c r="M205" s="37">
        <f t="shared" si="36"/>
        <v>1108735.0330780959</v>
      </c>
      <c r="N205" s="61"/>
      <c r="O205" s="71"/>
      <c r="P205" s="75"/>
    </row>
    <row r="206" spans="1:16" s="34" customFormat="1" x14ac:dyDescent="0.2">
      <c r="A206" s="33">
        <v>3813</v>
      </c>
      <c r="B206" s="34" t="s">
        <v>166</v>
      </c>
      <c r="C206" s="36">
        <v>57616291</v>
      </c>
      <c r="D206" s="79">
        <v>14172</v>
      </c>
      <c r="E206" s="37">
        <f t="shared" si="28"/>
        <v>4065.5017640417727</v>
      </c>
      <c r="F206" s="38">
        <f t="shared" si="29"/>
        <v>0.89021413817715134</v>
      </c>
      <c r="G206" s="39">
        <f t="shared" si="30"/>
        <v>300.82735991246483</v>
      </c>
      <c r="H206" s="39">
        <f t="shared" si="31"/>
        <v>15.641802212581887</v>
      </c>
      <c r="I206" s="66">
        <f t="shared" si="33"/>
        <v>316.46916212504669</v>
      </c>
      <c r="J206" s="81">
        <f t="shared" si="34"/>
        <v>-51.607234563427376</v>
      </c>
      <c r="K206" s="37">
        <f t="shared" si="32"/>
        <v>264.86192756161932</v>
      </c>
      <c r="L206" s="37">
        <f t="shared" si="35"/>
        <v>4485000.9656361621</v>
      </c>
      <c r="M206" s="37">
        <f t="shared" si="36"/>
        <v>3753623.2374032689</v>
      </c>
      <c r="N206" s="61"/>
      <c r="O206" s="71"/>
      <c r="P206" s="75"/>
    </row>
    <row r="207" spans="1:16" s="34" customFormat="1" x14ac:dyDescent="0.2">
      <c r="A207" s="33">
        <v>3814</v>
      </c>
      <c r="B207" s="34" t="s">
        <v>167</v>
      </c>
      <c r="C207" s="36">
        <v>38110687</v>
      </c>
      <c r="D207" s="79">
        <v>10413</v>
      </c>
      <c r="E207" s="37">
        <f t="shared" si="28"/>
        <v>3659.9142418131182</v>
      </c>
      <c r="F207" s="38">
        <f t="shared" si="29"/>
        <v>0.80140351466453585</v>
      </c>
      <c r="G207" s="39">
        <f t="shared" si="30"/>
        <v>544.17987324965748</v>
      </c>
      <c r="H207" s="39">
        <f t="shared" si="31"/>
        <v>157.59743499261094</v>
      </c>
      <c r="I207" s="66">
        <f t="shared" si="33"/>
        <v>701.77730824226842</v>
      </c>
      <c r="J207" s="81">
        <f t="shared" si="34"/>
        <v>-51.607234563427376</v>
      </c>
      <c r="K207" s="37">
        <f t="shared" si="32"/>
        <v>650.17007367884105</v>
      </c>
      <c r="L207" s="37">
        <f t="shared" si="35"/>
        <v>7307607.1107267411</v>
      </c>
      <c r="M207" s="37">
        <f t="shared" si="36"/>
        <v>6770220.977217772</v>
      </c>
      <c r="N207" s="61"/>
      <c r="O207" s="71"/>
      <c r="P207" s="75"/>
    </row>
    <row r="208" spans="1:16" s="34" customFormat="1" x14ac:dyDescent="0.2">
      <c r="A208" s="33">
        <v>3815</v>
      </c>
      <c r="B208" s="34" t="s">
        <v>168</v>
      </c>
      <c r="C208" s="36">
        <v>13561552</v>
      </c>
      <c r="D208" s="79">
        <v>4091</v>
      </c>
      <c r="E208" s="37">
        <f t="shared" si="28"/>
        <v>3314.9723783915915</v>
      </c>
      <c r="F208" s="38">
        <f t="shared" si="29"/>
        <v>0.72587234004225865</v>
      </c>
      <c r="G208" s="39">
        <f t="shared" si="30"/>
        <v>751.14499130257354</v>
      </c>
      <c r="H208" s="39">
        <f t="shared" si="31"/>
        <v>278.32708719014528</v>
      </c>
      <c r="I208" s="66">
        <f t="shared" si="33"/>
        <v>1029.4720784927188</v>
      </c>
      <c r="J208" s="81">
        <f t="shared" si="34"/>
        <v>-51.607234563427376</v>
      </c>
      <c r="K208" s="37">
        <f t="shared" si="32"/>
        <v>977.8648439292914</v>
      </c>
      <c r="L208" s="37">
        <f t="shared" si="35"/>
        <v>4211570.2731137127</v>
      </c>
      <c r="M208" s="37">
        <f t="shared" si="36"/>
        <v>4000445.0765147312</v>
      </c>
      <c r="N208" s="61"/>
      <c r="O208" s="71"/>
      <c r="P208" s="75"/>
    </row>
    <row r="209" spans="1:16" s="34" customFormat="1" x14ac:dyDescent="0.2">
      <c r="A209" s="33">
        <v>3816</v>
      </c>
      <c r="B209" s="34" t="s">
        <v>169</v>
      </c>
      <c r="C209" s="36">
        <v>22811453</v>
      </c>
      <c r="D209" s="79">
        <v>6559</v>
      </c>
      <c r="E209" s="37">
        <f t="shared" si="28"/>
        <v>3477.8858057630737</v>
      </c>
      <c r="F209" s="38">
        <f t="shared" si="29"/>
        <v>0.76154514127622208</v>
      </c>
      <c r="G209" s="39">
        <f t="shared" si="30"/>
        <v>653.39693487968418</v>
      </c>
      <c r="H209" s="39">
        <f t="shared" si="31"/>
        <v>221.30738761012654</v>
      </c>
      <c r="I209" s="66">
        <f t="shared" si="33"/>
        <v>874.70432248981069</v>
      </c>
      <c r="J209" s="81">
        <f t="shared" si="34"/>
        <v>-51.607234563427376</v>
      </c>
      <c r="K209" s="37">
        <f t="shared" si="32"/>
        <v>823.09708792638332</v>
      </c>
      <c r="L209" s="37">
        <f t="shared" si="35"/>
        <v>5737185.6512106685</v>
      </c>
      <c r="M209" s="37">
        <f t="shared" si="36"/>
        <v>5398693.7997091478</v>
      </c>
      <c r="N209" s="61"/>
      <c r="O209" s="71"/>
      <c r="P209" s="75"/>
    </row>
    <row r="210" spans="1:16" s="34" customFormat="1" x14ac:dyDescent="0.2">
      <c r="A210" s="33">
        <v>3817</v>
      </c>
      <c r="B210" s="34" t="s">
        <v>405</v>
      </c>
      <c r="C210" s="36">
        <v>36329402</v>
      </c>
      <c r="D210" s="79">
        <v>10735</v>
      </c>
      <c r="E210" s="37">
        <f t="shared" si="28"/>
        <v>3384.201397298556</v>
      </c>
      <c r="F210" s="38">
        <f t="shared" si="29"/>
        <v>0.74103126875019854</v>
      </c>
      <c r="G210" s="39">
        <f t="shared" si="30"/>
        <v>709.60757995839481</v>
      </c>
      <c r="H210" s="39">
        <f t="shared" si="31"/>
        <v>254.09693057270772</v>
      </c>
      <c r="I210" s="66">
        <f t="shared" si="33"/>
        <v>963.70451053110253</v>
      </c>
      <c r="J210" s="81">
        <f t="shared" si="34"/>
        <v>-51.607234563427376</v>
      </c>
      <c r="K210" s="37">
        <f t="shared" si="32"/>
        <v>912.09727596767516</v>
      </c>
      <c r="L210" s="37">
        <f t="shared" si="35"/>
        <v>10345367.920551386</v>
      </c>
      <c r="M210" s="37">
        <f t="shared" si="36"/>
        <v>9791364.2575129922</v>
      </c>
      <c r="N210" s="61"/>
      <c r="O210" s="71"/>
      <c r="P210" s="75"/>
    </row>
    <row r="211" spans="1:16" s="34" customFormat="1" x14ac:dyDescent="0.2">
      <c r="A211" s="33">
        <v>3818</v>
      </c>
      <c r="B211" s="34" t="s">
        <v>171</v>
      </c>
      <c r="C211" s="36">
        <v>22330768</v>
      </c>
      <c r="D211" s="79">
        <v>5546</v>
      </c>
      <c r="E211" s="37">
        <f t="shared" si="28"/>
        <v>4026.4637576631808</v>
      </c>
      <c r="F211" s="38">
        <f t="shared" si="29"/>
        <v>0.88166607025799659</v>
      </c>
      <c r="G211" s="39">
        <f t="shared" si="30"/>
        <v>324.25016373961995</v>
      </c>
      <c r="H211" s="39">
        <f t="shared" si="31"/>
        <v>29.305104445089068</v>
      </c>
      <c r="I211" s="66">
        <f t="shared" si="33"/>
        <v>353.55526818470901</v>
      </c>
      <c r="J211" s="81">
        <f t="shared" si="34"/>
        <v>-51.607234563427376</v>
      </c>
      <c r="K211" s="37">
        <f t="shared" si="32"/>
        <v>301.94803362128164</v>
      </c>
      <c r="L211" s="37">
        <f t="shared" si="35"/>
        <v>1960817.5173523962</v>
      </c>
      <c r="M211" s="37">
        <f t="shared" si="36"/>
        <v>1674603.794463628</v>
      </c>
      <c r="N211" s="61"/>
      <c r="O211" s="71"/>
      <c r="P211" s="75"/>
    </row>
    <row r="212" spans="1:16" s="34" customFormat="1" x14ac:dyDescent="0.2">
      <c r="A212" s="33">
        <v>3819</v>
      </c>
      <c r="B212" s="34" t="s">
        <v>172</v>
      </c>
      <c r="C212" s="36">
        <v>5768193</v>
      </c>
      <c r="D212" s="79">
        <v>1588</v>
      </c>
      <c r="E212" s="37">
        <f t="shared" si="28"/>
        <v>3632.3633501259446</v>
      </c>
      <c r="F212" s="38">
        <f t="shared" si="29"/>
        <v>0.79537075543264069</v>
      </c>
      <c r="G212" s="39">
        <f t="shared" si="30"/>
        <v>560.71040826196167</v>
      </c>
      <c r="H212" s="39">
        <f t="shared" si="31"/>
        <v>167.24024708312172</v>
      </c>
      <c r="I212" s="66">
        <f t="shared" si="33"/>
        <v>727.95065534508342</v>
      </c>
      <c r="J212" s="81">
        <f t="shared" si="34"/>
        <v>-51.607234563427376</v>
      </c>
      <c r="K212" s="37">
        <f t="shared" si="32"/>
        <v>676.34342078165605</v>
      </c>
      <c r="L212" s="37">
        <f t="shared" si="35"/>
        <v>1155985.6406879926</v>
      </c>
      <c r="M212" s="37">
        <f t="shared" si="36"/>
        <v>1074033.3522012697</v>
      </c>
      <c r="N212" s="61"/>
      <c r="O212" s="71"/>
      <c r="P212" s="75"/>
    </row>
    <row r="213" spans="1:16" s="34" customFormat="1" x14ac:dyDescent="0.2">
      <c r="A213" s="33">
        <v>3820</v>
      </c>
      <c r="B213" s="34" t="s">
        <v>173</v>
      </c>
      <c r="C213" s="36">
        <v>11184400</v>
      </c>
      <c r="D213" s="79">
        <v>2939</v>
      </c>
      <c r="E213" s="37">
        <f t="shared" si="28"/>
        <v>3805.5120789384146</v>
      </c>
      <c r="F213" s="38">
        <f t="shared" si="29"/>
        <v>0.8332847585108295</v>
      </c>
      <c r="G213" s="39">
        <f t="shared" si="30"/>
        <v>456.82117097447968</v>
      </c>
      <c r="H213" s="39">
        <f t="shared" si="31"/>
        <v>106.63819199875724</v>
      </c>
      <c r="I213" s="66">
        <f t="shared" si="33"/>
        <v>563.45936297323692</v>
      </c>
      <c r="J213" s="81">
        <f t="shared" si="34"/>
        <v>-51.607234563427376</v>
      </c>
      <c r="K213" s="37">
        <f t="shared" si="32"/>
        <v>511.85212840980955</v>
      </c>
      <c r="L213" s="37">
        <f t="shared" si="35"/>
        <v>1656007.0677783433</v>
      </c>
      <c r="M213" s="37">
        <f t="shared" si="36"/>
        <v>1504333.4053964303</v>
      </c>
      <c r="N213" s="61"/>
      <c r="O213" s="71"/>
      <c r="P213" s="75"/>
    </row>
    <row r="214" spans="1:16" s="34" customFormat="1" x14ac:dyDescent="0.2">
      <c r="A214" s="33">
        <v>3821</v>
      </c>
      <c r="B214" s="34" t="s">
        <v>174</v>
      </c>
      <c r="C214" s="36">
        <v>9800006</v>
      </c>
      <c r="D214" s="79">
        <v>2427</v>
      </c>
      <c r="E214" s="37">
        <f t="shared" si="28"/>
        <v>4037.9093531108365</v>
      </c>
      <c r="F214" s="38">
        <f t="shared" si="29"/>
        <v>0.88417228756614741</v>
      </c>
      <c r="G214" s="39">
        <f t="shared" si="30"/>
        <v>317.38280647102653</v>
      </c>
      <c r="H214" s="39">
        <f t="shared" si="31"/>
        <v>25.299146038409571</v>
      </c>
      <c r="I214" s="66">
        <f t="shared" si="33"/>
        <v>342.68195250943609</v>
      </c>
      <c r="J214" s="81">
        <f t="shared" si="34"/>
        <v>-51.607234563427376</v>
      </c>
      <c r="K214" s="37">
        <f t="shared" si="32"/>
        <v>291.07471794600872</v>
      </c>
      <c r="L214" s="37">
        <f t="shared" si="35"/>
        <v>831689.09874040133</v>
      </c>
      <c r="M214" s="37">
        <f t="shared" si="36"/>
        <v>706438.34045496315</v>
      </c>
      <c r="N214" s="61"/>
      <c r="O214" s="71"/>
      <c r="P214" s="75"/>
    </row>
    <row r="215" spans="1:16" s="34" customFormat="1" x14ac:dyDescent="0.2">
      <c r="A215" s="33">
        <v>3822</v>
      </c>
      <c r="B215" s="34" t="s">
        <v>175</v>
      </c>
      <c r="C215" s="36">
        <v>4670174</v>
      </c>
      <c r="D215" s="79">
        <v>1442</v>
      </c>
      <c r="E215" s="37">
        <f t="shared" si="28"/>
        <v>3238.6782246879334</v>
      </c>
      <c r="F215" s="38">
        <f t="shared" si="29"/>
        <v>0.70916637403137806</v>
      </c>
      <c r="G215" s="39">
        <f t="shared" si="30"/>
        <v>796.92148352476841</v>
      </c>
      <c r="H215" s="39">
        <f t="shared" si="31"/>
        <v>305.03004098642566</v>
      </c>
      <c r="I215" s="66">
        <f t="shared" si="33"/>
        <v>1101.9515245111941</v>
      </c>
      <c r="J215" s="81">
        <f t="shared" si="34"/>
        <v>-51.607234563427376</v>
      </c>
      <c r="K215" s="37">
        <f t="shared" si="32"/>
        <v>1050.3442899477666</v>
      </c>
      <c r="L215" s="37">
        <f t="shared" si="35"/>
        <v>1589014.0983451419</v>
      </c>
      <c r="M215" s="37">
        <f t="shared" si="36"/>
        <v>1514596.4661046795</v>
      </c>
      <c r="N215" s="61"/>
      <c r="O215" s="71"/>
      <c r="P215" s="75"/>
    </row>
    <row r="216" spans="1:16" s="34" customFormat="1" x14ac:dyDescent="0.2">
      <c r="A216" s="33">
        <v>3823</v>
      </c>
      <c r="B216" s="34" t="s">
        <v>176</v>
      </c>
      <c r="C216" s="36">
        <v>4338261</v>
      </c>
      <c r="D216" s="79">
        <v>1224</v>
      </c>
      <c r="E216" s="37">
        <f t="shared" si="28"/>
        <v>3544.330882352941</v>
      </c>
      <c r="F216" s="38">
        <f t="shared" si="29"/>
        <v>0.77609447614940597</v>
      </c>
      <c r="G216" s="39">
        <f t="shared" si="30"/>
        <v>613.52988892576388</v>
      </c>
      <c r="H216" s="39">
        <f t="shared" si="31"/>
        <v>198.05161080367299</v>
      </c>
      <c r="I216" s="66">
        <f t="shared" si="33"/>
        <v>811.58149972943693</v>
      </c>
      <c r="J216" s="81">
        <f t="shared" si="34"/>
        <v>-51.607234563427376</v>
      </c>
      <c r="K216" s="37">
        <f t="shared" si="32"/>
        <v>759.97426516600956</v>
      </c>
      <c r="L216" s="37">
        <f t="shared" si="35"/>
        <v>993375.75566883083</v>
      </c>
      <c r="M216" s="37">
        <f t="shared" si="36"/>
        <v>930208.50056319567</v>
      </c>
      <c r="N216" s="61"/>
      <c r="O216" s="71"/>
      <c r="P216" s="75"/>
    </row>
    <row r="217" spans="1:16" s="34" customFormat="1" x14ac:dyDescent="0.2">
      <c r="A217" s="33">
        <v>3824</v>
      </c>
      <c r="B217" s="34" t="s">
        <v>177</v>
      </c>
      <c r="C217" s="36">
        <v>8917187</v>
      </c>
      <c r="D217" s="79">
        <v>2198</v>
      </c>
      <c r="E217" s="37">
        <f t="shared" si="28"/>
        <v>4056.9549590536853</v>
      </c>
      <c r="F217" s="38">
        <f t="shared" si="29"/>
        <v>0.88834266275339591</v>
      </c>
      <c r="G217" s="39">
        <f t="shared" si="30"/>
        <v>305.95544290531723</v>
      </c>
      <c r="H217" s="39">
        <f t="shared" si="31"/>
        <v>18.633183958412474</v>
      </c>
      <c r="I217" s="66">
        <f t="shared" si="33"/>
        <v>324.5886268637297</v>
      </c>
      <c r="J217" s="81">
        <f t="shared" si="34"/>
        <v>-51.607234563427376</v>
      </c>
      <c r="K217" s="37">
        <f t="shared" si="32"/>
        <v>272.98139230030233</v>
      </c>
      <c r="L217" s="37">
        <f t="shared" si="35"/>
        <v>713445.8018464779</v>
      </c>
      <c r="M217" s="37">
        <f t="shared" si="36"/>
        <v>600013.10027606448</v>
      </c>
      <c r="N217" s="61"/>
      <c r="O217" s="71"/>
      <c r="P217" s="75"/>
    </row>
    <row r="218" spans="1:16" s="34" customFormat="1" x14ac:dyDescent="0.2">
      <c r="A218" s="33">
        <v>3825</v>
      </c>
      <c r="B218" s="34" t="s">
        <v>178</v>
      </c>
      <c r="C218" s="36">
        <v>16973181</v>
      </c>
      <c r="D218" s="79">
        <v>3832</v>
      </c>
      <c r="E218" s="37">
        <f t="shared" si="28"/>
        <v>4429.3269832985388</v>
      </c>
      <c r="F218" s="38">
        <f t="shared" si="29"/>
        <v>0.96988016043113834</v>
      </c>
      <c r="G218" s="39">
        <f t="shared" si="30"/>
        <v>82.532228358405149</v>
      </c>
      <c r="H218" s="39">
        <f t="shared" si="31"/>
        <v>0</v>
      </c>
      <c r="I218" s="66">
        <f t="shared" si="33"/>
        <v>82.532228358405149</v>
      </c>
      <c r="J218" s="81">
        <f t="shared" si="34"/>
        <v>-51.607234563427376</v>
      </c>
      <c r="K218" s="37">
        <f t="shared" si="32"/>
        <v>30.924993794977773</v>
      </c>
      <c r="L218" s="37">
        <f t="shared" si="35"/>
        <v>316263.49906940851</v>
      </c>
      <c r="M218" s="37">
        <f t="shared" si="36"/>
        <v>118504.57622235482</v>
      </c>
      <c r="N218" s="61"/>
      <c r="O218" s="71"/>
      <c r="P218" s="75"/>
    </row>
    <row r="219" spans="1:16" s="34" customFormat="1" x14ac:dyDescent="0.2">
      <c r="A219" s="33">
        <v>4201</v>
      </c>
      <c r="B219" s="34" t="s">
        <v>179</v>
      </c>
      <c r="C219" s="36">
        <v>24865944</v>
      </c>
      <c r="D219" s="79">
        <v>6806</v>
      </c>
      <c r="E219" s="37">
        <f t="shared" si="28"/>
        <v>3653.5327652071701</v>
      </c>
      <c r="F219" s="38">
        <f t="shared" si="29"/>
        <v>0.80000617651865003</v>
      </c>
      <c r="G219" s="39">
        <f t="shared" si="30"/>
        <v>548.00875921322643</v>
      </c>
      <c r="H219" s="39">
        <f t="shared" si="31"/>
        <v>159.8309518046928</v>
      </c>
      <c r="I219" s="66">
        <f t="shared" si="33"/>
        <v>707.83971101791917</v>
      </c>
      <c r="J219" s="81">
        <f t="shared" si="34"/>
        <v>-51.607234563427376</v>
      </c>
      <c r="K219" s="37">
        <f t="shared" si="32"/>
        <v>656.2324764544918</v>
      </c>
      <c r="L219" s="37">
        <f t="shared" si="35"/>
        <v>4817557.0731879575</v>
      </c>
      <c r="M219" s="37">
        <f t="shared" si="36"/>
        <v>4466318.2347492715</v>
      </c>
      <c r="N219" s="61"/>
      <c r="O219" s="71"/>
      <c r="P219" s="75"/>
    </row>
    <row r="220" spans="1:16" s="34" customFormat="1" x14ac:dyDescent="0.2">
      <c r="A220" s="33">
        <v>4202</v>
      </c>
      <c r="B220" s="34" t="s">
        <v>180</v>
      </c>
      <c r="C220" s="36">
        <v>92265721</v>
      </c>
      <c r="D220" s="79">
        <v>24587</v>
      </c>
      <c r="E220" s="37">
        <f t="shared" si="28"/>
        <v>3752.6221580510028</v>
      </c>
      <c r="F220" s="38">
        <f t="shared" si="29"/>
        <v>0.82170356679730383</v>
      </c>
      <c r="G220" s="39">
        <f t="shared" si="30"/>
        <v>488.55512350692675</v>
      </c>
      <c r="H220" s="39">
        <f t="shared" si="31"/>
        <v>125.14966430935137</v>
      </c>
      <c r="I220" s="66">
        <f t="shared" si="33"/>
        <v>613.7047878162781</v>
      </c>
      <c r="J220" s="81">
        <f t="shared" si="34"/>
        <v>-51.607234563427376</v>
      </c>
      <c r="K220" s="37">
        <f t="shared" si="32"/>
        <v>562.09755325285073</v>
      </c>
      <c r="L220" s="37">
        <f t="shared" si="35"/>
        <v>15089159.618038829</v>
      </c>
      <c r="M220" s="37">
        <f t="shared" si="36"/>
        <v>13820292.541827841</v>
      </c>
      <c r="N220" s="61"/>
      <c r="O220" s="71"/>
      <c r="P220" s="75"/>
    </row>
    <row r="221" spans="1:16" s="34" customFormat="1" x14ac:dyDescent="0.2">
      <c r="A221" s="33">
        <v>4203</v>
      </c>
      <c r="B221" s="34" t="s">
        <v>181</v>
      </c>
      <c r="C221" s="36">
        <v>171432415</v>
      </c>
      <c r="D221" s="79">
        <v>45891</v>
      </c>
      <c r="E221" s="37">
        <f t="shared" si="28"/>
        <v>3735.6434812926282</v>
      </c>
      <c r="F221" s="38">
        <f t="shared" si="29"/>
        <v>0.81798578262819344</v>
      </c>
      <c r="G221" s="39">
        <f t="shared" si="30"/>
        <v>498.74232956195152</v>
      </c>
      <c r="H221" s="39">
        <f t="shared" si="31"/>
        <v>131.09220117478247</v>
      </c>
      <c r="I221" s="66">
        <f t="shared" si="33"/>
        <v>629.834530736734</v>
      </c>
      <c r="J221" s="81">
        <f t="shared" si="34"/>
        <v>-51.607234563427376</v>
      </c>
      <c r="K221" s="37">
        <f t="shared" si="32"/>
        <v>578.22729617330663</v>
      </c>
      <c r="L221" s="37">
        <f t="shared" si="35"/>
        <v>28903736.450039461</v>
      </c>
      <c r="M221" s="37">
        <f t="shared" si="36"/>
        <v>26535428.848689213</v>
      </c>
      <c r="N221" s="61"/>
      <c r="O221" s="71"/>
      <c r="P221" s="75"/>
    </row>
    <row r="222" spans="1:16" s="34" customFormat="1" x14ac:dyDescent="0.2">
      <c r="A222" s="33">
        <v>4204</v>
      </c>
      <c r="B222" s="34" t="s">
        <v>194</v>
      </c>
      <c r="C222" s="36">
        <v>453449957</v>
      </c>
      <c r="D222" s="79">
        <v>115569</v>
      </c>
      <c r="E222" s="37">
        <f t="shared" si="28"/>
        <v>3923.6296671252671</v>
      </c>
      <c r="F222" s="38">
        <f t="shared" si="29"/>
        <v>0.85914871161530104</v>
      </c>
      <c r="G222" s="39">
        <f t="shared" si="30"/>
        <v>385.95061806236816</v>
      </c>
      <c r="H222" s="39">
        <f t="shared" si="31"/>
        <v>65.297036133358844</v>
      </c>
      <c r="I222" s="66">
        <f t="shared" si="33"/>
        <v>451.24765419572702</v>
      </c>
      <c r="J222" s="81">
        <f t="shared" si="34"/>
        <v>-51.607234563427376</v>
      </c>
      <c r="K222" s="37">
        <f t="shared" si="32"/>
        <v>399.64041963229965</v>
      </c>
      <c r="L222" s="37">
        <f t="shared" si="35"/>
        <v>52150240.147745974</v>
      </c>
      <c r="M222" s="37">
        <f t="shared" si="36"/>
        <v>46186043.656485237</v>
      </c>
      <c r="N222" s="61"/>
      <c r="O222" s="71"/>
      <c r="P222" s="75"/>
    </row>
    <row r="223" spans="1:16" s="34" customFormat="1" x14ac:dyDescent="0.2">
      <c r="A223" s="33">
        <v>4205</v>
      </c>
      <c r="B223" s="34" t="s">
        <v>199</v>
      </c>
      <c r="C223" s="36">
        <v>83522084</v>
      </c>
      <c r="D223" s="79">
        <v>23479</v>
      </c>
      <c r="E223" s="37">
        <f t="shared" si="28"/>
        <v>3557.3101069040417</v>
      </c>
      <c r="F223" s="38">
        <f t="shared" si="29"/>
        <v>0.7789365089090915</v>
      </c>
      <c r="G223" s="39">
        <f t="shared" si="30"/>
        <v>605.74235419510342</v>
      </c>
      <c r="H223" s="39">
        <f t="shared" si="31"/>
        <v>193.50888221078773</v>
      </c>
      <c r="I223" s="66">
        <f t="shared" si="33"/>
        <v>799.25123640589118</v>
      </c>
      <c r="J223" s="81">
        <f t="shared" si="34"/>
        <v>-51.607234563427376</v>
      </c>
      <c r="K223" s="37">
        <f t="shared" si="32"/>
        <v>747.64400184246381</v>
      </c>
      <c r="L223" s="37">
        <f t="shared" si="35"/>
        <v>18765619.779573917</v>
      </c>
      <c r="M223" s="37">
        <f t="shared" si="36"/>
        <v>17553933.519259207</v>
      </c>
      <c r="N223" s="61"/>
      <c r="O223" s="71"/>
      <c r="P223" s="75"/>
    </row>
    <row r="224" spans="1:16" s="34" customFormat="1" x14ac:dyDescent="0.2">
      <c r="A224" s="33">
        <v>4206</v>
      </c>
      <c r="B224" s="34" t="s">
        <v>195</v>
      </c>
      <c r="C224" s="36">
        <v>36810363</v>
      </c>
      <c r="D224" s="79">
        <v>9860</v>
      </c>
      <c r="E224" s="37">
        <f t="shared" si="28"/>
        <v>3733.3025354969573</v>
      </c>
      <c r="F224" s="38">
        <f t="shared" si="29"/>
        <v>0.81747319078468605</v>
      </c>
      <c r="G224" s="39">
        <f t="shared" si="30"/>
        <v>500.14689703935409</v>
      </c>
      <c r="H224" s="39">
        <f t="shared" si="31"/>
        <v>131.91153220326729</v>
      </c>
      <c r="I224" s="66">
        <f t="shared" si="33"/>
        <v>632.0584292426214</v>
      </c>
      <c r="J224" s="81">
        <f t="shared" si="34"/>
        <v>-51.607234563427376</v>
      </c>
      <c r="K224" s="37">
        <f t="shared" si="32"/>
        <v>580.45119467919403</v>
      </c>
      <c r="L224" s="37">
        <f t="shared" si="35"/>
        <v>6232096.1123322472</v>
      </c>
      <c r="M224" s="37">
        <f t="shared" si="36"/>
        <v>5723248.7795368535</v>
      </c>
      <c r="N224" s="61"/>
      <c r="O224" s="71"/>
      <c r="P224" s="75"/>
    </row>
    <row r="225" spans="1:16" s="34" customFormat="1" x14ac:dyDescent="0.2">
      <c r="A225" s="33">
        <v>4207</v>
      </c>
      <c r="B225" s="34" t="s">
        <v>196</v>
      </c>
      <c r="C225" s="36">
        <v>35635170</v>
      </c>
      <c r="D225" s="79">
        <v>9216</v>
      </c>
      <c r="E225" s="37">
        <f t="shared" si="28"/>
        <v>3866.6634114583335</v>
      </c>
      <c r="F225" s="38">
        <f t="shared" si="29"/>
        <v>0.84667493368160207</v>
      </c>
      <c r="G225" s="39">
        <f t="shared" si="30"/>
        <v>420.13037146252833</v>
      </c>
      <c r="H225" s="39">
        <f t="shared" si="31"/>
        <v>85.235225616785613</v>
      </c>
      <c r="I225" s="66">
        <f t="shared" si="33"/>
        <v>505.36559707931394</v>
      </c>
      <c r="J225" s="81">
        <f t="shared" si="34"/>
        <v>-51.607234563427376</v>
      </c>
      <c r="K225" s="37">
        <f t="shared" si="32"/>
        <v>453.75836251588657</v>
      </c>
      <c r="L225" s="37">
        <f t="shared" si="35"/>
        <v>4657449.3426829576</v>
      </c>
      <c r="M225" s="37">
        <f t="shared" si="36"/>
        <v>4181837.0689464109</v>
      </c>
      <c r="N225" s="61"/>
      <c r="O225" s="71"/>
      <c r="P225" s="75"/>
    </row>
    <row r="226" spans="1:16" s="34" customFormat="1" x14ac:dyDescent="0.2">
      <c r="A226" s="33">
        <v>4211</v>
      </c>
      <c r="B226" s="34" t="s">
        <v>182</v>
      </c>
      <c r="C226" s="36">
        <v>8103546</v>
      </c>
      <c r="D226" s="79">
        <v>2421</v>
      </c>
      <c r="E226" s="37">
        <f t="shared" si="28"/>
        <v>3347.1895910780668</v>
      </c>
      <c r="F226" s="38">
        <f t="shared" si="29"/>
        <v>0.73292687350226826</v>
      </c>
      <c r="G226" s="39">
        <f t="shared" si="30"/>
        <v>731.81466369068835</v>
      </c>
      <c r="H226" s="39">
        <f t="shared" si="31"/>
        <v>267.05106274987895</v>
      </c>
      <c r="I226" s="66">
        <f t="shared" si="33"/>
        <v>998.8657264405673</v>
      </c>
      <c r="J226" s="81">
        <f t="shared" si="34"/>
        <v>-51.607234563427376</v>
      </c>
      <c r="K226" s="37">
        <f t="shared" si="32"/>
        <v>947.25849187713993</v>
      </c>
      <c r="L226" s="37">
        <f t="shared" si="35"/>
        <v>2418253.9237126135</v>
      </c>
      <c r="M226" s="37">
        <f t="shared" si="36"/>
        <v>2293312.8088345556</v>
      </c>
      <c r="N226" s="61"/>
      <c r="O226" s="71"/>
      <c r="P226" s="75"/>
    </row>
    <row r="227" spans="1:16" s="34" customFormat="1" x14ac:dyDescent="0.2">
      <c r="A227" s="33">
        <v>4212</v>
      </c>
      <c r="B227" s="34" t="s">
        <v>183</v>
      </c>
      <c r="C227" s="36">
        <v>7076845</v>
      </c>
      <c r="D227" s="79">
        <v>2143</v>
      </c>
      <c r="E227" s="37">
        <f t="shared" si="28"/>
        <v>3302.3075128324776</v>
      </c>
      <c r="F227" s="38">
        <f t="shared" si="29"/>
        <v>0.7230991417919086</v>
      </c>
      <c r="G227" s="39">
        <f t="shared" si="30"/>
        <v>758.74391063804183</v>
      </c>
      <c r="H227" s="39">
        <f t="shared" si="31"/>
        <v>282.75979013583515</v>
      </c>
      <c r="I227" s="66">
        <f t="shared" si="33"/>
        <v>1041.503700773877</v>
      </c>
      <c r="J227" s="81">
        <f t="shared" si="34"/>
        <v>-51.607234563427376</v>
      </c>
      <c r="K227" s="37">
        <f t="shared" si="32"/>
        <v>989.8964662104496</v>
      </c>
      <c r="L227" s="37">
        <f t="shared" si="35"/>
        <v>2231942.4307584185</v>
      </c>
      <c r="M227" s="37">
        <f t="shared" si="36"/>
        <v>2121348.1270889933</v>
      </c>
      <c r="N227" s="61"/>
      <c r="O227" s="71"/>
      <c r="P227" s="75"/>
    </row>
    <row r="228" spans="1:16" s="34" customFormat="1" x14ac:dyDescent="0.2">
      <c r="A228" s="33">
        <v>4213</v>
      </c>
      <c r="B228" s="34" t="s">
        <v>184</v>
      </c>
      <c r="C228" s="36">
        <v>23005624</v>
      </c>
      <c r="D228" s="79">
        <v>6184</v>
      </c>
      <c r="E228" s="37">
        <f t="shared" si="28"/>
        <v>3720.1849935316945</v>
      </c>
      <c r="F228" s="38">
        <f t="shared" si="29"/>
        <v>0.81460087095964195</v>
      </c>
      <c r="G228" s="39">
        <f t="shared" si="30"/>
        <v>508.01742221851168</v>
      </c>
      <c r="H228" s="39">
        <f t="shared" si="31"/>
        <v>136.50267189110923</v>
      </c>
      <c r="I228" s="66">
        <f t="shared" si="33"/>
        <v>644.52009410962091</v>
      </c>
      <c r="J228" s="81">
        <f t="shared" si="34"/>
        <v>-51.607234563427376</v>
      </c>
      <c r="K228" s="37">
        <f t="shared" si="32"/>
        <v>592.91285954619354</v>
      </c>
      <c r="L228" s="37">
        <f t="shared" si="35"/>
        <v>3985712.2619738956</v>
      </c>
      <c r="M228" s="37">
        <f t="shared" si="36"/>
        <v>3666573.1234336607</v>
      </c>
      <c r="N228" s="61"/>
      <c r="O228" s="71"/>
      <c r="P228" s="75"/>
    </row>
    <row r="229" spans="1:16" s="34" customFormat="1" x14ac:dyDescent="0.2">
      <c r="A229" s="33">
        <v>4214</v>
      </c>
      <c r="B229" s="34" t="s">
        <v>185</v>
      </c>
      <c r="C229" s="36">
        <v>21334662</v>
      </c>
      <c r="D229" s="79">
        <v>6174</v>
      </c>
      <c r="E229" s="37">
        <f t="shared" si="28"/>
        <v>3455.5655976676385</v>
      </c>
      <c r="F229" s="38">
        <f t="shared" si="29"/>
        <v>0.75665773353006027</v>
      </c>
      <c r="G229" s="39">
        <f t="shared" si="30"/>
        <v>666.78905973694532</v>
      </c>
      <c r="H229" s="39">
        <f t="shared" si="31"/>
        <v>229.11946044352885</v>
      </c>
      <c r="I229" s="66">
        <f t="shared" si="33"/>
        <v>895.90852018047417</v>
      </c>
      <c r="J229" s="81">
        <f t="shared" si="34"/>
        <v>-51.607234563427376</v>
      </c>
      <c r="K229" s="37">
        <f t="shared" si="32"/>
        <v>844.3012856170468</v>
      </c>
      <c r="L229" s="37">
        <f t="shared" si="35"/>
        <v>5531339.2035942478</v>
      </c>
      <c r="M229" s="37">
        <f t="shared" si="36"/>
        <v>5212716.1373996474</v>
      </c>
      <c r="N229" s="61"/>
      <c r="O229" s="71"/>
      <c r="P229" s="75"/>
    </row>
    <row r="230" spans="1:16" s="34" customFormat="1" x14ac:dyDescent="0.2">
      <c r="A230" s="33">
        <v>4215</v>
      </c>
      <c r="B230" s="34" t="s">
        <v>186</v>
      </c>
      <c r="C230" s="36">
        <v>44584261</v>
      </c>
      <c r="D230" s="79">
        <v>11419</v>
      </c>
      <c r="E230" s="37">
        <f t="shared" si="28"/>
        <v>3904.3927664418952</v>
      </c>
      <c r="F230" s="38">
        <f t="shared" si="29"/>
        <v>0.85493644903199273</v>
      </c>
      <c r="G230" s="39">
        <f t="shared" si="30"/>
        <v>397.4927584723913</v>
      </c>
      <c r="H230" s="39">
        <f t="shared" si="31"/>
        <v>72.029951372539017</v>
      </c>
      <c r="I230" s="66">
        <f t="shared" si="33"/>
        <v>469.52270984493032</v>
      </c>
      <c r="J230" s="81">
        <f t="shared" si="34"/>
        <v>-51.607234563427376</v>
      </c>
      <c r="K230" s="37">
        <f t="shared" si="32"/>
        <v>417.91547528150295</v>
      </c>
      <c r="L230" s="37">
        <f t="shared" si="35"/>
        <v>5361479.8237192594</v>
      </c>
      <c r="M230" s="37">
        <f t="shared" si="36"/>
        <v>4772176.8122394821</v>
      </c>
      <c r="N230" s="61"/>
      <c r="O230" s="71"/>
      <c r="P230" s="75"/>
    </row>
    <row r="231" spans="1:16" s="34" customFormat="1" x14ac:dyDescent="0.2">
      <c r="A231" s="33">
        <v>4216</v>
      </c>
      <c r="B231" s="34" t="s">
        <v>187</v>
      </c>
      <c r="C231" s="36">
        <v>18129376</v>
      </c>
      <c r="D231" s="79">
        <v>5390</v>
      </c>
      <c r="E231" s="37">
        <f t="shared" si="28"/>
        <v>3363.5205936920224</v>
      </c>
      <c r="F231" s="38">
        <f t="shared" si="29"/>
        <v>0.73650283786320803</v>
      </c>
      <c r="G231" s="39">
        <f t="shared" si="30"/>
        <v>722.01606212231502</v>
      </c>
      <c r="H231" s="39">
        <f t="shared" si="31"/>
        <v>261.33521183499448</v>
      </c>
      <c r="I231" s="66">
        <f t="shared" si="33"/>
        <v>983.35127395730956</v>
      </c>
      <c r="J231" s="81">
        <f t="shared" si="34"/>
        <v>-51.607234563427376</v>
      </c>
      <c r="K231" s="37">
        <f t="shared" si="32"/>
        <v>931.74403939388219</v>
      </c>
      <c r="L231" s="37">
        <f t="shared" si="35"/>
        <v>5300263.3666298985</v>
      </c>
      <c r="M231" s="37">
        <f t="shared" si="36"/>
        <v>5022100.3723330246</v>
      </c>
      <c r="N231" s="61"/>
      <c r="O231" s="71"/>
      <c r="P231" s="75"/>
    </row>
    <row r="232" spans="1:16" s="34" customFormat="1" x14ac:dyDescent="0.2">
      <c r="A232" s="33">
        <v>4217</v>
      </c>
      <c r="B232" s="34" t="s">
        <v>188</v>
      </c>
      <c r="C232" s="36">
        <v>6015089</v>
      </c>
      <c r="D232" s="79">
        <v>1786</v>
      </c>
      <c r="E232" s="37">
        <f t="shared" si="28"/>
        <v>3367.910974244121</v>
      </c>
      <c r="F232" s="38">
        <f t="shared" si="29"/>
        <v>0.73746419000773911</v>
      </c>
      <c r="G232" s="39">
        <f t="shared" si="30"/>
        <v>719.38183379105578</v>
      </c>
      <c r="H232" s="39">
        <f t="shared" si="31"/>
        <v>259.79857864176</v>
      </c>
      <c r="I232" s="66">
        <f t="shared" si="33"/>
        <v>979.18041243281573</v>
      </c>
      <c r="J232" s="81">
        <f t="shared" si="34"/>
        <v>-51.607234563427376</v>
      </c>
      <c r="K232" s="37">
        <f t="shared" si="32"/>
        <v>927.57317786938836</v>
      </c>
      <c r="L232" s="37">
        <f t="shared" si="35"/>
        <v>1748816.2166050088</v>
      </c>
      <c r="M232" s="37">
        <f t="shared" si="36"/>
        <v>1656645.6956747277</v>
      </c>
      <c r="N232" s="61"/>
      <c r="O232" s="71"/>
      <c r="P232" s="75"/>
    </row>
    <row r="233" spans="1:16" s="34" customFormat="1" x14ac:dyDescent="0.2">
      <c r="A233" s="33">
        <v>4218</v>
      </c>
      <c r="B233" s="34" t="s">
        <v>189</v>
      </c>
      <c r="C233" s="36">
        <v>4135085</v>
      </c>
      <c r="D233" s="79">
        <v>1344</v>
      </c>
      <c r="E233" s="37">
        <f t="shared" si="28"/>
        <v>3076.7001488095239</v>
      </c>
      <c r="F233" s="38">
        <f t="shared" si="29"/>
        <v>0.67369838469312282</v>
      </c>
      <c r="G233" s="39">
        <f t="shared" si="30"/>
        <v>894.10832905181417</v>
      </c>
      <c r="H233" s="39">
        <f t="shared" si="31"/>
        <v>361.72236754386898</v>
      </c>
      <c r="I233" s="66">
        <f t="shared" si="33"/>
        <v>1255.8306965956831</v>
      </c>
      <c r="J233" s="81">
        <f t="shared" si="34"/>
        <v>-51.607234563427376</v>
      </c>
      <c r="K233" s="37">
        <f t="shared" si="32"/>
        <v>1204.2234620322556</v>
      </c>
      <c r="L233" s="37">
        <f t="shared" si="35"/>
        <v>1687836.456224598</v>
      </c>
      <c r="M233" s="37">
        <f t="shared" si="36"/>
        <v>1618476.3329713515</v>
      </c>
      <c r="N233" s="61"/>
      <c r="O233" s="71"/>
      <c r="P233" s="75"/>
    </row>
    <row r="234" spans="1:16" s="34" customFormat="1" x14ac:dyDescent="0.2">
      <c r="A234" s="33">
        <v>4219</v>
      </c>
      <c r="B234" s="34" t="s">
        <v>190</v>
      </c>
      <c r="C234" s="36">
        <v>12775074</v>
      </c>
      <c r="D234" s="79">
        <v>3904</v>
      </c>
      <c r="E234" s="37">
        <f t="shared" si="28"/>
        <v>3272.3037909836066</v>
      </c>
      <c r="F234" s="38">
        <f t="shared" si="29"/>
        <v>0.71652929163859169</v>
      </c>
      <c r="G234" s="39">
        <f t="shared" si="30"/>
        <v>776.7461437473645</v>
      </c>
      <c r="H234" s="39">
        <f t="shared" si="31"/>
        <v>293.26109278294001</v>
      </c>
      <c r="I234" s="66">
        <f t="shared" si="33"/>
        <v>1070.0072365303045</v>
      </c>
      <c r="J234" s="81">
        <f t="shared" si="34"/>
        <v>-51.607234563427376</v>
      </c>
      <c r="K234" s="37">
        <f t="shared" si="32"/>
        <v>1018.4000019668771</v>
      </c>
      <c r="L234" s="37">
        <f t="shared" si="35"/>
        <v>4177308.2514143088</v>
      </c>
      <c r="M234" s="37">
        <f t="shared" si="36"/>
        <v>3975833.6076786881</v>
      </c>
      <c r="N234" s="61"/>
      <c r="O234" s="71"/>
      <c r="P234" s="75"/>
    </row>
    <row r="235" spans="1:16" s="34" customFormat="1" x14ac:dyDescent="0.2">
      <c r="A235" s="33">
        <v>4220</v>
      </c>
      <c r="B235" s="34" t="s">
        <v>191</v>
      </c>
      <c r="C235" s="36">
        <v>4035409</v>
      </c>
      <c r="D235" s="79">
        <v>1136</v>
      </c>
      <c r="E235" s="37">
        <f t="shared" si="28"/>
        <v>3552.2966549295775</v>
      </c>
      <c r="F235" s="38">
        <f t="shared" si="29"/>
        <v>0.7778387241612863</v>
      </c>
      <c r="G235" s="39">
        <f t="shared" si="30"/>
        <v>608.75042537978197</v>
      </c>
      <c r="H235" s="39">
        <f t="shared" si="31"/>
        <v>195.26359040185022</v>
      </c>
      <c r="I235" s="66">
        <f t="shared" si="33"/>
        <v>804.01401578163222</v>
      </c>
      <c r="J235" s="81">
        <f t="shared" si="34"/>
        <v>-51.607234563427376</v>
      </c>
      <c r="K235" s="37">
        <f t="shared" si="32"/>
        <v>752.40678121820486</v>
      </c>
      <c r="L235" s="37">
        <f t="shared" si="35"/>
        <v>913359.92192793416</v>
      </c>
      <c r="M235" s="37">
        <f t="shared" si="36"/>
        <v>854734.10346388072</v>
      </c>
      <c r="N235" s="61"/>
      <c r="O235" s="71"/>
      <c r="P235" s="75"/>
    </row>
    <row r="236" spans="1:16" s="34" customFormat="1" x14ac:dyDescent="0.2">
      <c r="A236" s="33">
        <v>4221</v>
      </c>
      <c r="B236" s="34" t="s">
        <v>192</v>
      </c>
      <c r="C236" s="36">
        <v>4860234</v>
      </c>
      <c r="D236" s="79">
        <v>1180</v>
      </c>
      <c r="E236" s="37">
        <f t="shared" si="28"/>
        <v>4118.8423728813559</v>
      </c>
      <c r="F236" s="38">
        <f t="shared" si="29"/>
        <v>0.90189401605789943</v>
      </c>
      <c r="G236" s="39">
        <f t="shared" si="30"/>
        <v>268.82299460871491</v>
      </c>
      <c r="H236" s="39">
        <f t="shared" si="31"/>
        <v>0</v>
      </c>
      <c r="I236" s="66">
        <f t="shared" si="33"/>
        <v>268.82299460871491</v>
      </c>
      <c r="J236" s="81">
        <f t="shared" si="34"/>
        <v>-51.607234563427376</v>
      </c>
      <c r="K236" s="37">
        <f t="shared" si="32"/>
        <v>217.21576004528754</v>
      </c>
      <c r="L236" s="37">
        <f t="shared" si="35"/>
        <v>317211.13363828359</v>
      </c>
      <c r="M236" s="37">
        <f t="shared" si="36"/>
        <v>256314.59685343929</v>
      </c>
      <c r="N236" s="61"/>
      <c r="O236" s="71"/>
      <c r="P236" s="75"/>
    </row>
    <row r="237" spans="1:16" s="34" customFormat="1" x14ac:dyDescent="0.2">
      <c r="A237" s="33">
        <v>4222</v>
      </c>
      <c r="B237" s="34" t="s">
        <v>193</v>
      </c>
      <c r="C237" s="36">
        <v>5671459</v>
      </c>
      <c r="D237" s="79">
        <v>995</v>
      </c>
      <c r="E237" s="37">
        <f t="shared" si="28"/>
        <v>5699.9587939698495</v>
      </c>
      <c r="F237" s="38">
        <f t="shared" si="29"/>
        <v>1.2481076629455392</v>
      </c>
      <c r="G237" s="39">
        <f t="shared" si="30"/>
        <v>-679.84685804438118</v>
      </c>
      <c r="H237" s="39">
        <f t="shared" si="31"/>
        <v>0</v>
      </c>
      <c r="I237" s="66">
        <f t="shared" si="33"/>
        <v>-679.84685804438118</v>
      </c>
      <c r="J237" s="81">
        <f t="shared" si="34"/>
        <v>-51.607234563427376</v>
      </c>
      <c r="K237" s="37">
        <f t="shared" si="32"/>
        <v>-731.45409260780855</v>
      </c>
      <c r="L237" s="37">
        <f t="shared" si="35"/>
        <v>-676447.62375415931</v>
      </c>
      <c r="M237" s="37">
        <f t="shared" si="36"/>
        <v>-727796.82214476948</v>
      </c>
      <c r="N237" s="61"/>
      <c r="O237" s="71"/>
      <c r="P237" s="75"/>
    </row>
    <row r="238" spans="1:16" s="34" customFormat="1" x14ac:dyDescent="0.2">
      <c r="A238" s="33">
        <v>4223</v>
      </c>
      <c r="B238" s="34" t="s">
        <v>197</v>
      </c>
      <c r="C238" s="36">
        <v>51912396</v>
      </c>
      <c r="D238" s="79">
        <v>15294</v>
      </c>
      <c r="E238" s="37">
        <f t="shared" si="28"/>
        <v>3394.2981561396628</v>
      </c>
      <c r="F238" s="38">
        <f t="shared" si="29"/>
        <v>0.74324213422063501</v>
      </c>
      <c r="G238" s="39">
        <f t="shared" si="30"/>
        <v>703.54952465373083</v>
      </c>
      <c r="H238" s="39">
        <f t="shared" si="31"/>
        <v>250.56306497832037</v>
      </c>
      <c r="I238" s="66">
        <f t="shared" si="33"/>
        <v>954.11258963205114</v>
      </c>
      <c r="J238" s="81">
        <f t="shared" si="34"/>
        <v>-51.607234563427376</v>
      </c>
      <c r="K238" s="37">
        <f t="shared" si="32"/>
        <v>902.50535506862377</v>
      </c>
      <c r="L238" s="37">
        <f t="shared" si="35"/>
        <v>14592197.94583259</v>
      </c>
      <c r="M238" s="37">
        <f t="shared" si="36"/>
        <v>13802916.900419531</v>
      </c>
      <c r="N238" s="61"/>
      <c r="O238" s="71"/>
      <c r="P238" s="75"/>
    </row>
    <row r="239" spans="1:16" s="34" customFormat="1" x14ac:dyDescent="0.2">
      <c r="A239" s="33">
        <v>4224</v>
      </c>
      <c r="B239" s="34" t="s">
        <v>198</v>
      </c>
      <c r="C239" s="36">
        <v>3789475</v>
      </c>
      <c r="D239" s="79">
        <v>911</v>
      </c>
      <c r="E239" s="37">
        <f t="shared" si="28"/>
        <v>4159.6871569703626</v>
      </c>
      <c r="F239" s="38">
        <f t="shared" si="29"/>
        <v>0.91083771018894777</v>
      </c>
      <c r="G239" s="39">
        <f t="shared" si="30"/>
        <v>244.31612415531089</v>
      </c>
      <c r="H239" s="39">
        <f t="shared" si="31"/>
        <v>0</v>
      </c>
      <c r="I239" s="66">
        <f t="shared" si="33"/>
        <v>244.31612415531089</v>
      </c>
      <c r="J239" s="81">
        <f t="shared" si="34"/>
        <v>-51.607234563427376</v>
      </c>
      <c r="K239" s="37">
        <f t="shared" si="32"/>
        <v>192.70888959188352</v>
      </c>
      <c r="L239" s="37">
        <f t="shared" si="35"/>
        <v>222571.98910548823</v>
      </c>
      <c r="M239" s="37">
        <f t="shared" si="36"/>
        <v>175557.79841820587</v>
      </c>
      <c r="N239" s="61"/>
      <c r="O239" s="71"/>
      <c r="P239" s="75"/>
    </row>
    <row r="240" spans="1:16" s="34" customFormat="1" x14ac:dyDescent="0.2">
      <c r="A240" s="33">
        <v>4225</v>
      </c>
      <c r="B240" s="34" t="s">
        <v>200</v>
      </c>
      <c r="C240" s="36">
        <v>36063234</v>
      </c>
      <c r="D240" s="79">
        <v>10751</v>
      </c>
      <c r="E240" s="37">
        <f t="shared" si="28"/>
        <v>3354.407403962422</v>
      </c>
      <c r="F240" s="38">
        <f t="shared" si="29"/>
        <v>0.73450734239621907</v>
      </c>
      <c r="G240" s="39">
        <f t="shared" si="30"/>
        <v>727.48397596007521</v>
      </c>
      <c r="H240" s="39">
        <f t="shared" si="31"/>
        <v>264.52482824035462</v>
      </c>
      <c r="I240" s="66">
        <f t="shared" si="33"/>
        <v>992.00880420042984</v>
      </c>
      <c r="J240" s="81">
        <f t="shared" si="34"/>
        <v>-51.607234563427376</v>
      </c>
      <c r="K240" s="37">
        <f t="shared" si="32"/>
        <v>940.40156963700247</v>
      </c>
      <c r="L240" s="37">
        <f t="shared" si="35"/>
        <v>10665086.653958822</v>
      </c>
      <c r="M240" s="37">
        <f t="shared" si="36"/>
        <v>10110257.275167413</v>
      </c>
      <c r="N240" s="61"/>
      <c r="O240" s="71"/>
      <c r="P240" s="75"/>
    </row>
    <row r="241" spans="1:16" s="34" customFormat="1" x14ac:dyDescent="0.2">
      <c r="A241" s="33">
        <v>4226</v>
      </c>
      <c r="B241" s="34" t="s">
        <v>201</v>
      </c>
      <c r="C241" s="36">
        <v>6100134</v>
      </c>
      <c r="D241" s="79">
        <v>1750</v>
      </c>
      <c r="E241" s="37">
        <f t="shared" si="28"/>
        <v>3485.790857142857</v>
      </c>
      <c r="F241" s="38">
        <f t="shared" si="29"/>
        <v>0.7632760932988093</v>
      </c>
      <c r="G241" s="39">
        <f t="shared" si="30"/>
        <v>648.65390405181427</v>
      </c>
      <c r="H241" s="39">
        <f t="shared" si="31"/>
        <v>218.54061962720237</v>
      </c>
      <c r="I241" s="66">
        <f t="shared" si="33"/>
        <v>867.19452367901658</v>
      </c>
      <c r="J241" s="81">
        <f t="shared" si="34"/>
        <v>-51.607234563427376</v>
      </c>
      <c r="K241" s="37">
        <f t="shared" si="32"/>
        <v>815.58728911558921</v>
      </c>
      <c r="L241" s="37">
        <f t="shared" si="35"/>
        <v>1517590.416438279</v>
      </c>
      <c r="M241" s="37">
        <f t="shared" si="36"/>
        <v>1427277.7559522812</v>
      </c>
      <c r="N241" s="61"/>
      <c r="O241" s="71"/>
      <c r="P241" s="75"/>
    </row>
    <row r="242" spans="1:16" s="34" customFormat="1" x14ac:dyDescent="0.2">
      <c r="A242" s="33">
        <v>4227</v>
      </c>
      <c r="B242" s="34" t="s">
        <v>202</v>
      </c>
      <c r="C242" s="36">
        <v>21565923</v>
      </c>
      <c r="D242" s="79">
        <v>6024</v>
      </c>
      <c r="E242" s="37">
        <f t="shared" si="28"/>
        <v>3580.000498007968</v>
      </c>
      <c r="F242" s="38">
        <f t="shared" si="29"/>
        <v>0.78390497482888066</v>
      </c>
      <c r="G242" s="39">
        <f t="shared" si="30"/>
        <v>592.12811953274763</v>
      </c>
      <c r="H242" s="39">
        <f t="shared" si="31"/>
        <v>185.56724532441353</v>
      </c>
      <c r="I242" s="66">
        <f t="shared" si="33"/>
        <v>777.69536485716117</v>
      </c>
      <c r="J242" s="81">
        <f t="shared" si="34"/>
        <v>-51.607234563427376</v>
      </c>
      <c r="K242" s="37">
        <f t="shared" si="32"/>
        <v>726.0881302937338</v>
      </c>
      <c r="L242" s="37">
        <f t="shared" si="35"/>
        <v>4684836.8778995387</v>
      </c>
      <c r="M242" s="37">
        <f t="shared" si="36"/>
        <v>4373954.8968894528</v>
      </c>
      <c r="N242" s="61"/>
      <c r="O242" s="71"/>
      <c r="P242" s="75"/>
    </row>
    <row r="243" spans="1:16" s="34" customFormat="1" x14ac:dyDescent="0.2">
      <c r="A243" s="33">
        <v>4228</v>
      </c>
      <c r="B243" s="34" t="s">
        <v>203</v>
      </c>
      <c r="C243" s="36">
        <v>10189299</v>
      </c>
      <c r="D243" s="79">
        <v>1837</v>
      </c>
      <c r="E243" s="37">
        <f t="shared" si="28"/>
        <v>5546.7060424605334</v>
      </c>
      <c r="F243" s="38">
        <f t="shared" si="29"/>
        <v>1.2145502390342258</v>
      </c>
      <c r="G243" s="39">
        <f t="shared" si="30"/>
        <v>-587.89520713879153</v>
      </c>
      <c r="H243" s="39">
        <f t="shared" si="31"/>
        <v>0</v>
      </c>
      <c r="I243" s="66">
        <f t="shared" si="33"/>
        <v>-587.89520713879153</v>
      </c>
      <c r="J243" s="81">
        <f t="shared" si="34"/>
        <v>-51.607234563427376</v>
      </c>
      <c r="K243" s="37">
        <f t="shared" si="32"/>
        <v>-639.5024417022189</v>
      </c>
      <c r="L243" s="37">
        <f t="shared" si="35"/>
        <v>-1079963.49551396</v>
      </c>
      <c r="M243" s="37">
        <f t="shared" si="36"/>
        <v>-1174765.9854069762</v>
      </c>
      <c r="N243" s="61"/>
      <c r="O243" s="71"/>
      <c r="P243" s="75"/>
    </row>
    <row r="244" spans="1:16" s="34" customFormat="1" x14ac:dyDescent="0.2">
      <c r="A244" s="33">
        <v>4601</v>
      </c>
      <c r="B244" s="34" t="s">
        <v>227</v>
      </c>
      <c r="C244" s="36">
        <v>1415287082</v>
      </c>
      <c r="D244" s="79">
        <v>289330</v>
      </c>
      <c r="E244" s="37">
        <f t="shared" si="28"/>
        <v>4891.6015691425018</v>
      </c>
      <c r="F244" s="38">
        <f t="shared" si="29"/>
        <v>1.0711034277970739</v>
      </c>
      <c r="G244" s="39">
        <f t="shared" si="30"/>
        <v>-194.83252314797264</v>
      </c>
      <c r="H244" s="39">
        <f t="shared" si="31"/>
        <v>0</v>
      </c>
      <c r="I244" s="66">
        <f t="shared" si="33"/>
        <v>-194.83252314797264</v>
      </c>
      <c r="J244" s="81">
        <f t="shared" si="34"/>
        <v>-51.607234563427376</v>
      </c>
      <c r="K244" s="37">
        <f t="shared" si="32"/>
        <v>-246.43975771140001</v>
      </c>
      <c r="L244" s="37">
        <f t="shared" si="35"/>
        <v>-56370893.922402926</v>
      </c>
      <c r="M244" s="37">
        <f t="shared" si="36"/>
        <v>-71302415.098639369</v>
      </c>
      <c r="N244" s="61"/>
      <c r="O244" s="71"/>
      <c r="P244" s="75"/>
    </row>
    <row r="245" spans="1:16" s="34" customFormat="1" x14ac:dyDescent="0.2">
      <c r="A245" s="33">
        <v>4602</v>
      </c>
      <c r="B245" s="34" t="s">
        <v>406</v>
      </c>
      <c r="C245" s="36">
        <v>81132174</v>
      </c>
      <c r="D245" s="79">
        <v>17179</v>
      </c>
      <c r="E245" s="37">
        <f t="shared" si="28"/>
        <v>4722.753012398859</v>
      </c>
      <c r="F245" s="38">
        <f t="shared" si="29"/>
        <v>1.0341310241067201</v>
      </c>
      <c r="G245" s="39">
        <f t="shared" si="30"/>
        <v>-93.523389101786961</v>
      </c>
      <c r="H245" s="39">
        <f t="shared" si="31"/>
        <v>0</v>
      </c>
      <c r="I245" s="66">
        <f t="shared" si="33"/>
        <v>-93.523389101786961</v>
      </c>
      <c r="J245" s="81">
        <f t="shared" si="34"/>
        <v>-51.607234563427376</v>
      </c>
      <c r="K245" s="37">
        <f t="shared" si="32"/>
        <v>-145.13062366521433</v>
      </c>
      <c r="L245" s="37">
        <f t="shared" si="35"/>
        <v>-1606638.3013795982</v>
      </c>
      <c r="M245" s="37">
        <f t="shared" si="36"/>
        <v>-2493198.9839447169</v>
      </c>
      <c r="N245" s="61"/>
      <c r="O245" s="71"/>
      <c r="P245" s="75"/>
    </row>
    <row r="246" spans="1:16" s="34" customFormat="1" x14ac:dyDescent="0.2">
      <c r="A246" s="33">
        <v>4611</v>
      </c>
      <c r="B246" s="34" t="s">
        <v>228</v>
      </c>
      <c r="C246" s="36">
        <v>15470916</v>
      </c>
      <c r="D246" s="79">
        <v>4073</v>
      </c>
      <c r="E246" s="37">
        <f t="shared" si="28"/>
        <v>3798.408053032163</v>
      </c>
      <c r="F246" s="38">
        <f t="shared" si="29"/>
        <v>0.83172920530564909</v>
      </c>
      <c r="G246" s="39">
        <f t="shared" si="30"/>
        <v>461.08358651823062</v>
      </c>
      <c r="H246" s="39">
        <f t="shared" si="31"/>
        <v>109.12460106594528</v>
      </c>
      <c r="I246" s="66">
        <f t="shared" si="33"/>
        <v>570.2081875841759</v>
      </c>
      <c r="J246" s="81">
        <f t="shared" si="34"/>
        <v>-51.607234563427376</v>
      </c>
      <c r="K246" s="37">
        <f t="shared" si="32"/>
        <v>518.60095302074853</v>
      </c>
      <c r="L246" s="37">
        <f t="shared" si="35"/>
        <v>2322457.9480303484</v>
      </c>
      <c r="M246" s="37">
        <f t="shared" si="36"/>
        <v>2112261.6816535089</v>
      </c>
      <c r="N246" s="61"/>
      <c r="O246" s="71"/>
      <c r="P246" s="75"/>
    </row>
    <row r="247" spans="1:16" s="34" customFormat="1" x14ac:dyDescent="0.2">
      <c r="A247" s="33">
        <v>4612</v>
      </c>
      <c r="B247" s="34" t="s">
        <v>229</v>
      </c>
      <c r="C247" s="36">
        <v>22235175</v>
      </c>
      <c r="D247" s="79">
        <v>5732</v>
      </c>
      <c r="E247" s="37">
        <f t="shared" si="28"/>
        <v>3879.130321004885</v>
      </c>
      <c r="F247" s="38">
        <f t="shared" si="29"/>
        <v>0.84940478593154489</v>
      </c>
      <c r="G247" s="39">
        <f t="shared" si="30"/>
        <v>412.65022573459743</v>
      </c>
      <c r="H247" s="39">
        <f t="shared" si="31"/>
        <v>80.871807275492586</v>
      </c>
      <c r="I247" s="66">
        <f t="shared" si="33"/>
        <v>493.52203301009001</v>
      </c>
      <c r="J247" s="81">
        <f t="shared" si="34"/>
        <v>-51.607234563427376</v>
      </c>
      <c r="K247" s="37">
        <f t="shared" si="32"/>
        <v>441.91479844666264</v>
      </c>
      <c r="L247" s="37">
        <f t="shared" si="35"/>
        <v>2828868.2932138359</v>
      </c>
      <c r="M247" s="37">
        <f t="shared" si="36"/>
        <v>2533055.6246962701</v>
      </c>
      <c r="N247" s="61"/>
      <c r="O247" s="71"/>
      <c r="P247" s="75"/>
    </row>
    <row r="248" spans="1:16" s="34" customFormat="1" x14ac:dyDescent="0.2">
      <c r="A248" s="33">
        <v>4613</v>
      </c>
      <c r="B248" s="34" t="s">
        <v>230</v>
      </c>
      <c r="C248" s="36">
        <v>55990003</v>
      </c>
      <c r="D248" s="79">
        <v>12132</v>
      </c>
      <c r="E248" s="37">
        <f t="shared" si="28"/>
        <v>4615.0678371249587</v>
      </c>
      <c r="F248" s="38">
        <f t="shared" si="29"/>
        <v>1.0105514339196513</v>
      </c>
      <c r="G248" s="39">
        <f t="shared" si="30"/>
        <v>-28.912283937446773</v>
      </c>
      <c r="H248" s="39">
        <f t="shared" si="31"/>
        <v>0</v>
      </c>
      <c r="I248" s="66">
        <f t="shared" si="33"/>
        <v>-28.912283937446773</v>
      </c>
      <c r="J248" s="81">
        <f t="shared" si="34"/>
        <v>-51.607234563427376</v>
      </c>
      <c r="K248" s="37">
        <f t="shared" si="32"/>
        <v>-80.519518500874142</v>
      </c>
      <c r="L248" s="37">
        <f t="shared" si="35"/>
        <v>-350763.82872910425</v>
      </c>
      <c r="M248" s="37">
        <f t="shared" si="36"/>
        <v>-976862.79845260514</v>
      </c>
      <c r="N248" s="61"/>
      <c r="O248" s="71"/>
      <c r="P248" s="75"/>
    </row>
    <row r="249" spans="1:16" s="34" customFormat="1" x14ac:dyDescent="0.2">
      <c r="A249" s="33">
        <v>4614</v>
      </c>
      <c r="B249" s="34" t="s">
        <v>231</v>
      </c>
      <c r="C249" s="36">
        <v>88244492</v>
      </c>
      <c r="D249" s="79">
        <v>19098</v>
      </c>
      <c r="E249" s="37">
        <f t="shared" si="28"/>
        <v>4620.6143051628442</v>
      </c>
      <c r="F249" s="38">
        <f t="shared" si="29"/>
        <v>1.0117659320433379</v>
      </c>
      <c r="G249" s="39">
        <f t="shared" si="30"/>
        <v>-32.240164760178047</v>
      </c>
      <c r="H249" s="39">
        <f t="shared" si="31"/>
        <v>0</v>
      </c>
      <c r="I249" s="66">
        <f t="shared" si="33"/>
        <v>-32.240164760178047</v>
      </c>
      <c r="J249" s="81">
        <f t="shared" si="34"/>
        <v>-51.607234563427376</v>
      </c>
      <c r="K249" s="37">
        <f t="shared" si="32"/>
        <v>-83.84739932360543</v>
      </c>
      <c r="L249" s="37">
        <f t="shared" si="35"/>
        <v>-615722.66658988036</v>
      </c>
      <c r="M249" s="37">
        <f t="shared" si="36"/>
        <v>-1601317.6322822166</v>
      </c>
      <c r="N249" s="61"/>
      <c r="O249" s="71"/>
      <c r="P249" s="75"/>
    </row>
    <row r="250" spans="1:16" s="34" customFormat="1" x14ac:dyDescent="0.2">
      <c r="A250" s="33">
        <v>4615</v>
      </c>
      <c r="B250" s="34" t="s">
        <v>232</v>
      </c>
      <c r="C250" s="36">
        <v>13195521</v>
      </c>
      <c r="D250" s="79">
        <v>3181</v>
      </c>
      <c r="E250" s="37">
        <f t="shared" si="28"/>
        <v>4148.2304306821752</v>
      </c>
      <c r="F250" s="38">
        <f t="shared" si="29"/>
        <v>0.90832905558469279</v>
      </c>
      <c r="G250" s="39">
        <f t="shared" si="30"/>
        <v>251.19015992822332</v>
      </c>
      <c r="H250" s="39">
        <f t="shared" si="31"/>
        <v>0</v>
      </c>
      <c r="I250" s="66">
        <f t="shared" si="33"/>
        <v>251.19015992822332</v>
      </c>
      <c r="J250" s="81">
        <f t="shared" si="34"/>
        <v>-51.607234563427376</v>
      </c>
      <c r="K250" s="37">
        <f t="shared" si="32"/>
        <v>199.58292536479595</v>
      </c>
      <c r="L250" s="37">
        <f t="shared" si="35"/>
        <v>799035.89873167838</v>
      </c>
      <c r="M250" s="37">
        <f t="shared" si="36"/>
        <v>634873.2855854159</v>
      </c>
      <c r="N250" s="61"/>
      <c r="O250" s="71"/>
      <c r="P250" s="75"/>
    </row>
    <row r="251" spans="1:16" s="34" customFormat="1" x14ac:dyDescent="0.2">
      <c r="A251" s="33">
        <v>4616</v>
      </c>
      <c r="B251" s="34" t="s">
        <v>233</v>
      </c>
      <c r="C251" s="36">
        <v>13593075</v>
      </c>
      <c r="D251" s="79">
        <v>2910</v>
      </c>
      <c r="E251" s="37">
        <f t="shared" si="28"/>
        <v>4671.1597938144332</v>
      </c>
      <c r="F251" s="38">
        <f t="shared" si="29"/>
        <v>1.0228337684950883</v>
      </c>
      <c r="G251" s="39">
        <f t="shared" si="30"/>
        <v>-62.567457951131473</v>
      </c>
      <c r="H251" s="39">
        <f t="shared" si="31"/>
        <v>0</v>
      </c>
      <c r="I251" s="66">
        <f t="shared" si="33"/>
        <v>-62.567457951131473</v>
      </c>
      <c r="J251" s="81">
        <f t="shared" si="34"/>
        <v>-51.607234563427376</v>
      </c>
      <c r="K251" s="37">
        <f t="shared" si="32"/>
        <v>-114.17469251455884</v>
      </c>
      <c r="L251" s="37">
        <f t="shared" si="35"/>
        <v>-182071.3026377926</v>
      </c>
      <c r="M251" s="37">
        <f t="shared" si="36"/>
        <v>-332248.35521736625</v>
      </c>
      <c r="N251" s="61"/>
      <c r="O251" s="71"/>
      <c r="P251" s="75"/>
    </row>
    <row r="252" spans="1:16" s="34" customFormat="1" x14ac:dyDescent="0.2">
      <c r="A252" s="33">
        <v>4617</v>
      </c>
      <c r="B252" s="34" t="s">
        <v>234</v>
      </c>
      <c r="C252" s="36">
        <v>53953901</v>
      </c>
      <c r="D252" s="79">
        <v>13058</v>
      </c>
      <c r="E252" s="37">
        <f t="shared" si="28"/>
        <v>4131.8655996324096</v>
      </c>
      <c r="F252" s="38">
        <f t="shared" si="29"/>
        <v>0.90474568388424648</v>
      </c>
      <c r="G252" s="39">
        <f t="shared" si="30"/>
        <v>261.0090585580827</v>
      </c>
      <c r="H252" s="39">
        <f t="shared" si="31"/>
        <v>0</v>
      </c>
      <c r="I252" s="66">
        <f t="shared" si="33"/>
        <v>261.0090585580827</v>
      </c>
      <c r="J252" s="81">
        <f t="shared" si="34"/>
        <v>-51.607234563427376</v>
      </c>
      <c r="K252" s="37">
        <f t="shared" si="32"/>
        <v>209.40182399465533</v>
      </c>
      <c r="L252" s="37">
        <f t="shared" si="35"/>
        <v>3408256.2866514437</v>
      </c>
      <c r="M252" s="37">
        <f t="shared" si="36"/>
        <v>2734369.0177222094</v>
      </c>
      <c r="N252" s="61"/>
      <c r="O252" s="71"/>
      <c r="P252" s="75"/>
    </row>
    <row r="253" spans="1:16" s="34" customFormat="1" x14ac:dyDescent="0.2">
      <c r="A253" s="33">
        <v>4618</v>
      </c>
      <c r="B253" s="34" t="s">
        <v>235</v>
      </c>
      <c r="C253" s="36">
        <v>45691026</v>
      </c>
      <c r="D253" s="79">
        <v>11148</v>
      </c>
      <c r="E253" s="37">
        <f t="shared" si="28"/>
        <v>4098.5850376749195</v>
      </c>
      <c r="F253" s="38">
        <f t="shared" si="29"/>
        <v>0.89745831113161867</v>
      </c>
      <c r="G253" s="39">
        <f t="shared" si="30"/>
        <v>280.97739573257678</v>
      </c>
      <c r="H253" s="39">
        <f t="shared" si="31"/>
        <v>4.0626564409805264</v>
      </c>
      <c r="I253" s="66">
        <f t="shared" si="33"/>
        <v>285.04005217355729</v>
      </c>
      <c r="J253" s="81">
        <f t="shared" si="34"/>
        <v>-51.607234563427376</v>
      </c>
      <c r="K253" s="37">
        <f t="shared" si="32"/>
        <v>233.43281761012992</v>
      </c>
      <c r="L253" s="37">
        <f t="shared" si="35"/>
        <v>3177626.5016308166</v>
      </c>
      <c r="M253" s="37">
        <f t="shared" si="36"/>
        <v>2602309.0507177282</v>
      </c>
      <c r="N253" s="61"/>
      <c r="O253" s="71"/>
      <c r="P253" s="75"/>
    </row>
    <row r="254" spans="1:16" s="34" customFormat="1" x14ac:dyDescent="0.2">
      <c r="A254" s="33">
        <v>4619</v>
      </c>
      <c r="B254" s="34" t="s">
        <v>236</v>
      </c>
      <c r="C254" s="36">
        <v>4895732</v>
      </c>
      <c r="D254" s="79">
        <v>962</v>
      </c>
      <c r="E254" s="37">
        <f t="shared" si="28"/>
        <v>5089.1185031185032</v>
      </c>
      <c r="F254" s="38">
        <f t="shared" si="29"/>
        <v>1.1143532841149404</v>
      </c>
      <c r="G254" s="39">
        <f t="shared" si="30"/>
        <v>-313.34268353357345</v>
      </c>
      <c r="H254" s="39">
        <f t="shared" si="31"/>
        <v>0</v>
      </c>
      <c r="I254" s="66">
        <f t="shared" si="33"/>
        <v>-313.34268353357345</v>
      </c>
      <c r="J254" s="81">
        <f t="shared" si="34"/>
        <v>-51.607234563427376</v>
      </c>
      <c r="K254" s="37">
        <f t="shared" si="32"/>
        <v>-364.94991809700082</v>
      </c>
      <c r="L254" s="37">
        <f t="shared" si="35"/>
        <v>-301435.66155929764</v>
      </c>
      <c r="M254" s="37">
        <f t="shared" si="36"/>
        <v>-351081.8212093148</v>
      </c>
      <c r="N254" s="61"/>
      <c r="O254" s="71"/>
      <c r="P254" s="75"/>
    </row>
    <row r="255" spans="1:16" s="34" customFormat="1" x14ac:dyDescent="0.2">
      <c r="A255" s="33">
        <v>4620</v>
      </c>
      <c r="B255" s="34" t="s">
        <v>237</v>
      </c>
      <c r="C255" s="36">
        <v>3598832</v>
      </c>
      <c r="D255" s="79">
        <v>1056</v>
      </c>
      <c r="E255" s="37">
        <f t="shared" si="28"/>
        <v>3407.9848484848485</v>
      </c>
      <c r="F255" s="38">
        <f t="shared" si="29"/>
        <v>0.74623907967478043</v>
      </c>
      <c r="G255" s="39">
        <f t="shared" si="30"/>
        <v>695.33750924661933</v>
      </c>
      <c r="H255" s="39">
        <f t="shared" si="31"/>
        <v>245.77272265750534</v>
      </c>
      <c r="I255" s="66">
        <f t="shared" si="33"/>
        <v>941.1102319041247</v>
      </c>
      <c r="J255" s="81">
        <f t="shared" si="34"/>
        <v>-51.607234563427376</v>
      </c>
      <c r="K255" s="37">
        <f t="shared" si="32"/>
        <v>889.50299734069733</v>
      </c>
      <c r="L255" s="37">
        <f t="shared" si="35"/>
        <v>993812.40489075566</v>
      </c>
      <c r="M255" s="37">
        <f t="shared" si="36"/>
        <v>939315.16519177635</v>
      </c>
      <c r="N255" s="61"/>
      <c r="O255" s="71"/>
      <c r="P255" s="75"/>
    </row>
    <row r="256" spans="1:16" s="34" customFormat="1" x14ac:dyDescent="0.2">
      <c r="A256" s="33">
        <v>4621</v>
      </c>
      <c r="B256" s="34" t="s">
        <v>238</v>
      </c>
      <c r="C256" s="36">
        <v>63183642</v>
      </c>
      <c r="D256" s="79">
        <v>16144</v>
      </c>
      <c r="E256" s="37">
        <f t="shared" si="28"/>
        <v>3913.7538404360753</v>
      </c>
      <c r="F256" s="38">
        <f t="shared" si="29"/>
        <v>0.85698622318086848</v>
      </c>
      <c r="G256" s="39">
        <f t="shared" si="30"/>
        <v>391.87611407588327</v>
      </c>
      <c r="H256" s="39">
        <f t="shared" si="31"/>
        <v>68.753575474575996</v>
      </c>
      <c r="I256" s="66">
        <f t="shared" si="33"/>
        <v>460.62968955045926</v>
      </c>
      <c r="J256" s="81">
        <f t="shared" si="34"/>
        <v>-51.607234563427376</v>
      </c>
      <c r="K256" s="37">
        <f t="shared" si="32"/>
        <v>409.02245498703189</v>
      </c>
      <c r="L256" s="37">
        <f t="shared" si="35"/>
        <v>7436405.7081026146</v>
      </c>
      <c r="M256" s="37">
        <f t="shared" si="36"/>
        <v>6603258.5133106429</v>
      </c>
      <c r="N256" s="61"/>
      <c r="O256" s="71"/>
      <c r="P256" s="75"/>
    </row>
    <row r="257" spans="1:16" s="34" customFormat="1" x14ac:dyDescent="0.2">
      <c r="A257" s="33">
        <v>4622</v>
      </c>
      <c r="B257" s="34" t="s">
        <v>239</v>
      </c>
      <c r="C257" s="36">
        <v>33785170</v>
      </c>
      <c r="D257" s="79">
        <v>8531</v>
      </c>
      <c r="E257" s="37">
        <f t="shared" si="28"/>
        <v>3960.2824991208536</v>
      </c>
      <c r="F257" s="38">
        <f t="shared" si="29"/>
        <v>0.86717450305273103</v>
      </c>
      <c r="G257" s="39">
        <f t="shared" si="30"/>
        <v>363.9589188650163</v>
      </c>
      <c r="H257" s="39">
        <f t="shared" si="31"/>
        <v>52.468544934903591</v>
      </c>
      <c r="I257" s="66">
        <f t="shared" si="33"/>
        <v>416.42746379991991</v>
      </c>
      <c r="J257" s="81">
        <f t="shared" si="34"/>
        <v>-51.607234563427376</v>
      </c>
      <c r="K257" s="37">
        <f t="shared" si="32"/>
        <v>364.82022923649254</v>
      </c>
      <c r="L257" s="37">
        <f t="shared" si="35"/>
        <v>3552542.6936771167</v>
      </c>
      <c r="M257" s="37">
        <f t="shared" si="36"/>
        <v>3112281.3756165178</v>
      </c>
      <c r="N257" s="61"/>
      <c r="O257" s="71"/>
      <c r="P257" s="75"/>
    </row>
    <row r="258" spans="1:16" s="34" customFormat="1" x14ac:dyDescent="0.2">
      <c r="A258" s="33">
        <v>4623</v>
      </c>
      <c r="B258" s="34" t="s">
        <v>240</v>
      </c>
      <c r="C258" s="36">
        <v>9580013</v>
      </c>
      <c r="D258" s="79">
        <v>2495</v>
      </c>
      <c r="E258" s="37">
        <f t="shared" si="28"/>
        <v>3839.6845691382764</v>
      </c>
      <c r="F258" s="38">
        <f t="shared" si="29"/>
        <v>0.84076743486377103</v>
      </c>
      <c r="G258" s="39">
        <f t="shared" si="30"/>
        <v>436.31767685456259</v>
      </c>
      <c r="H258" s="39">
        <f t="shared" si="31"/>
        <v>94.677820428805603</v>
      </c>
      <c r="I258" s="66">
        <f t="shared" si="33"/>
        <v>530.99549728336819</v>
      </c>
      <c r="J258" s="81">
        <f t="shared" si="34"/>
        <v>-51.607234563427376</v>
      </c>
      <c r="K258" s="37">
        <f t="shared" si="32"/>
        <v>479.38826271994083</v>
      </c>
      <c r="L258" s="37">
        <f t="shared" si="35"/>
        <v>1324833.7657220035</v>
      </c>
      <c r="M258" s="37">
        <f t="shared" si="36"/>
        <v>1196073.7154862524</v>
      </c>
      <c r="N258" s="61"/>
      <c r="O258" s="71"/>
      <c r="P258" s="75"/>
    </row>
    <row r="259" spans="1:16" s="34" customFormat="1" x14ac:dyDescent="0.2">
      <c r="A259" s="33">
        <v>4624</v>
      </c>
      <c r="B259" s="34" t="s">
        <v>407</v>
      </c>
      <c r="C259" s="36">
        <v>112501969</v>
      </c>
      <c r="D259" s="79">
        <v>25596</v>
      </c>
      <c r="E259" s="37">
        <f t="shared" si="28"/>
        <v>4395.2949288951395</v>
      </c>
      <c r="F259" s="38">
        <f t="shared" si="29"/>
        <v>0.96242823500115127</v>
      </c>
      <c r="G259" s="39">
        <f t="shared" si="30"/>
        <v>102.95146100044475</v>
      </c>
      <c r="H259" s="39">
        <f t="shared" si="31"/>
        <v>0</v>
      </c>
      <c r="I259" s="66">
        <f t="shared" si="33"/>
        <v>102.95146100044475</v>
      </c>
      <c r="J259" s="81">
        <f t="shared" si="34"/>
        <v>-51.607234563427376</v>
      </c>
      <c r="K259" s="37">
        <f t="shared" si="32"/>
        <v>51.344226437017376</v>
      </c>
      <c r="L259" s="37">
        <f t="shared" si="35"/>
        <v>2635145.5957673839</v>
      </c>
      <c r="M259" s="37">
        <f t="shared" si="36"/>
        <v>1314206.8198818967</v>
      </c>
      <c r="N259" s="61"/>
      <c r="O259" s="71"/>
      <c r="P259" s="75"/>
    </row>
    <row r="260" spans="1:16" s="34" customFormat="1" x14ac:dyDescent="0.2">
      <c r="A260" s="33">
        <v>4625</v>
      </c>
      <c r="B260" s="34" t="s">
        <v>241</v>
      </c>
      <c r="C260" s="36">
        <v>55263297</v>
      </c>
      <c r="D260" s="79">
        <v>5297</v>
      </c>
      <c r="E260" s="37">
        <f t="shared" si="28"/>
        <v>10432.942609023976</v>
      </c>
      <c r="F260" s="38">
        <f t="shared" si="29"/>
        <v>2.284478903807095</v>
      </c>
      <c r="G260" s="39">
        <f t="shared" si="30"/>
        <v>-3519.6371470768568</v>
      </c>
      <c r="H260" s="39">
        <f t="shared" si="31"/>
        <v>0</v>
      </c>
      <c r="I260" s="66">
        <f t="shared" si="33"/>
        <v>-3519.6371470768568</v>
      </c>
      <c r="J260" s="81">
        <f t="shared" si="34"/>
        <v>-51.607234563427376</v>
      </c>
      <c r="K260" s="37">
        <f t="shared" si="32"/>
        <v>-3571.2443816402842</v>
      </c>
      <c r="L260" s="37">
        <f t="shared" si="35"/>
        <v>-18643517.968066111</v>
      </c>
      <c r="M260" s="37">
        <f t="shared" si="36"/>
        <v>-18916881.489548586</v>
      </c>
      <c r="N260" s="61"/>
      <c r="O260" s="71"/>
      <c r="P260" s="75"/>
    </row>
    <row r="261" spans="1:16" s="34" customFormat="1" x14ac:dyDescent="0.2">
      <c r="A261" s="33">
        <v>4626</v>
      </c>
      <c r="B261" s="34" t="s">
        <v>246</v>
      </c>
      <c r="C261" s="36">
        <v>172387558</v>
      </c>
      <c r="D261" s="79">
        <v>39368</v>
      </c>
      <c r="E261" s="37">
        <f t="shared" si="28"/>
        <v>4378.8751778093883</v>
      </c>
      <c r="F261" s="38">
        <f t="shared" si="29"/>
        <v>0.95883283757907423</v>
      </c>
      <c r="G261" s="39">
        <f t="shared" si="30"/>
        <v>112.80331165189546</v>
      </c>
      <c r="H261" s="39">
        <f t="shared" si="31"/>
        <v>0</v>
      </c>
      <c r="I261" s="66">
        <f t="shared" si="33"/>
        <v>112.80331165189546</v>
      </c>
      <c r="J261" s="81">
        <f t="shared" si="34"/>
        <v>-51.607234563427376</v>
      </c>
      <c r="K261" s="37">
        <f t="shared" si="32"/>
        <v>61.19607708846808</v>
      </c>
      <c r="L261" s="37">
        <f t="shared" si="35"/>
        <v>4440840.7731118202</v>
      </c>
      <c r="M261" s="37">
        <f t="shared" si="36"/>
        <v>2409167.1628188114</v>
      </c>
      <c r="N261" s="61"/>
      <c r="O261" s="71"/>
      <c r="P261" s="75"/>
    </row>
    <row r="262" spans="1:16" s="34" customFormat="1" x14ac:dyDescent="0.2">
      <c r="A262" s="33">
        <v>4627</v>
      </c>
      <c r="B262" s="34" t="s">
        <v>242</v>
      </c>
      <c r="C262" s="36">
        <v>122368364</v>
      </c>
      <c r="D262" s="79">
        <v>29989</v>
      </c>
      <c r="E262" s="37">
        <f t="shared" si="28"/>
        <v>4080.4416285971524</v>
      </c>
      <c r="F262" s="38">
        <f t="shared" si="29"/>
        <v>0.89348548804281436</v>
      </c>
      <c r="G262" s="39">
        <f t="shared" si="30"/>
        <v>291.86344117923699</v>
      </c>
      <c r="H262" s="39">
        <f t="shared" si="31"/>
        <v>10.412849618198992</v>
      </c>
      <c r="I262" s="66">
        <f t="shared" si="33"/>
        <v>302.27629079743599</v>
      </c>
      <c r="J262" s="81">
        <f t="shared" si="34"/>
        <v>-51.607234563427376</v>
      </c>
      <c r="K262" s="37">
        <f t="shared" si="32"/>
        <v>250.66905623400862</v>
      </c>
      <c r="L262" s="37">
        <f t="shared" si="35"/>
        <v>9064963.6847243086</v>
      </c>
      <c r="M262" s="37">
        <f t="shared" si="36"/>
        <v>7517314.3274016846</v>
      </c>
      <c r="N262" s="61"/>
      <c r="O262" s="71"/>
      <c r="P262" s="75"/>
    </row>
    <row r="263" spans="1:16" s="34" customFormat="1" x14ac:dyDescent="0.2">
      <c r="A263" s="33">
        <v>4628</v>
      </c>
      <c r="B263" s="34" t="s">
        <v>243</v>
      </c>
      <c r="C263" s="36">
        <v>13532530</v>
      </c>
      <c r="D263" s="79">
        <v>3875</v>
      </c>
      <c r="E263" s="37">
        <f t="shared" si="28"/>
        <v>3492.2658064516131</v>
      </c>
      <c r="F263" s="38">
        <f t="shared" si="29"/>
        <v>0.764693898960491</v>
      </c>
      <c r="G263" s="39">
        <f t="shared" si="30"/>
        <v>644.76893446656061</v>
      </c>
      <c r="H263" s="39">
        <f t="shared" si="31"/>
        <v>216.27438736913774</v>
      </c>
      <c r="I263" s="66">
        <f t="shared" si="33"/>
        <v>861.04332183569841</v>
      </c>
      <c r="J263" s="81">
        <f t="shared" si="34"/>
        <v>-51.607234563427376</v>
      </c>
      <c r="K263" s="37">
        <f t="shared" si="32"/>
        <v>809.43608727227104</v>
      </c>
      <c r="L263" s="37">
        <f t="shared" si="35"/>
        <v>3336542.8721133312</v>
      </c>
      <c r="M263" s="37">
        <f t="shared" si="36"/>
        <v>3136564.8381800503</v>
      </c>
      <c r="N263" s="61"/>
      <c r="O263" s="71"/>
      <c r="P263" s="75"/>
    </row>
    <row r="264" spans="1:16" s="34" customFormat="1" x14ac:dyDescent="0.2">
      <c r="A264" s="33">
        <v>4629</v>
      </c>
      <c r="B264" s="34" t="s">
        <v>244</v>
      </c>
      <c r="C264" s="36">
        <v>1487498</v>
      </c>
      <c r="D264" s="79">
        <v>380</v>
      </c>
      <c r="E264" s="37">
        <f t="shared" ref="E264:E327" si="37">(C264)/D264</f>
        <v>3914.4684210526316</v>
      </c>
      <c r="F264" s="38">
        <f t="shared" ref="F264:F327" si="38">IF(ISNUMBER(C264),E264/E$365,"")</f>
        <v>0.85714269335469839</v>
      </c>
      <c r="G264" s="39">
        <f t="shared" ref="G264:G327" si="39">(E$365-E264)*0.6</f>
        <v>391.44736570594949</v>
      </c>
      <c r="H264" s="39">
        <f t="shared" ref="H264:H327" si="40">IF(E264&gt;=E$365*0.9,0,IF(E264&lt;0.9*E$365,(E$365*0.9-E264)*0.35))</f>
        <v>68.503472258781287</v>
      </c>
      <c r="I264" s="66">
        <f t="shared" si="33"/>
        <v>459.95083796473079</v>
      </c>
      <c r="J264" s="81">
        <f t="shared" si="34"/>
        <v>-51.607234563427376</v>
      </c>
      <c r="K264" s="37">
        <f t="shared" ref="K264:K327" si="41">I264+J264</f>
        <v>408.34360340130343</v>
      </c>
      <c r="L264" s="37">
        <f t="shared" si="35"/>
        <v>174781.31842659769</v>
      </c>
      <c r="M264" s="37">
        <f t="shared" si="36"/>
        <v>155170.56929249529</v>
      </c>
      <c r="N264" s="61"/>
      <c r="O264" s="71"/>
      <c r="P264" s="75"/>
    </row>
    <row r="265" spans="1:16" s="34" customFormat="1" x14ac:dyDescent="0.2">
      <c r="A265" s="33">
        <v>4630</v>
      </c>
      <c r="B265" s="34" t="s">
        <v>245</v>
      </c>
      <c r="C265" s="36">
        <v>31269131</v>
      </c>
      <c r="D265" s="79">
        <v>8152</v>
      </c>
      <c r="E265" s="37">
        <f t="shared" si="37"/>
        <v>3835.7618989205102</v>
      </c>
      <c r="F265" s="38">
        <f t="shared" si="38"/>
        <v>0.83990849624070907</v>
      </c>
      <c r="G265" s="39">
        <f t="shared" si="39"/>
        <v>438.67127898522227</v>
      </c>
      <c r="H265" s="39">
        <f t="shared" si="40"/>
        <v>96.050755005023746</v>
      </c>
      <c r="I265" s="66">
        <f t="shared" ref="I265:I328" si="42">G265+H265</f>
        <v>534.72203399024602</v>
      </c>
      <c r="J265" s="81">
        <f t="shared" ref="J265:J328" si="43">I$367</f>
        <v>-51.607234563427376</v>
      </c>
      <c r="K265" s="37">
        <f t="shared" si="41"/>
        <v>483.11479942681865</v>
      </c>
      <c r="L265" s="37">
        <f t="shared" ref="L265:L328" si="44">(I265*D265)</f>
        <v>4359054.0210884856</v>
      </c>
      <c r="M265" s="37">
        <f t="shared" ref="M265:M328" si="45">(K265*D265)</f>
        <v>3938351.8449274255</v>
      </c>
      <c r="N265" s="61"/>
      <c r="O265" s="71"/>
      <c r="P265" s="75"/>
    </row>
    <row r="266" spans="1:16" s="34" customFormat="1" x14ac:dyDescent="0.2">
      <c r="A266" s="33">
        <v>4631</v>
      </c>
      <c r="B266" s="34" t="s">
        <v>408</v>
      </c>
      <c r="C266" s="36">
        <v>121580818</v>
      </c>
      <c r="D266" s="79">
        <v>29920</v>
      </c>
      <c r="E266" s="37">
        <f t="shared" si="37"/>
        <v>4063.5300133689839</v>
      </c>
      <c r="F266" s="38">
        <f t="shared" si="38"/>
        <v>0.88978238819209365</v>
      </c>
      <c r="G266" s="39">
        <f t="shared" si="39"/>
        <v>302.01041031613812</v>
      </c>
      <c r="H266" s="39">
        <f t="shared" si="40"/>
        <v>16.331914948057989</v>
      </c>
      <c r="I266" s="66">
        <f t="shared" si="42"/>
        <v>318.34232526419612</v>
      </c>
      <c r="J266" s="81">
        <f t="shared" si="43"/>
        <v>-51.607234563427376</v>
      </c>
      <c r="K266" s="37">
        <f t="shared" si="41"/>
        <v>266.73509070076875</v>
      </c>
      <c r="L266" s="37">
        <f t="shared" si="44"/>
        <v>9524802.3719047476</v>
      </c>
      <c r="M266" s="37">
        <f t="shared" si="45"/>
        <v>7980713.9137670007</v>
      </c>
      <c r="N266" s="61"/>
      <c r="O266" s="71"/>
      <c r="P266" s="75"/>
    </row>
    <row r="267" spans="1:16" s="34" customFormat="1" x14ac:dyDescent="0.2">
      <c r="A267" s="33">
        <v>4632</v>
      </c>
      <c r="B267" s="34" t="s">
        <v>247</v>
      </c>
      <c r="C267" s="36">
        <v>16006357</v>
      </c>
      <c r="D267" s="79">
        <v>2856</v>
      </c>
      <c r="E267" s="37">
        <f t="shared" si="37"/>
        <v>5604.4667366946778</v>
      </c>
      <c r="F267" s="38">
        <f t="shared" si="38"/>
        <v>1.2271979734646847</v>
      </c>
      <c r="G267" s="39">
        <f t="shared" si="39"/>
        <v>-622.55162367927824</v>
      </c>
      <c r="H267" s="39">
        <f t="shared" si="40"/>
        <v>0</v>
      </c>
      <c r="I267" s="66">
        <f t="shared" si="42"/>
        <v>-622.55162367927824</v>
      </c>
      <c r="J267" s="81">
        <f t="shared" si="43"/>
        <v>-51.607234563427376</v>
      </c>
      <c r="K267" s="37">
        <f t="shared" si="41"/>
        <v>-674.15885824270561</v>
      </c>
      <c r="L267" s="37">
        <f t="shared" si="44"/>
        <v>-1778007.4372280187</v>
      </c>
      <c r="M267" s="37">
        <f t="shared" si="45"/>
        <v>-1925397.6991411671</v>
      </c>
      <c r="N267" s="61"/>
      <c r="O267" s="71"/>
      <c r="P267" s="75"/>
    </row>
    <row r="268" spans="1:16" s="34" customFormat="1" x14ac:dyDescent="0.2">
      <c r="A268" s="33">
        <v>4633</v>
      </c>
      <c r="B268" s="34" t="s">
        <v>248</v>
      </c>
      <c r="C268" s="36">
        <v>1967969</v>
      </c>
      <c r="D268" s="79">
        <v>513</v>
      </c>
      <c r="E268" s="37">
        <f t="shared" si="37"/>
        <v>3836.1968810916178</v>
      </c>
      <c r="F268" s="38">
        <f t="shared" si="38"/>
        <v>0.84000374334698258</v>
      </c>
      <c r="G268" s="39">
        <f t="shared" si="39"/>
        <v>438.41028968255779</v>
      </c>
      <c r="H268" s="39">
        <f t="shared" si="40"/>
        <v>95.898511245136106</v>
      </c>
      <c r="I268" s="66">
        <f t="shared" si="42"/>
        <v>534.30880092769394</v>
      </c>
      <c r="J268" s="81">
        <f t="shared" si="43"/>
        <v>-51.607234563427376</v>
      </c>
      <c r="K268" s="37">
        <f t="shared" si="41"/>
        <v>482.70156636426657</v>
      </c>
      <c r="L268" s="37">
        <f t="shared" si="44"/>
        <v>274100.41487590701</v>
      </c>
      <c r="M268" s="37">
        <f t="shared" si="45"/>
        <v>247625.90354486875</v>
      </c>
      <c r="N268" s="61"/>
      <c r="O268" s="71"/>
      <c r="P268" s="75"/>
    </row>
    <row r="269" spans="1:16" s="34" customFormat="1" x14ac:dyDescent="0.2">
      <c r="A269" s="33">
        <v>4634</v>
      </c>
      <c r="B269" s="34" t="s">
        <v>249</v>
      </c>
      <c r="C269" s="36">
        <v>6851144</v>
      </c>
      <c r="D269" s="79">
        <v>1654</v>
      </c>
      <c r="E269" s="37">
        <f t="shared" si="37"/>
        <v>4142.1668681983074</v>
      </c>
      <c r="F269" s="38">
        <f t="shared" si="38"/>
        <v>0.90700133040729836</v>
      </c>
      <c r="G269" s="39">
        <f t="shared" si="39"/>
        <v>254.82829741854403</v>
      </c>
      <c r="H269" s="39">
        <f t="shared" si="40"/>
        <v>0</v>
      </c>
      <c r="I269" s="66">
        <f t="shared" si="42"/>
        <v>254.82829741854403</v>
      </c>
      <c r="J269" s="81">
        <f t="shared" si="43"/>
        <v>-51.607234563427376</v>
      </c>
      <c r="K269" s="37">
        <f t="shared" si="41"/>
        <v>203.22106285511666</v>
      </c>
      <c r="L269" s="37">
        <f t="shared" si="44"/>
        <v>421486.00393027184</v>
      </c>
      <c r="M269" s="37">
        <f t="shared" si="45"/>
        <v>336127.63796236296</v>
      </c>
      <c r="N269" s="61"/>
      <c r="O269" s="71"/>
      <c r="P269" s="75"/>
    </row>
    <row r="270" spans="1:16" s="34" customFormat="1" x14ac:dyDescent="0.2">
      <c r="A270" s="33">
        <v>4635</v>
      </c>
      <c r="B270" s="34" t="s">
        <v>250</v>
      </c>
      <c r="C270" s="36">
        <v>10875354</v>
      </c>
      <c r="D270" s="79">
        <v>2228</v>
      </c>
      <c r="E270" s="37">
        <f t="shared" si="37"/>
        <v>4881.2181328545785</v>
      </c>
      <c r="F270" s="38">
        <f t="shared" si="38"/>
        <v>1.0688297891854448</v>
      </c>
      <c r="G270" s="39">
        <f t="shared" si="39"/>
        <v>-188.60246137521861</v>
      </c>
      <c r="H270" s="39">
        <f t="shared" si="40"/>
        <v>0</v>
      </c>
      <c r="I270" s="66">
        <f t="shared" si="42"/>
        <v>-188.60246137521861</v>
      </c>
      <c r="J270" s="81">
        <f t="shared" si="43"/>
        <v>-51.607234563427376</v>
      </c>
      <c r="K270" s="37">
        <f t="shared" si="41"/>
        <v>-240.20969593864598</v>
      </c>
      <c r="L270" s="37">
        <f t="shared" si="44"/>
        <v>-420206.28394398704</v>
      </c>
      <c r="M270" s="37">
        <f t="shared" si="45"/>
        <v>-535187.2025513032</v>
      </c>
      <c r="N270" s="61"/>
      <c r="O270" s="71"/>
      <c r="P270" s="75"/>
    </row>
    <row r="271" spans="1:16" s="34" customFormat="1" x14ac:dyDescent="0.2">
      <c r="A271" s="33">
        <v>4636</v>
      </c>
      <c r="B271" s="34" t="s">
        <v>251</v>
      </c>
      <c r="C271" s="36">
        <v>3715931</v>
      </c>
      <c r="D271" s="79">
        <v>756</v>
      </c>
      <c r="E271" s="37">
        <f t="shared" si="37"/>
        <v>4915.2526455026455</v>
      </c>
      <c r="F271" s="38">
        <f t="shared" si="38"/>
        <v>1.076282252891956</v>
      </c>
      <c r="G271" s="39">
        <f t="shared" si="39"/>
        <v>-209.02316896405881</v>
      </c>
      <c r="H271" s="39">
        <f t="shared" si="40"/>
        <v>0</v>
      </c>
      <c r="I271" s="66">
        <f t="shared" si="42"/>
        <v>-209.02316896405881</v>
      </c>
      <c r="J271" s="81">
        <f t="shared" si="43"/>
        <v>-51.607234563427376</v>
      </c>
      <c r="K271" s="37">
        <f t="shared" si="41"/>
        <v>-260.63040352748618</v>
      </c>
      <c r="L271" s="37">
        <f t="shared" si="44"/>
        <v>-158021.51573682847</v>
      </c>
      <c r="M271" s="37">
        <f t="shared" si="45"/>
        <v>-197036.58506677955</v>
      </c>
      <c r="N271" s="61"/>
      <c r="O271" s="71"/>
      <c r="P271" s="75"/>
    </row>
    <row r="272" spans="1:16" s="34" customFormat="1" x14ac:dyDescent="0.2">
      <c r="A272" s="33">
        <v>4637</v>
      </c>
      <c r="B272" s="34" t="s">
        <v>252</v>
      </c>
      <c r="C272" s="36">
        <v>5848608</v>
      </c>
      <c r="D272" s="79">
        <v>1268</v>
      </c>
      <c r="E272" s="37">
        <f t="shared" si="37"/>
        <v>4612.4668769716091</v>
      </c>
      <c r="F272" s="38">
        <f t="shared" si="38"/>
        <v>1.0099819072939771</v>
      </c>
      <c r="G272" s="39">
        <f t="shared" si="39"/>
        <v>-27.351707845436977</v>
      </c>
      <c r="H272" s="39">
        <f t="shared" si="40"/>
        <v>0</v>
      </c>
      <c r="I272" s="66">
        <f t="shared" si="42"/>
        <v>-27.351707845436977</v>
      </c>
      <c r="J272" s="81">
        <f t="shared" si="43"/>
        <v>-51.607234563427376</v>
      </c>
      <c r="K272" s="37">
        <f t="shared" si="41"/>
        <v>-78.958942408864345</v>
      </c>
      <c r="L272" s="37">
        <f t="shared" si="44"/>
        <v>-34681.965548014086</v>
      </c>
      <c r="M272" s="37">
        <f t="shared" si="45"/>
        <v>-100119.93897444</v>
      </c>
      <c r="N272" s="61"/>
      <c r="O272" s="71"/>
      <c r="P272" s="75"/>
    </row>
    <row r="273" spans="1:16" s="34" customFormat="1" x14ac:dyDescent="0.2">
      <c r="A273" s="33">
        <v>4638</v>
      </c>
      <c r="B273" s="34" t="s">
        <v>253</v>
      </c>
      <c r="C273" s="36">
        <v>15893995</v>
      </c>
      <c r="D273" s="79">
        <v>3949</v>
      </c>
      <c r="E273" s="37">
        <f t="shared" si="37"/>
        <v>4024.8151430741959</v>
      </c>
      <c r="F273" s="38">
        <f t="shared" si="38"/>
        <v>0.88130507668310754</v>
      </c>
      <c r="G273" s="39">
        <f t="shared" si="39"/>
        <v>325.23933249301086</v>
      </c>
      <c r="H273" s="39">
        <f t="shared" si="40"/>
        <v>29.882119551233767</v>
      </c>
      <c r="I273" s="66">
        <f t="shared" si="42"/>
        <v>355.12145204424462</v>
      </c>
      <c r="J273" s="81">
        <f t="shared" si="43"/>
        <v>-51.607234563427376</v>
      </c>
      <c r="K273" s="37">
        <f t="shared" si="41"/>
        <v>303.51421748081725</v>
      </c>
      <c r="L273" s="37">
        <f t="shared" si="44"/>
        <v>1402374.6141227221</v>
      </c>
      <c r="M273" s="37">
        <f t="shared" si="45"/>
        <v>1198577.6448317473</v>
      </c>
      <c r="N273" s="61"/>
      <c r="O273" s="71"/>
      <c r="P273" s="75"/>
    </row>
    <row r="274" spans="1:16" s="34" customFormat="1" x14ac:dyDescent="0.2">
      <c r="A274" s="33">
        <v>4639</v>
      </c>
      <c r="B274" s="34" t="s">
        <v>254</v>
      </c>
      <c r="C274" s="36">
        <v>9888734</v>
      </c>
      <c r="D274" s="79">
        <v>2561</v>
      </c>
      <c r="E274" s="37">
        <f t="shared" si="37"/>
        <v>3861.2784068723154</v>
      </c>
      <c r="F274" s="38">
        <f t="shared" si="38"/>
        <v>0.84549579086114579</v>
      </c>
      <c r="G274" s="39">
        <f t="shared" si="39"/>
        <v>423.36137421413923</v>
      </c>
      <c r="H274" s="39">
        <f t="shared" si="40"/>
        <v>87.119977221891958</v>
      </c>
      <c r="I274" s="66">
        <f t="shared" si="42"/>
        <v>510.48135143603122</v>
      </c>
      <c r="J274" s="81">
        <f t="shared" si="43"/>
        <v>-51.607234563427376</v>
      </c>
      <c r="K274" s="37">
        <f t="shared" si="41"/>
        <v>458.87411687260385</v>
      </c>
      <c r="L274" s="37">
        <f t="shared" si="44"/>
        <v>1307342.741027676</v>
      </c>
      <c r="M274" s="37">
        <f t="shared" si="45"/>
        <v>1175176.6133107385</v>
      </c>
      <c r="N274" s="61"/>
      <c r="O274" s="71"/>
      <c r="P274" s="75"/>
    </row>
    <row r="275" spans="1:16" s="34" customFormat="1" x14ac:dyDescent="0.2">
      <c r="A275" s="33">
        <v>4640</v>
      </c>
      <c r="B275" s="34" t="s">
        <v>255</v>
      </c>
      <c r="C275" s="36">
        <v>47531957</v>
      </c>
      <c r="D275" s="79">
        <v>12198</v>
      </c>
      <c r="E275" s="37">
        <f t="shared" si="37"/>
        <v>3896.7008525987867</v>
      </c>
      <c r="F275" s="38">
        <f t="shared" si="38"/>
        <v>0.85325216727534958</v>
      </c>
      <c r="G275" s="39">
        <f t="shared" si="39"/>
        <v>402.10790677825645</v>
      </c>
      <c r="H275" s="39">
        <f t="shared" si="40"/>
        <v>74.722121217626992</v>
      </c>
      <c r="I275" s="66">
        <f t="shared" si="42"/>
        <v>476.83002799588343</v>
      </c>
      <c r="J275" s="81">
        <f t="shared" si="43"/>
        <v>-51.607234563427376</v>
      </c>
      <c r="K275" s="37">
        <f t="shared" si="41"/>
        <v>425.22279343245606</v>
      </c>
      <c r="L275" s="37">
        <f t="shared" si="44"/>
        <v>5816372.6814937862</v>
      </c>
      <c r="M275" s="37">
        <f t="shared" si="45"/>
        <v>5186867.6342890989</v>
      </c>
      <c r="N275" s="61"/>
      <c r="O275" s="71"/>
      <c r="P275" s="75"/>
    </row>
    <row r="276" spans="1:16" s="34" customFormat="1" x14ac:dyDescent="0.2">
      <c r="A276" s="33">
        <v>4641</v>
      </c>
      <c r="B276" s="34" t="s">
        <v>256</v>
      </c>
      <c r="C276" s="36">
        <v>7510149</v>
      </c>
      <c r="D276" s="79">
        <v>1775</v>
      </c>
      <c r="E276" s="37">
        <f t="shared" si="37"/>
        <v>4231.0698591549299</v>
      </c>
      <c r="F276" s="38">
        <f t="shared" si="38"/>
        <v>0.92646822627137493</v>
      </c>
      <c r="G276" s="39">
        <f t="shared" si="39"/>
        <v>201.48650284457054</v>
      </c>
      <c r="H276" s="39">
        <f t="shared" si="40"/>
        <v>0</v>
      </c>
      <c r="I276" s="66">
        <f t="shared" si="42"/>
        <v>201.48650284457054</v>
      </c>
      <c r="J276" s="81">
        <f t="shared" si="43"/>
        <v>-51.607234563427376</v>
      </c>
      <c r="K276" s="37">
        <f t="shared" si="41"/>
        <v>149.87926828114317</v>
      </c>
      <c r="L276" s="37">
        <f t="shared" si="44"/>
        <v>357638.5425491127</v>
      </c>
      <c r="M276" s="37">
        <f t="shared" si="45"/>
        <v>266035.70119902911</v>
      </c>
      <c r="N276" s="61"/>
      <c r="O276" s="71"/>
      <c r="P276" s="75"/>
    </row>
    <row r="277" spans="1:16" s="34" customFormat="1" x14ac:dyDescent="0.2">
      <c r="A277" s="33">
        <v>4642</v>
      </c>
      <c r="B277" s="34" t="s">
        <v>257</v>
      </c>
      <c r="C277" s="36">
        <v>8133152</v>
      </c>
      <c r="D277" s="79">
        <v>2129</v>
      </c>
      <c r="E277" s="37">
        <f t="shared" si="37"/>
        <v>3820.1747299201502</v>
      </c>
      <c r="F277" s="38">
        <f t="shared" si="38"/>
        <v>0.83649540751916285</v>
      </c>
      <c r="G277" s="39">
        <f t="shared" si="39"/>
        <v>448.02358038543832</v>
      </c>
      <c r="H277" s="39">
        <f t="shared" si="40"/>
        <v>101.50626415514978</v>
      </c>
      <c r="I277" s="66">
        <f t="shared" si="42"/>
        <v>549.5298445405881</v>
      </c>
      <c r="J277" s="81">
        <f t="shared" si="43"/>
        <v>-51.607234563427376</v>
      </c>
      <c r="K277" s="37">
        <f t="shared" si="41"/>
        <v>497.92260997716073</v>
      </c>
      <c r="L277" s="37">
        <f t="shared" si="44"/>
        <v>1169949.0390269121</v>
      </c>
      <c r="M277" s="37">
        <f t="shared" si="45"/>
        <v>1060077.2366413751</v>
      </c>
      <c r="N277" s="61"/>
      <c r="O277" s="71"/>
      <c r="P277" s="75"/>
    </row>
    <row r="278" spans="1:16" s="34" customFormat="1" x14ac:dyDescent="0.2">
      <c r="A278" s="33">
        <v>4643</v>
      </c>
      <c r="B278" s="34" t="s">
        <v>258</v>
      </c>
      <c r="C278" s="36">
        <v>23525938</v>
      </c>
      <c r="D278" s="79">
        <v>5172</v>
      </c>
      <c r="E278" s="37">
        <f t="shared" si="37"/>
        <v>4548.7119102861561</v>
      </c>
      <c r="F278" s="38">
        <f t="shared" si="38"/>
        <v>0.99602161997485916</v>
      </c>
      <c r="G278" s="39">
        <f t="shared" si="39"/>
        <v>10.901272165834779</v>
      </c>
      <c r="H278" s="39">
        <f t="shared" si="40"/>
        <v>0</v>
      </c>
      <c r="I278" s="66">
        <f t="shared" si="42"/>
        <v>10.901272165834779</v>
      </c>
      <c r="J278" s="81">
        <f t="shared" si="43"/>
        <v>-51.607234563427376</v>
      </c>
      <c r="K278" s="37">
        <f t="shared" si="41"/>
        <v>-40.7059623975926</v>
      </c>
      <c r="L278" s="37">
        <f t="shared" si="44"/>
        <v>56381.37964169748</v>
      </c>
      <c r="M278" s="37">
        <f t="shared" si="45"/>
        <v>-210531.23752034892</v>
      </c>
      <c r="N278" s="61"/>
      <c r="O278" s="71"/>
      <c r="P278" s="75"/>
    </row>
    <row r="279" spans="1:16" s="34" customFormat="1" x14ac:dyDescent="0.2">
      <c r="A279" s="33">
        <v>4644</v>
      </c>
      <c r="B279" s="34" t="s">
        <v>259</v>
      </c>
      <c r="C279" s="36">
        <v>18879640</v>
      </c>
      <c r="D279" s="79">
        <v>5302</v>
      </c>
      <c r="E279" s="37">
        <f t="shared" si="37"/>
        <v>3560.8525084873631</v>
      </c>
      <c r="F279" s="38">
        <f t="shared" si="38"/>
        <v>0.77971218093079997</v>
      </c>
      <c r="G279" s="39">
        <f t="shared" si="39"/>
        <v>603.6169132451106</v>
      </c>
      <c r="H279" s="39">
        <f t="shared" si="40"/>
        <v>192.26904165662523</v>
      </c>
      <c r="I279" s="66">
        <f t="shared" si="42"/>
        <v>795.88595490173589</v>
      </c>
      <c r="J279" s="81">
        <f t="shared" si="43"/>
        <v>-51.607234563427376</v>
      </c>
      <c r="K279" s="37">
        <f t="shared" si="41"/>
        <v>744.27872033830852</v>
      </c>
      <c r="L279" s="37">
        <f t="shared" si="44"/>
        <v>4219787.3328890037</v>
      </c>
      <c r="M279" s="37">
        <f t="shared" si="45"/>
        <v>3946165.7752337116</v>
      </c>
      <c r="N279" s="61"/>
      <c r="O279" s="71"/>
      <c r="P279" s="75"/>
    </row>
    <row r="280" spans="1:16" s="34" customFormat="1" x14ac:dyDescent="0.2">
      <c r="A280" s="33">
        <v>4645</v>
      </c>
      <c r="B280" s="34" t="s">
        <v>260</v>
      </c>
      <c r="C280" s="36">
        <v>12297859</v>
      </c>
      <c r="D280" s="79">
        <v>2949</v>
      </c>
      <c r="E280" s="37">
        <f t="shared" si="37"/>
        <v>4170.1793828416412</v>
      </c>
      <c r="F280" s="38">
        <f t="shared" si="38"/>
        <v>0.91313517022061541</v>
      </c>
      <c r="G280" s="39">
        <f t="shared" si="39"/>
        <v>238.02078863254371</v>
      </c>
      <c r="H280" s="39">
        <f t="shared" si="40"/>
        <v>0</v>
      </c>
      <c r="I280" s="66">
        <f t="shared" si="42"/>
        <v>238.02078863254371</v>
      </c>
      <c r="J280" s="81">
        <f t="shared" si="43"/>
        <v>-51.607234563427376</v>
      </c>
      <c r="K280" s="37">
        <f t="shared" si="41"/>
        <v>186.41355406911634</v>
      </c>
      <c r="L280" s="37">
        <f t="shared" si="44"/>
        <v>701923.30567737145</v>
      </c>
      <c r="M280" s="37">
        <f t="shared" si="45"/>
        <v>549733.57094982406</v>
      </c>
      <c r="N280" s="61"/>
      <c r="O280" s="71"/>
      <c r="P280" s="75"/>
    </row>
    <row r="281" spans="1:16" s="34" customFormat="1" x14ac:dyDescent="0.2">
      <c r="A281" s="33">
        <v>4646</v>
      </c>
      <c r="B281" s="34" t="s">
        <v>261</v>
      </c>
      <c r="C281" s="36">
        <v>9891165</v>
      </c>
      <c r="D281" s="79">
        <v>2913</v>
      </c>
      <c r="E281" s="37">
        <f t="shared" si="37"/>
        <v>3395.5252317198765</v>
      </c>
      <c r="F281" s="38">
        <f t="shared" si="38"/>
        <v>0.7435108243094648</v>
      </c>
      <c r="G281" s="39">
        <f t="shared" si="39"/>
        <v>702.81327930560258</v>
      </c>
      <c r="H281" s="39">
        <f t="shared" si="40"/>
        <v>250.13358852524556</v>
      </c>
      <c r="I281" s="66">
        <f t="shared" si="42"/>
        <v>952.94686783084808</v>
      </c>
      <c r="J281" s="81">
        <f t="shared" si="43"/>
        <v>-51.607234563427376</v>
      </c>
      <c r="K281" s="37">
        <f t="shared" si="41"/>
        <v>901.33963326742071</v>
      </c>
      <c r="L281" s="37">
        <f t="shared" si="44"/>
        <v>2775934.2259912603</v>
      </c>
      <c r="M281" s="37">
        <f t="shared" si="45"/>
        <v>2625602.3517079963</v>
      </c>
      <c r="N281" s="61"/>
      <c r="O281" s="71"/>
      <c r="P281" s="75"/>
    </row>
    <row r="282" spans="1:16" s="34" customFormat="1" x14ac:dyDescent="0.2">
      <c r="A282" s="33">
        <v>4647</v>
      </c>
      <c r="B282" s="34" t="s">
        <v>409</v>
      </c>
      <c r="C282" s="36">
        <v>93643434</v>
      </c>
      <c r="D282" s="79">
        <v>22215</v>
      </c>
      <c r="E282" s="37">
        <f t="shared" si="37"/>
        <v>4215.3245104659018</v>
      </c>
      <c r="F282" s="38">
        <f t="shared" si="38"/>
        <v>0.92302050128513191</v>
      </c>
      <c r="G282" s="39">
        <f t="shared" si="39"/>
        <v>210.93371205798738</v>
      </c>
      <c r="H282" s="39">
        <f t="shared" si="40"/>
        <v>0</v>
      </c>
      <c r="I282" s="66">
        <f t="shared" si="42"/>
        <v>210.93371205798738</v>
      </c>
      <c r="J282" s="81">
        <f t="shared" si="43"/>
        <v>-51.607234563427376</v>
      </c>
      <c r="K282" s="37">
        <f t="shared" si="41"/>
        <v>159.32647749456001</v>
      </c>
      <c r="L282" s="37">
        <f t="shared" si="44"/>
        <v>4685892.4133681897</v>
      </c>
      <c r="M282" s="37">
        <f t="shared" si="45"/>
        <v>3539437.6975416504</v>
      </c>
      <c r="N282" s="61"/>
      <c r="O282" s="71"/>
      <c r="P282" s="75"/>
    </row>
    <row r="283" spans="1:16" s="34" customFormat="1" x14ac:dyDescent="0.2">
      <c r="A283" s="33">
        <v>4648</v>
      </c>
      <c r="B283" s="34" t="s">
        <v>262</v>
      </c>
      <c r="C283" s="36">
        <v>15196683</v>
      </c>
      <c r="D283" s="79">
        <v>3482</v>
      </c>
      <c r="E283" s="37">
        <f t="shared" si="37"/>
        <v>4364.354681217691</v>
      </c>
      <c r="F283" s="38">
        <f t="shared" si="38"/>
        <v>0.95565331581041779</v>
      </c>
      <c r="G283" s="39">
        <f t="shared" si="39"/>
        <v>121.51560960691386</v>
      </c>
      <c r="H283" s="39">
        <f t="shared" si="40"/>
        <v>0</v>
      </c>
      <c r="I283" s="66">
        <f t="shared" si="42"/>
        <v>121.51560960691386</v>
      </c>
      <c r="J283" s="81">
        <f t="shared" si="43"/>
        <v>-51.607234563427376</v>
      </c>
      <c r="K283" s="37">
        <f t="shared" si="41"/>
        <v>69.908375043486473</v>
      </c>
      <c r="L283" s="37">
        <f t="shared" si="44"/>
        <v>423117.35265127406</v>
      </c>
      <c r="M283" s="37">
        <f t="shared" si="45"/>
        <v>243420.96190141988</v>
      </c>
      <c r="N283" s="61"/>
      <c r="O283" s="71"/>
      <c r="P283" s="75"/>
    </row>
    <row r="284" spans="1:16" s="34" customFormat="1" x14ac:dyDescent="0.2">
      <c r="A284" s="33">
        <v>4649</v>
      </c>
      <c r="B284" s="34" t="s">
        <v>410</v>
      </c>
      <c r="C284" s="36">
        <v>38788508</v>
      </c>
      <c r="D284" s="79">
        <v>9543</v>
      </c>
      <c r="E284" s="37">
        <f t="shared" si="37"/>
        <v>4064.6031646232841</v>
      </c>
      <c r="F284" s="38">
        <f t="shared" si="38"/>
        <v>0.89001737380381574</v>
      </c>
      <c r="G284" s="39">
        <f t="shared" si="39"/>
        <v>301.36651956355797</v>
      </c>
      <c r="H284" s="39">
        <f t="shared" si="40"/>
        <v>15.956312009052906</v>
      </c>
      <c r="I284" s="66">
        <f t="shared" si="42"/>
        <v>317.32283157261088</v>
      </c>
      <c r="J284" s="81">
        <f t="shared" si="43"/>
        <v>-51.607234563427376</v>
      </c>
      <c r="K284" s="37">
        <f t="shared" si="41"/>
        <v>265.71559700918351</v>
      </c>
      <c r="L284" s="37">
        <f t="shared" si="44"/>
        <v>3028211.7816974255</v>
      </c>
      <c r="M284" s="37">
        <f t="shared" si="45"/>
        <v>2535723.9422586383</v>
      </c>
      <c r="N284" s="61"/>
      <c r="O284" s="71"/>
      <c r="P284" s="75"/>
    </row>
    <row r="285" spans="1:16" s="34" customFormat="1" x14ac:dyDescent="0.2">
      <c r="A285" s="33">
        <v>4650</v>
      </c>
      <c r="B285" s="34" t="s">
        <v>263</v>
      </c>
      <c r="C285" s="36">
        <v>21167104</v>
      </c>
      <c r="D285" s="79">
        <v>5892</v>
      </c>
      <c r="E285" s="37">
        <f t="shared" si="37"/>
        <v>3592.5159538357093</v>
      </c>
      <c r="F285" s="38">
        <f t="shared" si="38"/>
        <v>0.78664545715313638</v>
      </c>
      <c r="G285" s="39">
        <f t="shared" si="39"/>
        <v>584.61884603610281</v>
      </c>
      <c r="H285" s="39">
        <f t="shared" si="40"/>
        <v>181.18683578470407</v>
      </c>
      <c r="I285" s="66">
        <f t="shared" si="42"/>
        <v>765.80568182080685</v>
      </c>
      <c r="J285" s="81">
        <f t="shared" si="43"/>
        <v>-51.607234563427376</v>
      </c>
      <c r="K285" s="37">
        <f t="shared" si="41"/>
        <v>714.19844725737948</v>
      </c>
      <c r="L285" s="37">
        <f t="shared" si="44"/>
        <v>4512127.0772881936</v>
      </c>
      <c r="M285" s="37">
        <f t="shared" si="45"/>
        <v>4208057.2512404798</v>
      </c>
      <c r="N285" s="61"/>
      <c r="O285" s="71"/>
      <c r="P285" s="75"/>
    </row>
    <row r="286" spans="1:16" s="34" customFormat="1" x14ac:dyDescent="0.2">
      <c r="A286" s="33">
        <v>4651</v>
      </c>
      <c r="B286" s="34" t="s">
        <v>264</v>
      </c>
      <c r="C286" s="36">
        <v>26064090</v>
      </c>
      <c r="D286" s="79">
        <v>7244</v>
      </c>
      <c r="E286" s="37">
        <f t="shared" si="37"/>
        <v>3598.0245720596354</v>
      </c>
      <c r="F286" s="38">
        <f t="shared" si="38"/>
        <v>0.78785166738483092</v>
      </c>
      <c r="G286" s="39">
        <f t="shared" si="39"/>
        <v>581.31367510174721</v>
      </c>
      <c r="H286" s="39">
        <f t="shared" si="40"/>
        <v>179.25881940632996</v>
      </c>
      <c r="I286" s="66">
        <f t="shared" si="42"/>
        <v>760.57249450807717</v>
      </c>
      <c r="J286" s="81">
        <f t="shared" si="43"/>
        <v>-51.607234563427376</v>
      </c>
      <c r="K286" s="37">
        <f t="shared" si="41"/>
        <v>708.9652599446498</v>
      </c>
      <c r="L286" s="37">
        <f t="shared" si="44"/>
        <v>5509587.1502165115</v>
      </c>
      <c r="M286" s="37">
        <f t="shared" si="45"/>
        <v>5135744.3430390432</v>
      </c>
      <c r="N286" s="61"/>
      <c r="O286" s="71"/>
      <c r="P286" s="75"/>
    </row>
    <row r="287" spans="1:16" s="34" customFormat="1" x14ac:dyDescent="0.2">
      <c r="A287" s="33">
        <v>5001</v>
      </c>
      <c r="B287" s="34" t="s">
        <v>352</v>
      </c>
      <c r="C287" s="36">
        <v>1025357266</v>
      </c>
      <c r="D287" s="79">
        <v>212660</v>
      </c>
      <c r="E287" s="37">
        <f t="shared" si="37"/>
        <v>4821.5802971879993</v>
      </c>
      <c r="F287" s="38">
        <f t="shared" si="38"/>
        <v>1.0557710211508951</v>
      </c>
      <c r="G287" s="39">
        <f t="shared" si="39"/>
        <v>-152.81975997527115</v>
      </c>
      <c r="H287" s="39">
        <f t="shared" si="40"/>
        <v>0</v>
      </c>
      <c r="I287" s="66">
        <f t="shared" si="42"/>
        <v>-152.81975997527115</v>
      </c>
      <c r="J287" s="81">
        <f t="shared" si="43"/>
        <v>-51.607234563427376</v>
      </c>
      <c r="K287" s="37">
        <f t="shared" si="41"/>
        <v>-204.42699453869852</v>
      </c>
      <c r="L287" s="37">
        <f t="shared" si="44"/>
        <v>-32498650.156341165</v>
      </c>
      <c r="M287" s="37">
        <f t="shared" si="45"/>
        <v>-43473444.65859963</v>
      </c>
      <c r="N287" s="61"/>
      <c r="O287" s="71"/>
      <c r="P287" s="75"/>
    </row>
    <row r="288" spans="1:16" s="34" customFormat="1" x14ac:dyDescent="0.2">
      <c r="A288" s="33">
        <v>5006</v>
      </c>
      <c r="B288" s="34" t="s">
        <v>353</v>
      </c>
      <c r="C288" s="36">
        <v>82634330</v>
      </c>
      <c r="D288" s="79">
        <v>23955</v>
      </c>
      <c r="E288" s="37">
        <f t="shared" si="37"/>
        <v>3449.5650177415987</v>
      </c>
      <c r="F288" s="38">
        <f t="shared" si="38"/>
        <v>0.75534379950728614</v>
      </c>
      <c r="G288" s="39">
        <f t="shared" si="39"/>
        <v>670.38940769256919</v>
      </c>
      <c r="H288" s="39">
        <f t="shared" si="40"/>
        <v>231.21966341764278</v>
      </c>
      <c r="I288" s="66">
        <f t="shared" si="42"/>
        <v>901.60907111021197</v>
      </c>
      <c r="J288" s="81">
        <f t="shared" si="43"/>
        <v>-51.607234563427376</v>
      </c>
      <c r="K288" s="37">
        <f t="shared" si="41"/>
        <v>850.0018365467846</v>
      </c>
      <c r="L288" s="37">
        <f t="shared" si="44"/>
        <v>21598045.298445128</v>
      </c>
      <c r="M288" s="37">
        <f t="shared" si="45"/>
        <v>20361793.994478226</v>
      </c>
      <c r="N288" s="61"/>
      <c r="O288" s="71"/>
      <c r="P288" s="75"/>
    </row>
    <row r="289" spans="1:16" s="34" customFormat="1" x14ac:dyDescent="0.2">
      <c r="A289" s="33">
        <v>5007</v>
      </c>
      <c r="B289" s="34" t="s">
        <v>354</v>
      </c>
      <c r="C289" s="36">
        <v>56377990</v>
      </c>
      <c r="D289" s="79">
        <v>14923</v>
      </c>
      <c r="E289" s="37">
        <f t="shared" si="37"/>
        <v>3777.9260202372179</v>
      </c>
      <c r="F289" s="38">
        <f t="shared" si="38"/>
        <v>0.82724429883384842</v>
      </c>
      <c r="G289" s="39">
        <f t="shared" si="39"/>
        <v>473.37280619519765</v>
      </c>
      <c r="H289" s="39">
        <f t="shared" si="40"/>
        <v>116.29331254417606</v>
      </c>
      <c r="I289" s="66">
        <f t="shared" si="42"/>
        <v>589.6661187393737</v>
      </c>
      <c r="J289" s="81">
        <f t="shared" si="43"/>
        <v>-51.607234563427376</v>
      </c>
      <c r="K289" s="37">
        <f t="shared" si="41"/>
        <v>538.05888417594633</v>
      </c>
      <c r="L289" s="37">
        <f t="shared" si="44"/>
        <v>8799587.4899476729</v>
      </c>
      <c r="M289" s="37">
        <f t="shared" si="45"/>
        <v>8029452.7285576472</v>
      </c>
      <c r="N289" s="61"/>
      <c r="O289" s="71"/>
      <c r="P289" s="75"/>
    </row>
    <row r="290" spans="1:16" s="34" customFormat="1" x14ac:dyDescent="0.2">
      <c r="A290" s="33">
        <v>5014</v>
      </c>
      <c r="B290" s="34" t="s">
        <v>356</v>
      </c>
      <c r="C290" s="36">
        <v>179412743</v>
      </c>
      <c r="D290" s="79">
        <v>5391</v>
      </c>
      <c r="E290" s="37">
        <f t="shared" si="37"/>
        <v>33280.048785012055</v>
      </c>
      <c r="F290" s="38">
        <f t="shared" si="38"/>
        <v>7.2872603843589552</v>
      </c>
      <c r="G290" s="39">
        <f t="shared" si="39"/>
        <v>-17227.900852669703</v>
      </c>
      <c r="H290" s="39">
        <f t="shared" si="40"/>
        <v>0</v>
      </c>
      <c r="I290" s="66">
        <f t="shared" si="42"/>
        <v>-17227.900852669703</v>
      </c>
      <c r="J290" s="81">
        <f t="shared" si="43"/>
        <v>-51.607234563427376</v>
      </c>
      <c r="K290" s="37">
        <f t="shared" si="41"/>
        <v>-17279.508087233131</v>
      </c>
      <c r="L290" s="37">
        <f t="shared" si="44"/>
        <v>-92875613.496742368</v>
      </c>
      <c r="M290" s="37">
        <f t="shared" si="45"/>
        <v>-93153828.098273814</v>
      </c>
      <c r="N290" s="61"/>
      <c r="O290" s="71"/>
      <c r="P290" s="75"/>
    </row>
    <row r="291" spans="1:16" s="34" customFormat="1" x14ac:dyDescent="0.2">
      <c r="A291" s="33">
        <v>5020</v>
      </c>
      <c r="B291" s="34" t="s">
        <v>359</v>
      </c>
      <c r="C291" s="36">
        <v>4024845</v>
      </c>
      <c r="D291" s="79">
        <v>904</v>
      </c>
      <c r="E291" s="37">
        <f t="shared" si="37"/>
        <v>4452.2621681415931</v>
      </c>
      <c r="F291" s="38">
        <f t="shared" si="38"/>
        <v>0.9749022283071328</v>
      </c>
      <c r="G291" s="39">
        <f t="shared" si="39"/>
        <v>68.771117452572611</v>
      </c>
      <c r="H291" s="39">
        <f t="shared" si="40"/>
        <v>0</v>
      </c>
      <c r="I291" s="66">
        <f t="shared" si="42"/>
        <v>68.771117452572611</v>
      </c>
      <c r="J291" s="81">
        <f t="shared" si="43"/>
        <v>-51.607234563427376</v>
      </c>
      <c r="K291" s="37">
        <f t="shared" si="41"/>
        <v>17.163882889145235</v>
      </c>
      <c r="L291" s="37">
        <f t="shared" si="44"/>
        <v>62169.090177125639</v>
      </c>
      <c r="M291" s="37">
        <f t="shared" si="45"/>
        <v>15516.150131787292</v>
      </c>
      <c r="N291" s="61"/>
      <c r="O291" s="71"/>
      <c r="P291" s="75"/>
    </row>
    <row r="292" spans="1:16" s="34" customFormat="1" x14ac:dyDescent="0.2">
      <c r="A292" s="33">
        <v>5021</v>
      </c>
      <c r="B292" s="34" t="s">
        <v>360</v>
      </c>
      <c r="C292" s="36">
        <v>27057402</v>
      </c>
      <c r="D292" s="79">
        <v>7256</v>
      </c>
      <c r="E292" s="37">
        <f t="shared" si="37"/>
        <v>3728.9694046306504</v>
      </c>
      <c r="F292" s="38">
        <f t="shared" si="38"/>
        <v>0.81652437448017079</v>
      </c>
      <c r="G292" s="39">
        <f t="shared" si="39"/>
        <v>502.7467755591382</v>
      </c>
      <c r="H292" s="39">
        <f t="shared" si="40"/>
        <v>133.42812800647471</v>
      </c>
      <c r="I292" s="66">
        <f t="shared" si="42"/>
        <v>636.17490356561291</v>
      </c>
      <c r="J292" s="81">
        <f t="shared" si="43"/>
        <v>-51.607234563427376</v>
      </c>
      <c r="K292" s="37">
        <f t="shared" si="41"/>
        <v>584.56766900218554</v>
      </c>
      <c r="L292" s="37">
        <f t="shared" si="44"/>
        <v>4616085.1002720874</v>
      </c>
      <c r="M292" s="37">
        <f t="shared" si="45"/>
        <v>4241623.0062798578</v>
      </c>
      <c r="N292" s="61"/>
      <c r="O292" s="71"/>
      <c r="P292" s="75"/>
    </row>
    <row r="293" spans="1:16" s="34" customFormat="1" x14ac:dyDescent="0.2">
      <c r="A293" s="33">
        <v>5022</v>
      </c>
      <c r="B293" s="34" t="s">
        <v>361</v>
      </c>
      <c r="C293" s="36">
        <v>7616247</v>
      </c>
      <c r="D293" s="79">
        <v>2481</v>
      </c>
      <c r="E293" s="37">
        <f t="shared" si="37"/>
        <v>3069.8295042321643</v>
      </c>
      <c r="F293" s="38">
        <f t="shared" si="38"/>
        <v>0.67219393449333364</v>
      </c>
      <c r="G293" s="39">
        <f t="shared" si="39"/>
        <v>898.23071579822988</v>
      </c>
      <c r="H293" s="39">
        <f t="shared" si="40"/>
        <v>364.12709314594485</v>
      </c>
      <c r="I293" s="66">
        <f t="shared" si="42"/>
        <v>1262.3578089441748</v>
      </c>
      <c r="J293" s="81">
        <f t="shared" si="43"/>
        <v>-51.607234563427376</v>
      </c>
      <c r="K293" s="37">
        <f t="shared" si="41"/>
        <v>1210.7505743807474</v>
      </c>
      <c r="L293" s="37">
        <f t="shared" si="44"/>
        <v>3131909.7239904976</v>
      </c>
      <c r="M293" s="37">
        <f t="shared" si="45"/>
        <v>3003872.1750386343</v>
      </c>
      <c r="N293" s="61"/>
      <c r="O293" s="71"/>
      <c r="P293" s="75"/>
    </row>
    <row r="294" spans="1:16" s="34" customFormat="1" x14ac:dyDescent="0.2">
      <c r="A294" s="33">
        <v>5025</v>
      </c>
      <c r="B294" s="34" t="s">
        <v>362</v>
      </c>
      <c r="C294" s="36">
        <v>20986846</v>
      </c>
      <c r="D294" s="79">
        <v>5598</v>
      </c>
      <c r="E294" s="37">
        <f t="shared" si="37"/>
        <v>3748.9899964272954</v>
      </c>
      <c r="F294" s="38">
        <f t="shared" si="38"/>
        <v>0.8209082402134692</v>
      </c>
      <c r="G294" s="39">
        <f t="shared" si="39"/>
        <v>490.73442048115118</v>
      </c>
      <c r="H294" s="39">
        <f t="shared" si="40"/>
        <v>126.42092087764894</v>
      </c>
      <c r="I294" s="66">
        <f t="shared" si="42"/>
        <v>617.15534135880011</v>
      </c>
      <c r="J294" s="81">
        <f t="shared" si="43"/>
        <v>-51.607234563427376</v>
      </c>
      <c r="K294" s="37">
        <f t="shared" si="41"/>
        <v>565.54810679537275</v>
      </c>
      <c r="L294" s="37">
        <f t="shared" si="44"/>
        <v>3454835.6009265631</v>
      </c>
      <c r="M294" s="37">
        <f t="shared" si="45"/>
        <v>3165938.3018404967</v>
      </c>
      <c r="N294" s="61"/>
      <c r="O294" s="71"/>
      <c r="P294" s="75"/>
    </row>
    <row r="295" spans="1:16" s="34" customFormat="1" x14ac:dyDescent="0.2">
      <c r="A295" s="33">
        <v>5026</v>
      </c>
      <c r="B295" s="34" t="s">
        <v>363</v>
      </c>
      <c r="C295" s="36">
        <v>6697746</v>
      </c>
      <c r="D295" s="79">
        <v>1997</v>
      </c>
      <c r="E295" s="37">
        <f t="shared" si="37"/>
        <v>3353.9038557836757</v>
      </c>
      <c r="F295" s="38">
        <f t="shared" si="38"/>
        <v>0.73439708153938266</v>
      </c>
      <c r="G295" s="39">
        <f t="shared" si="39"/>
        <v>727.78610486732305</v>
      </c>
      <c r="H295" s="39">
        <f t="shared" si="40"/>
        <v>264.70107010291582</v>
      </c>
      <c r="I295" s="66">
        <f t="shared" si="42"/>
        <v>992.48717497023881</v>
      </c>
      <c r="J295" s="81">
        <f t="shared" si="43"/>
        <v>-51.607234563427376</v>
      </c>
      <c r="K295" s="37">
        <f t="shared" si="41"/>
        <v>940.87994040681144</v>
      </c>
      <c r="L295" s="37">
        <f t="shared" si="44"/>
        <v>1981996.8884155669</v>
      </c>
      <c r="M295" s="37">
        <f t="shared" si="45"/>
        <v>1878937.2409924024</v>
      </c>
      <c r="N295" s="61"/>
      <c r="O295" s="71"/>
      <c r="P295" s="75"/>
    </row>
    <row r="296" spans="1:16" s="34" customFormat="1" x14ac:dyDescent="0.2">
      <c r="A296" s="33">
        <v>5027</v>
      </c>
      <c r="B296" s="34" t="s">
        <v>364</v>
      </c>
      <c r="C296" s="36">
        <v>20615677</v>
      </c>
      <c r="D296" s="79">
        <v>6133</v>
      </c>
      <c r="E296" s="37">
        <f t="shared" si="37"/>
        <v>3361.4343714332299</v>
      </c>
      <c r="F296" s="38">
        <f t="shared" si="38"/>
        <v>0.73604602228226712</v>
      </c>
      <c r="G296" s="39">
        <f t="shared" si="39"/>
        <v>723.26779547759054</v>
      </c>
      <c r="H296" s="39">
        <f t="shared" si="40"/>
        <v>262.06538962557187</v>
      </c>
      <c r="I296" s="66">
        <f t="shared" si="42"/>
        <v>985.33318510316235</v>
      </c>
      <c r="J296" s="81">
        <f t="shared" si="43"/>
        <v>-51.607234563427376</v>
      </c>
      <c r="K296" s="37">
        <f t="shared" si="41"/>
        <v>933.72595053973498</v>
      </c>
      <c r="L296" s="37">
        <f t="shared" si="44"/>
        <v>6043048.4242376946</v>
      </c>
      <c r="M296" s="37">
        <f t="shared" si="45"/>
        <v>5726541.2546601947</v>
      </c>
      <c r="N296" s="61"/>
      <c r="O296" s="71"/>
      <c r="P296" s="75"/>
    </row>
    <row r="297" spans="1:16" s="34" customFormat="1" x14ac:dyDescent="0.2">
      <c r="A297" s="33">
        <v>5028</v>
      </c>
      <c r="B297" s="34" t="s">
        <v>365</v>
      </c>
      <c r="C297" s="36">
        <v>65392466</v>
      </c>
      <c r="D297" s="79">
        <v>17340</v>
      </c>
      <c r="E297" s="37">
        <f t="shared" si="37"/>
        <v>3771.1918108419841</v>
      </c>
      <c r="F297" s="38">
        <f t="shared" si="38"/>
        <v>0.82576972355113532</v>
      </c>
      <c r="G297" s="39">
        <f t="shared" si="39"/>
        <v>477.41333183233797</v>
      </c>
      <c r="H297" s="39">
        <f t="shared" si="40"/>
        <v>118.6502858325079</v>
      </c>
      <c r="I297" s="66">
        <f t="shared" si="42"/>
        <v>596.06361766484588</v>
      </c>
      <c r="J297" s="81">
        <f t="shared" si="43"/>
        <v>-51.607234563427376</v>
      </c>
      <c r="K297" s="37">
        <f t="shared" si="41"/>
        <v>544.45638310141851</v>
      </c>
      <c r="L297" s="37">
        <f t="shared" si="44"/>
        <v>10335743.130308427</v>
      </c>
      <c r="M297" s="37">
        <f t="shared" si="45"/>
        <v>9440873.6829785965</v>
      </c>
      <c r="N297" s="61"/>
      <c r="O297" s="71"/>
      <c r="P297" s="75"/>
    </row>
    <row r="298" spans="1:16" s="34" customFormat="1" x14ac:dyDescent="0.2">
      <c r="A298" s="33">
        <v>5029</v>
      </c>
      <c r="B298" s="34" t="s">
        <v>366</v>
      </c>
      <c r="C298" s="36">
        <v>32662555</v>
      </c>
      <c r="D298" s="79">
        <v>8441</v>
      </c>
      <c r="E298" s="37">
        <f t="shared" si="37"/>
        <v>3869.5124985191328</v>
      </c>
      <c r="F298" s="38">
        <f t="shared" si="38"/>
        <v>0.84729879212014814</v>
      </c>
      <c r="G298" s="39">
        <f t="shared" si="39"/>
        <v>418.42091922604874</v>
      </c>
      <c r="H298" s="39">
        <f t="shared" si="40"/>
        <v>84.238045145505851</v>
      </c>
      <c r="I298" s="66">
        <f t="shared" si="42"/>
        <v>502.65896437155459</v>
      </c>
      <c r="J298" s="81">
        <f t="shared" si="43"/>
        <v>-51.607234563427376</v>
      </c>
      <c r="K298" s="37">
        <f t="shared" si="41"/>
        <v>451.05172980812722</v>
      </c>
      <c r="L298" s="37">
        <f t="shared" si="44"/>
        <v>4242944.3182602925</v>
      </c>
      <c r="M298" s="37">
        <f t="shared" si="45"/>
        <v>3807327.651310402</v>
      </c>
      <c r="N298" s="61"/>
      <c r="O298" s="71"/>
      <c r="P298" s="75"/>
    </row>
    <row r="299" spans="1:16" s="34" customFormat="1" x14ac:dyDescent="0.2">
      <c r="A299" s="33">
        <v>5031</v>
      </c>
      <c r="B299" s="34" t="s">
        <v>367</v>
      </c>
      <c r="C299" s="36">
        <v>63692318</v>
      </c>
      <c r="D299" s="79">
        <v>14662</v>
      </c>
      <c r="E299" s="37">
        <f t="shared" si="37"/>
        <v>4344.0402400763878</v>
      </c>
      <c r="F299" s="38">
        <f t="shared" si="38"/>
        <v>0.95120510652095058</v>
      </c>
      <c r="G299" s="39">
        <f t="shared" si="39"/>
        <v>133.70427429169575</v>
      </c>
      <c r="H299" s="39">
        <f t="shared" si="40"/>
        <v>0</v>
      </c>
      <c r="I299" s="66">
        <f t="shared" si="42"/>
        <v>133.70427429169575</v>
      </c>
      <c r="J299" s="81">
        <f t="shared" si="43"/>
        <v>-51.607234563427376</v>
      </c>
      <c r="K299" s="37">
        <f t="shared" si="41"/>
        <v>82.097039728268385</v>
      </c>
      <c r="L299" s="37">
        <f t="shared" si="44"/>
        <v>1960372.0696648431</v>
      </c>
      <c r="M299" s="37">
        <f t="shared" si="45"/>
        <v>1203706.7964958712</v>
      </c>
      <c r="N299" s="61"/>
      <c r="O299" s="71"/>
      <c r="P299" s="75"/>
    </row>
    <row r="300" spans="1:16" s="34" customFormat="1" x14ac:dyDescent="0.2">
      <c r="A300" s="33">
        <v>5032</v>
      </c>
      <c r="B300" s="34" t="s">
        <v>368</v>
      </c>
      <c r="C300" s="36">
        <v>14630636</v>
      </c>
      <c r="D300" s="79">
        <v>4144</v>
      </c>
      <c r="E300" s="37">
        <f t="shared" si="37"/>
        <v>3530.5588803088804</v>
      </c>
      <c r="F300" s="38">
        <f t="shared" si="38"/>
        <v>0.77307885061480064</v>
      </c>
      <c r="G300" s="39">
        <f t="shared" si="39"/>
        <v>621.79309015220019</v>
      </c>
      <c r="H300" s="39">
        <f t="shared" si="40"/>
        <v>202.87181151909419</v>
      </c>
      <c r="I300" s="66">
        <f t="shared" si="42"/>
        <v>824.66490167129439</v>
      </c>
      <c r="J300" s="81">
        <f t="shared" si="43"/>
        <v>-51.607234563427376</v>
      </c>
      <c r="K300" s="37">
        <f t="shared" si="41"/>
        <v>773.05766710786702</v>
      </c>
      <c r="L300" s="37">
        <f t="shared" si="44"/>
        <v>3417411.3525258438</v>
      </c>
      <c r="M300" s="37">
        <f t="shared" si="45"/>
        <v>3203550.9724950008</v>
      </c>
      <c r="N300" s="61"/>
      <c r="O300" s="71"/>
      <c r="P300" s="75"/>
    </row>
    <row r="301" spans="1:16" s="34" customFormat="1" x14ac:dyDescent="0.2">
      <c r="A301" s="33">
        <v>5033</v>
      </c>
      <c r="B301" s="34" t="s">
        <v>369</v>
      </c>
      <c r="C301" s="36">
        <v>2584105</v>
      </c>
      <c r="D301" s="79">
        <v>753</v>
      </c>
      <c r="E301" s="37">
        <f t="shared" si="37"/>
        <v>3431.7463479415669</v>
      </c>
      <c r="F301" s="38">
        <f t="shared" si="38"/>
        <v>0.75144208387656197</v>
      </c>
      <c r="G301" s="39">
        <f t="shared" si="39"/>
        <v>681.08060957258829</v>
      </c>
      <c r="H301" s="39">
        <f t="shared" si="40"/>
        <v>237.4561978476539</v>
      </c>
      <c r="I301" s="66">
        <f t="shared" si="42"/>
        <v>918.53680742024221</v>
      </c>
      <c r="J301" s="81">
        <f t="shared" si="43"/>
        <v>-51.607234563427376</v>
      </c>
      <c r="K301" s="37">
        <f t="shared" si="41"/>
        <v>866.92957285681484</v>
      </c>
      <c r="L301" s="37">
        <f t="shared" si="44"/>
        <v>691658.21598744241</v>
      </c>
      <c r="M301" s="37">
        <f t="shared" si="45"/>
        <v>652797.96836118156</v>
      </c>
      <c r="N301" s="61"/>
      <c r="O301" s="71"/>
      <c r="P301" s="75"/>
    </row>
    <row r="302" spans="1:16" s="34" customFormat="1" x14ac:dyDescent="0.2">
      <c r="A302" s="33">
        <v>5034</v>
      </c>
      <c r="B302" s="34" t="s">
        <v>370</v>
      </c>
      <c r="C302" s="36">
        <v>7222836</v>
      </c>
      <c r="D302" s="79">
        <v>2426</v>
      </c>
      <c r="E302" s="37">
        <f t="shared" si="37"/>
        <v>2977.2613355317394</v>
      </c>
      <c r="F302" s="38">
        <f t="shared" si="38"/>
        <v>0.65192448257693325</v>
      </c>
      <c r="G302" s="39">
        <f t="shared" si="39"/>
        <v>953.77161701848479</v>
      </c>
      <c r="H302" s="39">
        <f t="shared" si="40"/>
        <v>396.52595219109355</v>
      </c>
      <c r="I302" s="66">
        <f t="shared" si="42"/>
        <v>1350.2975692095783</v>
      </c>
      <c r="J302" s="81">
        <f t="shared" si="43"/>
        <v>-51.607234563427376</v>
      </c>
      <c r="K302" s="37">
        <f t="shared" si="41"/>
        <v>1298.6903346461509</v>
      </c>
      <c r="L302" s="37">
        <f t="shared" si="44"/>
        <v>3275821.9029024369</v>
      </c>
      <c r="M302" s="37">
        <f t="shared" si="45"/>
        <v>3150622.7518515619</v>
      </c>
      <c r="N302" s="61"/>
      <c r="O302" s="71"/>
      <c r="P302" s="75"/>
    </row>
    <row r="303" spans="1:16" s="34" customFormat="1" x14ac:dyDescent="0.2">
      <c r="A303" s="33">
        <v>5035</v>
      </c>
      <c r="B303" s="34" t="s">
        <v>371</v>
      </c>
      <c r="C303" s="36">
        <v>93857899</v>
      </c>
      <c r="D303" s="79">
        <v>24541</v>
      </c>
      <c r="E303" s="37">
        <f t="shared" si="37"/>
        <v>3824.5344118006601</v>
      </c>
      <c r="F303" s="38">
        <f t="shared" si="38"/>
        <v>0.8374500376418974</v>
      </c>
      <c r="G303" s="39">
        <f t="shared" si="39"/>
        <v>445.40777125713237</v>
      </c>
      <c r="H303" s="39">
        <f t="shared" si="40"/>
        <v>99.980375496971305</v>
      </c>
      <c r="I303" s="66">
        <f t="shared" si="42"/>
        <v>545.38814675410367</v>
      </c>
      <c r="J303" s="81">
        <f t="shared" si="43"/>
        <v>-51.607234563427376</v>
      </c>
      <c r="K303" s="37">
        <f t="shared" si="41"/>
        <v>493.7809121906763</v>
      </c>
      <c r="L303" s="37">
        <f t="shared" si="44"/>
        <v>13384370.509492459</v>
      </c>
      <c r="M303" s="37">
        <f t="shared" si="45"/>
        <v>12117877.366071386</v>
      </c>
      <c r="N303" s="61"/>
      <c r="O303" s="71"/>
      <c r="P303" s="75"/>
    </row>
    <row r="304" spans="1:16" s="34" customFormat="1" x14ac:dyDescent="0.2">
      <c r="A304" s="33">
        <v>5036</v>
      </c>
      <c r="B304" s="34" t="s">
        <v>372</v>
      </c>
      <c r="C304" s="36">
        <v>9987057</v>
      </c>
      <c r="D304" s="79">
        <v>2645</v>
      </c>
      <c r="E304" s="37">
        <f t="shared" si="37"/>
        <v>3775.8249527410208</v>
      </c>
      <c r="F304" s="38">
        <f t="shared" si="38"/>
        <v>0.82678423262334466</v>
      </c>
      <c r="G304" s="39">
        <f t="shared" si="39"/>
        <v>474.63344669291598</v>
      </c>
      <c r="H304" s="39">
        <f t="shared" si="40"/>
        <v>117.02868616784507</v>
      </c>
      <c r="I304" s="66">
        <f t="shared" si="42"/>
        <v>591.66213286076106</v>
      </c>
      <c r="J304" s="81">
        <f t="shared" si="43"/>
        <v>-51.607234563427376</v>
      </c>
      <c r="K304" s="37">
        <f t="shared" si="41"/>
        <v>540.05489829733369</v>
      </c>
      <c r="L304" s="37">
        <f t="shared" si="44"/>
        <v>1564946.3414167131</v>
      </c>
      <c r="M304" s="37">
        <f t="shared" si="45"/>
        <v>1428445.2059964477</v>
      </c>
      <c r="N304" s="61"/>
      <c r="O304" s="71"/>
      <c r="P304" s="75"/>
    </row>
    <row r="305" spans="1:16" s="34" customFormat="1" x14ac:dyDescent="0.2">
      <c r="A305" s="33">
        <v>5037</v>
      </c>
      <c r="B305" s="34" t="s">
        <v>373</v>
      </c>
      <c r="C305" s="36">
        <v>72110259</v>
      </c>
      <c r="D305" s="79">
        <v>20344</v>
      </c>
      <c r="E305" s="37">
        <f t="shared" si="37"/>
        <v>3544.5467459693277</v>
      </c>
      <c r="F305" s="38">
        <f t="shared" si="38"/>
        <v>0.77614174333913521</v>
      </c>
      <c r="G305" s="39">
        <f t="shared" si="39"/>
        <v>613.40037075593182</v>
      </c>
      <c r="H305" s="39">
        <f t="shared" si="40"/>
        <v>197.97605853793763</v>
      </c>
      <c r="I305" s="66">
        <f t="shared" si="42"/>
        <v>811.37642929386948</v>
      </c>
      <c r="J305" s="81">
        <f t="shared" si="43"/>
        <v>-51.607234563427376</v>
      </c>
      <c r="K305" s="37">
        <f t="shared" si="41"/>
        <v>759.76919473044211</v>
      </c>
      <c r="L305" s="37">
        <f t="shared" si="44"/>
        <v>16506642.077554481</v>
      </c>
      <c r="M305" s="37">
        <f t="shared" si="45"/>
        <v>15456744.497596115</v>
      </c>
      <c r="N305" s="61"/>
      <c r="O305" s="71"/>
      <c r="P305" s="75"/>
    </row>
    <row r="306" spans="1:16" s="34" customFormat="1" x14ac:dyDescent="0.2">
      <c r="A306" s="33">
        <v>5038</v>
      </c>
      <c r="B306" s="34" t="s">
        <v>374</v>
      </c>
      <c r="C306" s="36">
        <v>51172750</v>
      </c>
      <c r="D306" s="79">
        <v>15002</v>
      </c>
      <c r="E306" s="37">
        <f t="shared" si="37"/>
        <v>3411.0618584188774</v>
      </c>
      <c r="F306" s="38">
        <f t="shared" si="38"/>
        <v>0.74691284589247386</v>
      </c>
      <c r="G306" s="39">
        <f t="shared" si="39"/>
        <v>693.49130328620197</v>
      </c>
      <c r="H306" s="39">
        <f t="shared" si="40"/>
        <v>244.69576918059525</v>
      </c>
      <c r="I306" s="66">
        <f t="shared" si="42"/>
        <v>938.18707246679719</v>
      </c>
      <c r="J306" s="81">
        <f t="shared" si="43"/>
        <v>-51.607234563427376</v>
      </c>
      <c r="K306" s="37">
        <f t="shared" si="41"/>
        <v>886.57983790336982</v>
      </c>
      <c r="L306" s="37">
        <f t="shared" si="44"/>
        <v>14074682.461146891</v>
      </c>
      <c r="M306" s="37">
        <f t="shared" si="45"/>
        <v>13300470.728226354</v>
      </c>
      <c r="N306" s="61"/>
      <c r="O306" s="71"/>
      <c r="P306" s="75"/>
    </row>
    <row r="307" spans="1:16" s="34" customFormat="1" x14ac:dyDescent="0.2">
      <c r="A307" s="33">
        <v>5041</v>
      </c>
      <c r="B307" s="34" t="s">
        <v>391</v>
      </c>
      <c r="C307" s="36">
        <v>6238823</v>
      </c>
      <c r="D307" s="79">
        <v>2021</v>
      </c>
      <c r="E307" s="37">
        <f t="shared" si="37"/>
        <v>3086.9980207817912</v>
      </c>
      <c r="F307" s="38">
        <f t="shared" si="38"/>
        <v>0.67595328747140537</v>
      </c>
      <c r="G307" s="39">
        <f t="shared" si="39"/>
        <v>887.92960586845368</v>
      </c>
      <c r="H307" s="39">
        <f t="shared" si="40"/>
        <v>358.11811235357538</v>
      </c>
      <c r="I307" s="66">
        <f t="shared" si="42"/>
        <v>1246.0477182220291</v>
      </c>
      <c r="J307" s="81">
        <f t="shared" si="43"/>
        <v>-51.607234563427376</v>
      </c>
      <c r="K307" s="37">
        <f t="shared" si="41"/>
        <v>1194.4404836586016</v>
      </c>
      <c r="L307" s="37">
        <f t="shared" si="44"/>
        <v>2518262.4385267207</v>
      </c>
      <c r="M307" s="37">
        <f t="shared" si="45"/>
        <v>2413964.2174740336</v>
      </c>
      <c r="N307" s="61"/>
      <c r="O307" s="71"/>
      <c r="P307" s="75"/>
    </row>
    <row r="308" spans="1:16" s="34" customFormat="1" x14ac:dyDescent="0.2">
      <c r="A308" s="33">
        <v>5042</v>
      </c>
      <c r="B308" s="34" t="s">
        <v>375</v>
      </c>
      <c r="C308" s="36">
        <v>4360219</v>
      </c>
      <c r="D308" s="79">
        <v>1295</v>
      </c>
      <c r="E308" s="37">
        <f t="shared" si="37"/>
        <v>3366.9644787644788</v>
      </c>
      <c r="F308" s="38">
        <f t="shared" si="38"/>
        <v>0.73725693793736713</v>
      </c>
      <c r="G308" s="39">
        <f t="shared" si="39"/>
        <v>719.94973107884118</v>
      </c>
      <c r="H308" s="39">
        <f t="shared" si="40"/>
        <v>260.12985205963474</v>
      </c>
      <c r="I308" s="66">
        <f t="shared" si="42"/>
        <v>980.07958313847598</v>
      </c>
      <c r="J308" s="81">
        <f t="shared" si="43"/>
        <v>-51.607234563427376</v>
      </c>
      <c r="K308" s="37">
        <f t="shared" si="41"/>
        <v>928.47234857504861</v>
      </c>
      <c r="L308" s="37">
        <f t="shared" si="44"/>
        <v>1269203.0601643263</v>
      </c>
      <c r="M308" s="37">
        <f t="shared" si="45"/>
        <v>1202371.6914046879</v>
      </c>
      <c r="N308" s="61"/>
      <c r="O308" s="71"/>
      <c r="P308" s="75"/>
    </row>
    <row r="309" spans="1:16" s="34" customFormat="1" x14ac:dyDescent="0.2">
      <c r="A309" s="33">
        <v>5043</v>
      </c>
      <c r="B309" s="34" t="s">
        <v>392</v>
      </c>
      <c r="C309" s="36">
        <v>1322421</v>
      </c>
      <c r="D309" s="79">
        <v>429</v>
      </c>
      <c r="E309" s="37">
        <f t="shared" si="37"/>
        <v>3082.5664335664337</v>
      </c>
      <c r="F309" s="38">
        <f t="shared" si="38"/>
        <v>0.67498291239284325</v>
      </c>
      <c r="G309" s="39">
        <f t="shared" si="39"/>
        <v>890.58855819766825</v>
      </c>
      <c r="H309" s="39">
        <f t="shared" si="40"/>
        <v>359.66916787895053</v>
      </c>
      <c r="I309" s="66">
        <f t="shared" si="42"/>
        <v>1250.2577260766188</v>
      </c>
      <c r="J309" s="81">
        <f t="shared" si="43"/>
        <v>-51.607234563427376</v>
      </c>
      <c r="K309" s="37">
        <f t="shared" si="41"/>
        <v>1198.6504915131914</v>
      </c>
      <c r="L309" s="37">
        <f t="shared" si="44"/>
        <v>536360.56448686949</v>
      </c>
      <c r="M309" s="37">
        <f t="shared" si="45"/>
        <v>514221.0608591591</v>
      </c>
      <c r="N309" s="61"/>
      <c r="O309" s="71"/>
      <c r="P309" s="75"/>
    </row>
    <row r="310" spans="1:16" s="34" customFormat="1" x14ac:dyDescent="0.2">
      <c r="A310" s="33">
        <v>5044</v>
      </c>
      <c r="B310" s="34" t="s">
        <v>376</v>
      </c>
      <c r="C310" s="36">
        <v>3085106</v>
      </c>
      <c r="D310" s="79">
        <v>814</v>
      </c>
      <c r="E310" s="37">
        <f t="shared" si="37"/>
        <v>3790.0565110565112</v>
      </c>
      <c r="F310" s="38">
        <f t="shared" si="38"/>
        <v>0.82990048620188128</v>
      </c>
      <c r="G310" s="39">
        <f t="shared" si="39"/>
        <v>466.09451170362172</v>
      </c>
      <c r="H310" s="39">
        <f t="shared" si="40"/>
        <v>112.04764075742341</v>
      </c>
      <c r="I310" s="66">
        <f t="shared" si="42"/>
        <v>578.14215246104516</v>
      </c>
      <c r="J310" s="81">
        <f t="shared" si="43"/>
        <v>-51.607234563427376</v>
      </c>
      <c r="K310" s="37">
        <f t="shared" si="41"/>
        <v>526.53491789761779</v>
      </c>
      <c r="L310" s="37">
        <f t="shared" si="44"/>
        <v>470607.71210329077</v>
      </c>
      <c r="M310" s="37">
        <f t="shared" si="45"/>
        <v>428599.4231686609</v>
      </c>
      <c r="N310" s="61"/>
      <c r="O310" s="71"/>
      <c r="P310" s="75"/>
    </row>
    <row r="311" spans="1:16" s="34" customFormat="1" x14ac:dyDescent="0.2">
      <c r="A311" s="33">
        <v>5045</v>
      </c>
      <c r="B311" s="34" t="s">
        <v>377</v>
      </c>
      <c r="C311" s="36">
        <v>7523079</v>
      </c>
      <c r="D311" s="79">
        <v>2296</v>
      </c>
      <c r="E311" s="37">
        <f t="shared" si="37"/>
        <v>3276.6023519163764</v>
      </c>
      <c r="F311" s="38">
        <f t="shared" si="38"/>
        <v>0.71747053823944507</v>
      </c>
      <c r="G311" s="39">
        <f t="shared" si="39"/>
        <v>774.16700718770255</v>
      </c>
      <c r="H311" s="39">
        <f t="shared" si="40"/>
        <v>291.75659645647056</v>
      </c>
      <c r="I311" s="66">
        <f t="shared" si="42"/>
        <v>1065.923603644173</v>
      </c>
      <c r="J311" s="81">
        <f t="shared" si="43"/>
        <v>-51.607234563427376</v>
      </c>
      <c r="K311" s="37">
        <f t="shared" si="41"/>
        <v>1014.3163690807456</v>
      </c>
      <c r="L311" s="37">
        <f t="shared" si="44"/>
        <v>2447360.593967021</v>
      </c>
      <c r="M311" s="37">
        <f t="shared" si="45"/>
        <v>2328870.3834093921</v>
      </c>
      <c r="N311" s="61"/>
      <c r="O311" s="71"/>
      <c r="P311" s="75"/>
    </row>
    <row r="312" spans="1:16" s="34" customFormat="1" x14ac:dyDescent="0.2">
      <c r="A312" s="33">
        <v>5046</v>
      </c>
      <c r="B312" s="34" t="s">
        <v>378</v>
      </c>
      <c r="C312" s="36">
        <v>3706671</v>
      </c>
      <c r="D312" s="79">
        <v>1216</v>
      </c>
      <c r="E312" s="37">
        <f t="shared" si="37"/>
        <v>3048.2491776315787</v>
      </c>
      <c r="F312" s="38">
        <f t="shared" si="38"/>
        <v>0.6674685369996618</v>
      </c>
      <c r="G312" s="39">
        <f t="shared" si="39"/>
        <v>911.17891175858119</v>
      </c>
      <c r="H312" s="39">
        <f t="shared" si="40"/>
        <v>371.68020745614979</v>
      </c>
      <c r="I312" s="66">
        <f t="shared" si="42"/>
        <v>1282.859119214731</v>
      </c>
      <c r="J312" s="81">
        <f t="shared" si="43"/>
        <v>-51.607234563427376</v>
      </c>
      <c r="K312" s="37">
        <f t="shared" si="41"/>
        <v>1231.2518846513035</v>
      </c>
      <c r="L312" s="37">
        <f t="shared" si="44"/>
        <v>1559956.6889651129</v>
      </c>
      <c r="M312" s="37">
        <f t="shared" si="45"/>
        <v>1497202.2917359851</v>
      </c>
      <c r="N312" s="61"/>
      <c r="O312" s="71"/>
      <c r="P312" s="75"/>
    </row>
    <row r="313" spans="1:16" s="34" customFormat="1" x14ac:dyDescent="0.2">
      <c r="A313" s="33">
        <v>5047</v>
      </c>
      <c r="B313" s="34" t="s">
        <v>379</v>
      </c>
      <c r="C313" s="36">
        <v>13629512</v>
      </c>
      <c r="D313" s="79">
        <v>3873</v>
      </c>
      <c r="E313" s="37">
        <f t="shared" si="37"/>
        <v>3519.1097340562869</v>
      </c>
      <c r="F313" s="38">
        <f t="shared" si="38"/>
        <v>0.77057185579456378</v>
      </c>
      <c r="G313" s="39">
        <f t="shared" si="39"/>
        <v>628.6625779037563</v>
      </c>
      <c r="H313" s="39">
        <f t="shared" si="40"/>
        <v>206.87901270750191</v>
      </c>
      <c r="I313" s="66">
        <f t="shared" si="42"/>
        <v>835.54159061125824</v>
      </c>
      <c r="J313" s="81">
        <f t="shared" si="43"/>
        <v>-51.607234563427376</v>
      </c>
      <c r="K313" s="37">
        <f t="shared" si="41"/>
        <v>783.93435604783087</v>
      </c>
      <c r="L313" s="37">
        <f t="shared" si="44"/>
        <v>3236052.5804374032</v>
      </c>
      <c r="M313" s="37">
        <f t="shared" si="45"/>
        <v>3036177.7609732491</v>
      </c>
      <c r="N313" s="61"/>
      <c r="O313" s="71"/>
      <c r="P313" s="75"/>
    </row>
    <row r="314" spans="1:16" s="34" customFormat="1" x14ac:dyDescent="0.2">
      <c r="A314" s="33">
        <v>5049</v>
      </c>
      <c r="B314" s="34" t="s">
        <v>380</v>
      </c>
      <c r="C314" s="36">
        <v>4686144</v>
      </c>
      <c r="D314" s="79">
        <v>1108</v>
      </c>
      <c r="E314" s="37">
        <f t="shared" si="37"/>
        <v>4229.3718411552345</v>
      </c>
      <c r="F314" s="38">
        <f t="shared" si="38"/>
        <v>0.92609641493837347</v>
      </c>
      <c r="G314" s="39">
        <f t="shared" si="39"/>
        <v>202.50531364438774</v>
      </c>
      <c r="H314" s="39">
        <f t="shared" si="40"/>
        <v>0</v>
      </c>
      <c r="I314" s="66">
        <f t="shared" si="42"/>
        <v>202.50531364438774</v>
      </c>
      <c r="J314" s="81">
        <f t="shared" si="43"/>
        <v>-51.607234563427376</v>
      </c>
      <c r="K314" s="37">
        <f t="shared" si="41"/>
        <v>150.89807908096037</v>
      </c>
      <c r="L314" s="37">
        <f t="shared" si="44"/>
        <v>224375.88751798161</v>
      </c>
      <c r="M314" s="37">
        <f t="shared" si="45"/>
        <v>167195.07162170409</v>
      </c>
      <c r="N314" s="61"/>
      <c r="O314" s="71"/>
      <c r="P314" s="75"/>
    </row>
    <row r="315" spans="1:16" s="34" customFormat="1" x14ac:dyDescent="0.2">
      <c r="A315" s="33">
        <v>5052</v>
      </c>
      <c r="B315" s="34" t="s">
        <v>381</v>
      </c>
      <c r="C315" s="36">
        <v>1771862</v>
      </c>
      <c r="D315" s="79">
        <v>582</v>
      </c>
      <c r="E315" s="37">
        <f t="shared" si="37"/>
        <v>3044.4364261168384</v>
      </c>
      <c r="F315" s="38">
        <f t="shared" si="38"/>
        <v>0.66663366703753346</v>
      </c>
      <c r="G315" s="39">
        <f t="shared" si="39"/>
        <v>913.46656266742536</v>
      </c>
      <c r="H315" s="39">
        <f t="shared" si="40"/>
        <v>373.01467048630889</v>
      </c>
      <c r="I315" s="66">
        <f t="shared" si="42"/>
        <v>1286.4812331537341</v>
      </c>
      <c r="J315" s="81">
        <f t="shared" si="43"/>
        <v>-51.607234563427376</v>
      </c>
      <c r="K315" s="37">
        <f t="shared" si="41"/>
        <v>1234.8739985903067</v>
      </c>
      <c r="L315" s="37">
        <f t="shared" si="44"/>
        <v>748732.07769547321</v>
      </c>
      <c r="M315" s="37">
        <f t="shared" si="45"/>
        <v>718696.66717955843</v>
      </c>
      <c r="N315" s="61"/>
      <c r="O315" s="71"/>
      <c r="P315" s="75"/>
    </row>
    <row r="316" spans="1:16" s="34" customFormat="1" x14ac:dyDescent="0.2">
      <c r="A316" s="33">
        <v>5053</v>
      </c>
      <c r="B316" s="34" t="s">
        <v>382</v>
      </c>
      <c r="C316" s="36">
        <v>25311800</v>
      </c>
      <c r="D316" s="79">
        <v>6841</v>
      </c>
      <c r="E316" s="37">
        <f t="shared" si="37"/>
        <v>3700.0146177459437</v>
      </c>
      <c r="F316" s="38">
        <f t="shared" si="38"/>
        <v>0.81018420734984176</v>
      </c>
      <c r="G316" s="39">
        <f t="shared" si="39"/>
        <v>520.11964768996222</v>
      </c>
      <c r="H316" s="39">
        <f t="shared" si="40"/>
        <v>143.56230341612203</v>
      </c>
      <c r="I316" s="66">
        <f t="shared" si="42"/>
        <v>663.68195110608428</v>
      </c>
      <c r="J316" s="81">
        <f t="shared" si="43"/>
        <v>-51.607234563427376</v>
      </c>
      <c r="K316" s="37">
        <f t="shared" si="41"/>
        <v>612.07471654265692</v>
      </c>
      <c r="L316" s="37">
        <f t="shared" si="44"/>
        <v>4540248.2275167229</v>
      </c>
      <c r="M316" s="37">
        <f t="shared" si="45"/>
        <v>4187203.1358683161</v>
      </c>
      <c r="N316" s="61"/>
      <c r="O316" s="71"/>
      <c r="P316" s="75"/>
    </row>
    <row r="317" spans="1:16" s="34" customFormat="1" x14ac:dyDescent="0.2">
      <c r="A317" s="33">
        <v>5054</v>
      </c>
      <c r="B317" s="34" t="s">
        <v>383</v>
      </c>
      <c r="C317" s="36">
        <v>32780903</v>
      </c>
      <c r="D317" s="79">
        <v>9977</v>
      </c>
      <c r="E317" s="37">
        <f t="shared" si="37"/>
        <v>3285.6472887641576</v>
      </c>
      <c r="F317" s="38">
        <f t="shared" si="38"/>
        <v>0.71945108852035533</v>
      </c>
      <c r="G317" s="39">
        <f t="shared" si="39"/>
        <v>768.74004507903385</v>
      </c>
      <c r="H317" s="39">
        <f t="shared" si="40"/>
        <v>288.59086855974715</v>
      </c>
      <c r="I317" s="66">
        <f t="shared" si="42"/>
        <v>1057.3309136387811</v>
      </c>
      <c r="J317" s="81">
        <f t="shared" si="43"/>
        <v>-51.607234563427376</v>
      </c>
      <c r="K317" s="37">
        <f t="shared" si="41"/>
        <v>1005.7236790753537</v>
      </c>
      <c r="L317" s="37">
        <f t="shared" si="44"/>
        <v>10548990.525374118</v>
      </c>
      <c r="M317" s="37">
        <f t="shared" si="45"/>
        <v>10034105.146134805</v>
      </c>
      <c r="N317" s="61"/>
      <c r="O317" s="71"/>
      <c r="P317" s="75"/>
    </row>
    <row r="318" spans="1:16" s="34" customFormat="1" x14ac:dyDescent="0.2">
      <c r="A318" s="33">
        <v>5055</v>
      </c>
      <c r="B318" s="34" t="s">
        <v>411</v>
      </c>
      <c r="C318" s="36">
        <v>22863324</v>
      </c>
      <c r="D318" s="79">
        <v>5880</v>
      </c>
      <c r="E318" s="37">
        <f t="shared" si="37"/>
        <v>3888.3204081632653</v>
      </c>
      <c r="F318" s="38">
        <f t="shared" si="38"/>
        <v>0.85141711946238485</v>
      </c>
      <c r="G318" s="39">
        <f t="shared" si="39"/>
        <v>407.13617343956929</v>
      </c>
      <c r="H318" s="39">
        <f t="shared" si="40"/>
        <v>77.655276770059501</v>
      </c>
      <c r="I318" s="66">
        <f t="shared" si="42"/>
        <v>484.79145020962881</v>
      </c>
      <c r="J318" s="81">
        <f t="shared" si="43"/>
        <v>-51.607234563427376</v>
      </c>
      <c r="K318" s="37">
        <f t="shared" si="41"/>
        <v>433.18421564620144</v>
      </c>
      <c r="L318" s="37">
        <f t="shared" si="44"/>
        <v>2850573.7272326173</v>
      </c>
      <c r="M318" s="37">
        <f t="shared" si="45"/>
        <v>2547123.1879996643</v>
      </c>
      <c r="N318" s="61"/>
      <c r="O318" s="71"/>
      <c r="P318" s="75"/>
    </row>
    <row r="319" spans="1:16" s="34" customFormat="1" x14ac:dyDescent="0.2">
      <c r="A319" s="33">
        <v>5056</v>
      </c>
      <c r="B319" s="34" t="s">
        <v>355</v>
      </c>
      <c r="C319" s="36">
        <v>21503116</v>
      </c>
      <c r="D319" s="79">
        <v>5281</v>
      </c>
      <c r="E319" s="37">
        <f t="shared" si="37"/>
        <v>4071.7886763870479</v>
      </c>
      <c r="F319" s="38">
        <f t="shared" si="38"/>
        <v>0.89159076979117391</v>
      </c>
      <c r="G319" s="39">
        <f t="shared" si="39"/>
        <v>297.05521250529972</v>
      </c>
      <c r="H319" s="39">
        <f t="shared" si="40"/>
        <v>13.441382891735588</v>
      </c>
      <c r="I319" s="66">
        <f t="shared" si="42"/>
        <v>310.49659539703532</v>
      </c>
      <c r="J319" s="81">
        <f t="shared" si="43"/>
        <v>-51.607234563427376</v>
      </c>
      <c r="K319" s="37">
        <f t="shared" si="41"/>
        <v>258.88936083360795</v>
      </c>
      <c r="L319" s="37">
        <f t="shared" si="44"/>
        <v>1639732.5202917436</v>
      </c>
      <c r="M319" s="37">
        <f t="shared" si="45"/>
        <v>1367194.7145622836</v>
      </c>
      <c r="N319" s="61"/>
      <c r="O319" s="71"/>
      <c r="P319" s="75"/>
    </row>
    <row r="320" spans="1:16" s="34" customFormat="1" x14ac:dyDescent="0.2">
      <c r="A320" s="33">
        <v>5057</v>
      </c>
      <c r="B320" s="34" t="s">
        <v>357</v>
      </c>
      <c r="C320" s="36">
        <v>40308295</v>
      </c>
      <c r="D320" s="79">
        <v>10472</v>
      </c>
      <c r="E320" s="37">
        <f t="shared" si="37"/>
        <v>3849.1496371275784</v>
      </c>
      <c r="F320" s="38">
        <f t="shared" si="38"/>
        <v>0.84283998035309038</v>
      </c>
      <c r="G320" s="39">
        <f t="shared" si="39"/>
        <v>430.63863606098136</v>
      </c>
      <c r="H320" s="39">
        <f t="shared" si="40"/>
        <v>91.365046632549877</v>
      </c>
      <c r="I320" s="66">
        <f t="shared" si="42"/>
        <v>522.00368269353123</v>
      </c>
      <c r="J320" s="81">
        <f t="shared" si="43"/>
        <v>-51.607234563427376</v>
      </c>
      <c r="K320" s="37">
        <f t="shared" si="41"/>
        <v>470.39644813010386</v>
      </c>
      <c r="L320" s="37">
        <f t="shared" si="44"/>
        <v>5466422.5651666587</v>
      </c>
      <c r="M320" s="37">
        <f t="shared" si="45"/>
        <v>4925991.6048184475</v>
      </c>
      <c r="N320" s="61"/>
      <c r="O320" s="71"/>
      <c r="P320" s="75"/>
    </row>
    <row r="321" spans="1:16" s="34" customFormat="1" x14ac:dyDescent="0.2">
      <c r="A321" s="33">
        <v>5058</v>
      </c>
      <c r="B321" s="34" t="s">
        <v>358</v>
      </c>
      <c r="C321" s="36">
        <v>17092310</v>
      </c>
      <c r="D321" s="79">
        <v>4252</v>
      </c>
      <c r="E321" s="37">
        <f t="shared" si="37"/>
        <v>4019.8283160865476</v>
      </c>
      <c r="F321" s="38">
        <f t="shared" si="38"/>
        <v>0.88021312195114487</v>
      </c>
      <c r="G321" s="39">
        <f t="shared" si="39"/>
        <v>328.23142868559989</v>
      </c>
      <c r="H321" s="39">
        <f t="shared" si="40"/>
        <v>31.627508996910681</v>
      </c>
      <c r="I321" s="66">
        <f t="shared" si="42"/>
        <v>359.8589376825106</v>
      </c>
      <c r="J321" s="81">
        <f t="shared" si="43"/>
        <v>-51.607234563427376</v>
      </c>
      <c r="K321" s="37">
        <f t="shared" si="41"/>
        <v>308.25170311908323</v>
      </c>
      <c r="L321" s="37">
        <f t="shared" si="44"/>
        <v>1530120.2030260351</v>
      </c>
      <c r="M321" s="37">
        <f t="shared" si="45"/>
        <v>1310686.2416623419</v>
      </c>
      <c r="N321" s="61"/>
      <c r="O321" s="71"/>
      <c r="P321" s="75"/>
    </row>
    <row r="322" spans="1:16" s="34" customFormat="1" x14ac:dyDescent="0.2">
      <c r="A322" s="33">
        <v>5059</v>
      </c>
      <c r="B322" s="34" t="s">
        <v>412</v>
      </c>
      <c r="C322" s="36">
        <v>66865374</v>
      </c>
      <c r="D322" s="79">
        <v>18690</v>
      </c>
      <c r="E322" s="37">
        <f t="shared" si="37"/>
        <v>3577.6016051364368</v>
      </c>
      <c r="F322" s="38">
        <f t="shared" si="38"/>
        <v>0.78337969443936084</v>
      </c>
      <c r="G322" s="39">
        <f t="shared" si="39"/>
        <v>593.56745525566635</v>
      </c>
      <c r="H322" s="39">
        <f t="shared" si="40"/>
        <v>186.40685782944945</v>
      </c>
      <c r="I322" s="66">
        <f t="shared" si="42"/>
        <v>779.9743130851158</v>
      </c>
      <c r="J322" s="81">
        <f t="shared" si="43"/>
        <v>-51.607234563427376</v>
      </c>
      <c r="K322" s="37">
        <f t="shared" si="41"/>
        <v>728.36707852168843</v>
      </c>
      <c r="L322" s="37">
        <f t="shared" si="44"/>
        <v>14577719.911560815</v>
      </c>
      <c r="M322" s="37">
        <f t="shared" si="45"/>
        <v>13613180.697570357</v>
      </c>
      <c r="N322" s="61"/>
      <c r="O322" s="71"/>
      <c r="P322" s="75"/>
    </row>
    <row r="323" spans="1:16" s="34" customFormat="1" x14ac:dyDescent="0.2">
      <c r="A323" s="33">
        <v>5060</v>
      </c>
      <c r="B323" s="34" t="s">
        <v>413</v>
      </c>
      <c r="C323" s="36">
        <v>42722343</v>
      </c>
      <c r="D323" s="79">
        <v>9890</v>
      </c>
      <c r="E323" s="37">
        <f t="shared" si="37"/>
        <v>4319.7515672396357</v>
      </c>
      <c r="F323" s="38">
        <f t="shared" si="38"/>
        <v>0.94588666830304657</v>
      </c>
      <c r="G323" s="39">
        <f t="shared" si="39"/>
        <v>148.277477993747</v>
      </c>
      <c r="H323" s="39">
        <f t="shared" si="40"/>
        <v>0</v>
      </c>
      <c r="I323" s="66">
        <f t="shared" si="42"/>
        <v>148.277477993747</v>
      </c>
      <c r="J323" s="81">
        <f t="shared" si="43"/>
        <v>-51.607234563427376</v>
      </c>
      <c r="K323" s="37">
        <f t="shared" si="41"/>
        <v>96.67024343031963</v>
      </c>
      <c r="L323" s="37">
        <f t="shared" si="44"/>
        <v>1466464.2573581578</v>
      </c>
      <c r="M323" s="37">
        <f t="shared" si="45"/>
        <v>956068.7075258611</v>
      </c>
      <c r="N323" s="61"/>
      <c r="O323" s="71"/>
      <c r="P323" s="75"/>
    </row>
    <row r="324" spans="1:16" s="34" customFormat="1" x14ac:dyDescent="0.2">
      <c r="A324" s="33">
        <v>5061</v>
      </c>
      <c r="B324" s="34" t="s">
        <v>285</v>
      </c>
      <c r="C324" s="36">
        <v>6226892</v>
      </c>
      <c r="D324" s="79">
        <v>1957</v>
      </c>
      <c r="E324" s="37">
        <f t="shared" si="37"/>
        <v>3181.855901890649</v>
      </c>
      <c r="F324" s="38">
        <f t="shared" si="38"/>
        <v>0.69672411276719415</v>
      </c>
      <c r="G324" s="39">
        <f t="shared" si="39"/>
        <v>831.01487720313901</v>
      </c>
      <c r="H324" s="39">
        <f t="shared" si="40"/>
        <v>324.91785396547516</v>
      </c>
      <c r="I324" s="66">
        <f t="shared" si="42"/>
        <v>1155.9327311686143</v>
      </c>
      <c r="J324" s="81">
        <f t="shared" si="43"/>
        <v>-51.607234563427376</v>
      </c>
      <c r="K324" s="37">
        <f t="shared" si="41"/>
        <v>1104.3254966051868</v>
      </c>
      <c r="L324" s="37">
        <f t="shared" si="44"/>
        <v>2262160.354896978</v>
      </c>
      <c r="M324" s="37">
        <f t="shared" si="45"/>
        <v>2161164.9968563505</v>
      </c>
      <c r="N324" s="61"/>
      <c r="O324" s="71"/>
      <c r="P324" s="75"/>
    </row>
    <row r="325" spans="1:16" s="34" customFormat="1" x14ac:dyDescent="0.2">
      <c r="A325" s="33">
        <v>5401</v>
      </c>
      <c r="B325" s="34" t="s">
        <v>324</v>
      </c>
      <c r="C325" s="36">
        <v>365110039</v>
      </c>
      <c r="D325" s="79">
        <v>77992</v>
      </c>
      <c r="E325" s="37">
        <f t="shared" si="37"/>
        <v>4681.3780772386908</v>
      </c>
      <c r="F325" s="38">
        <f t="shared" si="38"/>
        <v>1.0250712439409559</v>
      </c>
      <c r="G325" s="39">
        <f t="shared" si="39"/>
        <v>-68.69842800568604</v>
      </c>
      <c r="H325" s="39">
        <f t="shared" si="40"/>
        <v>0</v>
      </c>
      <c r="I325" s="66">
        <f t="shared" si="42"/>
        <v>-68.69842800568604</v>
      </c>
      <c r="J325" s="81">
        <f t="shared" si="43"/>
        <v>-51.607234563427376</v>
      </c>
      <c r="K325" s="37">
        <f t="shared" si="41"/>
        <v>-120.30566256911342</v>
      </c>
      <c r="L325" s="37">
        <f t="shared" si="44"/>
        <v>-5357927.7970194658</v>
      </c>
      <c r="M325" s="37">
        <f t="shared" si="45"/>
        <v>-9382879.2350902949</v>
      </c>
      <c r="N325" s="61"/>
      <c r="O325" s="71"/>
      <c r="P325" s="75"/>
    </row>
    <row r="326" spans="1:16" s="34" customFormat="1" x14ac:dyDescent="0.2">
      <c r="A326" s="33">
        <v>5402</v>
      </c>
      <c r="B326" s="34" t="s">
        <v>386</v>
      </c>
      <c r="C326" s="36">
        <v>104305823</v>
      </c>
      <c r="D326" s="79">
        <v>24903</v>
      </c>
      <c r="E326" s="37">
        <f t="shared" si="37"/>
        <v>4188.484238846725</v>
      </c>
      <c r="F326" s="38">
        <f t="shared" si="38"/>
        <v>0.91714334499430494</v>
      </c>
      <c r="G326" s="39">
        <f t="shared" si="39"/>
        <v>227.03787502949345</v>
      </c>
      <c r="H326" s="39">
        <f t="shared" si="40"/>
        <v>0</v>
      </c>
      <c r="I326" s="66">
        <f t="shared" si="42"/>
        <v>227.03787502949345</v>
      </c>
      <c r="J326" s="81">
        <f t="shared" si="43"/>
        <v>-51.607234563427376</v>
      </c>
      <c r="K326" s="37">
        <f t="shared" si="41"/>
        <v>175.43064046606608</v>
      </c>
      <c r="L326" s="37">
        <f t="shared" si="44"/>
        <v>5653924.2018594751</v>
      </c>
      <c r="M326" s="37">
        <f t="shared" si="45"/>
        <v>4368749.2395264432</v>
      </c>
      <c r="N326" s="61"/>
      <c r="O326" s="71"/>
      <c r="P326" s="75"/>
    </row>
    <row r="327" spans="1:16" s="34" customFormat="1" x14ac:dyDescent="0.2">
      <c r="A327" s="33">
        <v>5403</v>
      </c>
      <c r="B327" s="34" t="s">
        <v>342</v>
      </c>
      <c r="C327" s="36">
        <v>90871431</v>
      </c>
      <c r="D327" s="79">
        <v>21317</v>
      </c>
      <c r="E327" s="37">
        <f t="shared" si="37"/>
        <v>4262.8620819064599</v>
      </c>
      <c r="F327" s="38">
        <f t="shared" si="38"/>
        <v>0.93342970060347619</v>
      </c>
      <c r="G327" s="39">
        <f t="shared" si="39"/>
        <v>182.41116919365248</v>
      </c>
      <c r="H327" s="39">
        <f t="shared" si="40"/>
        <v>0</v>
      </c>
      <c r="I327" s="66">
        <f t="shared" si="42"/>
        <v>182.41116919365248</v>
      </c>
      <c r="J327" s="81">
        <f t="shared" si="43"/>
        <v>-51.607234563427376</v>
      </c>
      <c r="K327" s="37">
        <f t="shared" si="41"/>
        <v>130.80393463022511</v>
      </c>
      <c r="L327" s="37">
        <f t="shared" si="44"/>
        <v>3888458.89370109</v>
      </c>
      <c r="M327" s="37">
        <f t="shared" si="45"/>
        <v>2788347.4745125086</v>
      </c>
      <c r="N327" s="61"/>
      <c r="O327" s="71"/>
      <c r="P327" s="75"/>
    </row>
    <row r="328" spans="1:16" s="34" customFormat="1" x14ac:dyDescent="0.2">
      <c r="A328" s="33">
        <v>5404</v>
      </c>
      <c r="B328" s="34" t="s">
        <v>339</v>
      </c>
      <c r="C328" s="36">
        <v>7393242</v>
      </c>
      <c r="D328" s="79">
        <v>1933</v>
      </c>
      <c r="E328" s="37">
        <f t="shared" ref="E328:E363" si="46">(C328)/D328</f>
        <v>3824.7501293326436</v>
      </c>
      <c r="F328" s="38">
        <f t="shared" ref="F328:F363" si="47">IF(ISNUMBER(C328),E328/E$365,"")</f>
        <v>0.83749727284384046</v>
      </c>
      <c r="G328" s="39">
        <f t="shared" ref="G328:G363" si="48">(E$365-E328)*0.6</f>
        <v>445.2783407379423</v>
      </c>
      <c r="H328" s="39">
        <f t="shared" ref="H328:H363" si="49">IF(E328&gt;=E$365*0.9,0,IF(E328&lt;0.9*E$365,(E$365*0.9-E328)*0.35))</f>
        <v>99.904874360777072</v>
      </c>
      <c r="I328" s="66">
        <f t="shared" si="42"/>
        <v>545.18321509871942</v>
      </c>
      <c r="J328" s="81">
        <f t="shared" si="43"/>
        <v>-51.607234563427376</v>
      </c>
      <c r="K328" s="37">
        <f t="shared" ref="K328:K363" si="50">I328+J328</f>
        <v>493.57598053529205</v>
      </c>
      <c r="L328" s="37">
        <f t="shared" si="44"/>
        <v>1053839.1547858247</v>
      </c>
      <c r="M328" s="37">
        <f t="shared" si="45"/>
        <v>954082.3703747195</v>
      </c>
      <c r="N328" s="61"/>
      <c r="O328" s="71"/>
      <c r="P328" s="75"/>
    </row>
    <row r="329" spans="1:16" s="34" customFormat="1" x14ac:dyDescent="0.2">
      <c r="A329" s="33">
        <v>5405</v>
      </c>
      <c r="B329" s="34" t="s">
        <v>340</v>
      </c>
      <c r="C329" s="36">
        <v>23447364</v>
      </c>
      <c r="D329" s="79">
        <v>5593</v>
      </c>
      <c r="E329" s="37">
        <f t="shared" si="46"/>
        <v>4192.2696227427141</v>
      </c>
      <c r="F329" s="38">
        <f t="shared" si="47"/>
        <v>0.91797222232808018</v>
      </c>
      <c r="G329" s="39">
        <f t="shared" si="48"/>
        <v>224.76664469189998</v>
      </c>
      <c r="H329" s="39">
        <f t="shared" si="49"/>
        <v>0</v>
      </c>
      <c r="I329" s="66">
        <f t="shared" ref="I329:I363" si="51">G329+H329</f>
        <v>224.76664469189998</v>
      </c>
      <c r="J329" s="81">
        <f t="shared" ref="J329:J363" si="52">I$367</f>
        <v>-51.607234563427376</v>
      </c>
      <c r="K329" s="37">
        <f t="shared" si="50"/>
        <v>173.15941012847262</v>
      </c>
      <c r="L329" s="37">
        <f t="shared" ref="L329:L363" si="53">(I329*D329)</f>
        <v>1257119.8437617966</v>
      </c>
      <c r="M329" s="37">
        <f t="shared" ref="M329:M363" si="54">(K329*D329)</f>
        <v>968480.58084854728</v>
      </c>
      <c r="N329" s="61"/>
      <c r="O329" s="71"/>
      <c r="P329" s="75"/>
    </row>
    <row r="330" spans="1:16" s="34" customFormat="1" x14ac:dyDescent="0.2">
      <c r="A330" s="33">
        <v>5406</v>
      </c>
      <c r="B330" s="34" t="s">
        <v>341</v>
      </c>
      <c r="C330" s="36">
        <v>54470598</v>
      </c>
      <c r="D330" s="79">
        <v>11310</v>
      </c>
      <c r="E330" s="37">
        <f t="shared" si="46"/>
        <v>4816.1448275862067</v>
      </c>
      <c r="F330" s="38">
        <f t="shared" si="47"/>
        <v>1.0545808281149591</v>
      </c>
      <c r="G330" s="39">
        <f t="shared" si="48"/>
        <v>-149.55847821419556</v>
      </c>
      <c r="H330" s="39">
        <f t="shared" si="49"/>
        <v>0</v>
      </c>
      <c r="I330" s="66">
        <f t="shared" si="51"/>
        <v>-149.55847821419556</v>
      </c>
      <c r="J330" s="81">
        <f t="shared" si="52"/>
        <v>-51.607234563427376</v>
      </c>
      <c r="K330" s="37">
        <f t="shared" si="50"/>
        <v>-201.16571277762293</v>
      </c>
      <c r="L330" s="37">
        <f t="shared" si="53"/>
        <v>-1691506.3886025518</v>
      </c>
      <c r="M330" s="37">
        <f t="shared" si="54"/>
        <v>-2275184.2115149153</v>
      </c>
      <c r="N330" s="61"/>
      <c r="O330" s="71"/>
      <c r="P330" s="75"/>
    </row>
    <row r="331" spans="1:16" s="34" customFormat="1" x14ac:dyDescent="0.2">
      <c r="A331" s="33">
        <v>5411</v>
      </c>
      <c r="B331" s="34" t="s">
        <v>325</v>
      </c>
      <c r="C331" s="36">
        <v>9678998</v>
      </c>
      <c r="D331" s="79">
        <v>2866</v>
      </c>
      <c r="E331" s="37">
        <f t="shared" si="46"/>
        <v>3377.1800418702023</v>
      </c>
      <c r="F331" s="38">
        <f t="shared" si="47"/>
        <v>0.73949381772096245</v>
      </c>
      <c r="G331" s="39">
        <f t="shared" si="48"/>
        <v>713.82039321540708</v>
      </c>
      <c r="H331" s="39">
        <f t="shared" si="49"/>
        <v>256.55440497263152</v>
      </c>
      <c r="I331" s="66">
        <f t="shared" si="51"/>
        <v>970.37479818803854</v>
      </c>
      <c r="J331" s="81">
        <f t="shared" si="52"/>
        <v>-51.607234563427376</v>
      </c>
      <c r="K331" s="37">
        <f t="shared" si="50"/>
        <v>918.76756362461117</v>
      </c>
      <c r="L331" s="37">
        <f t="shared" si="53"/>
        <v>2781094.1716069183</v>
      </c>
      <c r="M331" s="37">
        <f t="shared" si="54"/>
        <v>2633187.8373481357</v>
      </c>
      <c r="N331" s="61"/>
      <c r="O331" s="71"/>
      <c r="P331" s="75"/>
    </row>
    <row r="332" spans="1:16" s="34" customFormat="1" x14ac:dyDescent="0.2">
      <c r="A332" s="33">
        <v>5412</v>
      </c>
      <c r="B332" s="34" t="s">
        <v>313</v>
      </c>
      <c r="C332" s="36">
        <v>15167951</v>
      </c>
      <c r="D332" s="79">
        <v>4206</v>
      </c>
      <c r="E332" s="37">
        <f t="shared" si="46"/>
        <v>3606.2650974797907</v>
      </c>
      <c r="F332" s="38">
        <f t="shared" si="47"/>
        <v>0.78965607743328148</v>
      </c>
      <c r="G332" s="39">
        <f t="shared" si="48"/>
        <v>576.36935984965396</v>
      </c>
      <c r="H332" s="39">
        <f t="shared" si="49"/>
        <v>176.37463550927558</v>
      </c>
      <c r="I332" s="66">
        <f t="shared" si="51"/>
        <v>752.74399535892951</v>
      </c>
      <c r="J332" s="81">
        <f t="shared" si="52"/>
        <v>-51.607234563427376</v>
      </c>
      <c r="K332" s="37">
        <f t="shared" si="50"/>
        <v>701.13676079550214</v>
      </c>
      <c r="L332" s="37">
        <f t="shared" si="53"/>
        <v>3166041.2444796576</v>
      </c>
      <c r="M332" s="37">
        <f t="shared" si="54"/>
        <v>2948981.215905882</v>
      </c>
      <c r="N332" s="61"/>
      <c r="O332" s="71"/>
      <c r="P332" s="75"/>
    </row>
    <row r="333" spans="1:16" s="34" customFormat="1" x14ac:dyDescent="0.2">
      <c r="A333" s="33">
        <v>5413</v>
      </c>
      <c r="B333" s="34" t="s">
        <v>326</v>
      </c>
      <c r="C333" s="36">
        <v>4597202</v>
      </c>
      <c r="D333" s="79">
        <v>1279</v>
      </c>
      <c r="E333" s="37">
        <f t="shared" si="46"/>
        <v>3594.3721657544957</v>
      </c>
      <c r="F333" s="38">
        <f t="shared" si="47"/>
        <v>0.78705190786683965</v>
      </c>
      <c r="G333" s="39">
        <f t="shared" si="48"/>
        <v>583.50511888483106</v>
      </c>
      <c r="H333" s="39">
        <f t="shared" si="49"/>
        <v>180.53716161312886</v>
      </c>
      <c r="I333" s="66">
        <f t="shared" si="51"/>
        <v>764.04228049795995</v>
      </c>
      <c r="J333" s="81">
        <f t="shared" si="52"/>
        <v>-51.607234563427376</v>
      </c>
      <c r="K333" s="37">
        <f t="shared" si="50"/>
        <v>712.43504593453258</v>
      </c>
      <c r="L333" s="37">
        <f t="shared" si="53"/>
        <v>977210.07675689075</v>
      </c>
      <c r="M333" s="37">
        <f t="shared" si="54"/>
        <v>911204.42375026713</v>
      </c>
      <c r="N333" s="61"/>
      <c r="O333" s="71"/>
      <c r="P333" s="75"/>
    </row>
    <row r="334" spans="1:16" s="34" customFormat="1" x14ac:dyDescent="0.2">
      <c r="A334" s="33">
        <v>5414</v>
      </c>
      <c r="B334" s="34" t="s">
        <v>327</v>
      </c>
      <c r="C334" s="36">
        <v>4802226</v>
      </c>
      <c r="D334" s="79">
        <v>1079</v>
      </c>
      <c r="E334" s="37">
        <f t="shared" si="46"/>
        <v>4450.6265060240967</v>
      </c>
      <c r="F334" s="38">
        <f t="shared" si="47"/>
        <v>0.97454407090694306</v>
      </c>
      <c r="G334" s="39">
        <f t="shared" si="48"/>
        <v>69.752514723070448</v>
      </c>
      <c r="H334" s="39">
        <f t="shared" si="49"/>
        <v>0</v>
      </c>
      <c r="I334" s="66">
        <f t="shared" si="51"/>
        <v>69.752514723070448</v>
      </c>
      <c r="J334" s="81">
        <f t="shared" si="52"/>
        <v>-51.607234563427376</v>
      </c>
      <c r="K334" s="37">
        <f t="shared" si="50"/>
        <v>18.145280159643072</v>
      </c>
      <c r="L334" s="37">
        <f t="shared" si="53"/>
        <v>75262.96338619302</v>
      </c>
      <c r="M334" s="37">
        <f t="shared" si="54"/>
        <v>19578.757292254875</v>
      </c>
      <c r="N334" s="61"/>
      <c r="O334" s="71"/>
      <c r="P334" s="75"/>
    </row>
    <row r="335" spans="1:16" s="34" customFormat="1" x14ac:dyDescent="0.2">
      <c r="A335" s="33">
        <v>5415</v>
      </c>
      <c r="B335" s="34" t="s">
        <v>387</v>
      </c>
      <c r="C335" s="36">
        <v>3030077</v>
      </c>
      <c r="D335" s="79">
        <v>983</v>
      </c>
      <c r="E335" s="37">
        <f t="shared" si="46"/>
        <v>3082.4791454730416</v>
      </c>
      <c r="F335" s="38">
        <f t="shared" si="47"/>
        <v>0.67496379910761006</v>
      </c>
      <c r="G335" s="39">
        <f t="shared" si="48"/>
        <v>890.64093105370341</v>
      </c>
      <c r="H335" s="39">
        <f t="shared" si="49"/>
        <v>359.69971871163773</v>
      </c>
      <c r="I335" s="66">
        <f t="shared" si="51"/>
        <v>1250.3406497653411</v>
      </c>
      <c r="J335" s="81">
        <f t="shared" si="52"/>
        <v>-51.607234563427376</v>
      </c>
      <c r="K335" s="37">
        <f t="shared" si="50"/>
        <v>1198.7334152019137</v>
      </c>
      <c r="L335" s="37">
        <f t="shared" si="53"/>
        <v>1229084.8587193303</v>
      </c>
      <c r="M335" s="37">
        <f t="shared" si="54"/>
        <v>1178354.9471434811</v>
      </c>
      <c r="N335" s="61"/>
      <c r="O335" s="71"/>
      <c r="P335" s="75"/>
    </row>
    <row r="336" spans="1:16" s="34" customFormat="1" x14ac:dyDescent="0.2">
      <c r="A336" s="33">
        <v>5416</v>
      </c>
      <c r="B336" s="34" t="s">
        <v>328</v>
      </c>
      <c r="C336" s="36">
        <v>18573641</v>
      </c>
      <c r="D336" s="79">
        <v>3949</v>
      </c>
      <c r="E336" s="37">
        <f t="shared" si="46"/>
        <v>4703.3783236262343</v>
      </c>
      <c r="F336" s="38">
        <f t="shared" si="47"/>
        <v>1.0298885903631849</v>
      </c>
      <c r="G336" s="39">
        <f t="shared" si="48"/>
        <v>-81.898575838212125</v>
      </c>
      <c r="H336" s="39">
        <f t="shared" si="49"/>
        <v>0</v>
      </c>
      <c r="I336" s="66">
        <f t="shared" si="51"/>
        <v>-81.898575838212125</v>
      </c>
      <c r="J336" s="81">
        <f t="shared" si="52"/>
        <v>-51.607234563427376</v>
      </c>
      <c r="K336" s="37">
        <f t="shared" si="50"/>
        <v>-133.50581040163951</v>
      </c>
      <c r="L336" s="37">
        <f t="shared" si="53"/>
        <v>-323417.47598509968</v>
      </c>
      <c r="M336" s="37">
        <f t="shared" si="54"/>
        <v>-527214.44527607446</v>
      </c>
      <c r="N336" s="61"/>
      <c r="O336" s="71"/>
      <c r="P336" s="75"/>
    </row>
    <row r="337" spans="1:16" s="34" customFormat="1" x14ac:dyDescent="0.2">
      <c r="A337" s="33">
        <v>5417</v>
      </c>
      <c r="B337" s="34" t="s">
        <v>329</v>
      </c>
      <c r="C337" s="36">
        <v>7583574</v>
      </c>
      <c r="D337" s="79">
        <v>2048</v>
      </c>
      <c r="E337" s="37">
        <f t="shared" si="46"/>
        <v>3702.9169921875</v>
      </c>
      <c r="F337" s="38">
        <f t="shared" si="47"/>
        <v>0.81081973401103036</v>
      </c>
      <c r="G337" s="39">
        <f t="shared" si="48"/>
        <v>518.37822302502843</v>
      </c>
      <c r="H337" s="39">
        <f t="shared" si="49"/>
        <v>142.54647236157734</v>
      </c>
      <c r="I337" s="66">
        <f t="shared" si="51"/>
        <v>660.92469538660578</v>
      </c>
      <c r="J337" s="81">
        <f t="shared" si="52"/>
        <v>-51.607234563427376</v>
      </c>
      <c r="K337" s="37">
        <f t="shared" si="50"/>
        <v>609.31746082317841</v>
      </c>
      <c r="L337" s="37">
        <f t="shared" si="53"/>
        <v>1353573.7761517686</v>
      </c>
      <c r="M337" s="37">
        <f t="shared" si="54"/>
        <v>1247882.1597658694</v>
      </c>
      <c r="N337" s="61"/>
      <c r="O337" s="71"/>
      <c r="P337" s="75"/>
    </row>
    <row r="338" spans="1:16" s="34" customFormat="1" x14ac:dyDescent="0.2">
      <c r="A338" s="33">
        <v>5418</v>
      </c>
      <c r="B338" s="34" t="s">
        <v>330</v>
      </c>
      <c r="C338" s="36">
        <v>30724562</v>
      </c>
      <c r="D338" s="79">
        <v>6782</v>
      </c>
      <c r="E338" s="37">
        <f t="shared" si="46"/>
        <v>4530.3099380713657</v>
      </c>
      <c r="F338" s="38">
        <f t="shared" si="47"/>
        <v>0.99199217987453969</v>
      </c>
      <c r="G338" s="39">
        <f t="shared" si="48"/>
        <v>21.942455494709066</v>
      </c>
      <c r="H338" s="39">
        <f t="shared" si="49"/>
        <v>0</v>
      </c>
      <c r="I338" s="66">
        <f t="shared" si="51"/>
        <v>21.942455494709066</v>
      </c>
      <c r="J338" s="81">
        <f t="shared" si="52"/>
        <v>-51.607234563427376</v>
      </c>
      <c r="K338" s="37">
        <f t="shared" si="50"/>
        <v>-29.66477906871831</v>
      </c>
      <c r="L338" s="37">
        <f t="shared" si="53"/>
        <v>148813.73316511689</v>
      </c>
      <c r="M338" s="37">
        <f t="shared" si="54"/>
        <v>-201186.53164404759</v>
      </c>
      <c r="N338" s="61"/>
      <c r="O338" s="71"/>
      <c r="P338" s="75"/>
    </row>
    <row r="339" spans="1:16" s="34" customFormat="1" x14ac:dyDescent="0.2">
      <c r="A339" s="33">
        <v>5419</v>
      </c>
      <c r="B339" s="34" t="s">
        <v>331</v>
      </c>
      <c r="C339" s="36">
        <v>13817504</v>
      </c>
      <c r="D339" s="79">
        <v>3428</v>
      </c>
      <c r="E339" s="37">
        <f t="shared" si="46"/>
        <v>4030.7771295215871</v>
      </c>
      <c r="F339" s="38">
        <f t="shared" si="47"/>
        <v>0.88261055997523907</v>
      </c>
      <c r="G339" s="39">
        <f t="shared" si="48"/>
        <v>321.66214062457618</v>
      </c>
      <c r="H339" s="39">
        <f t="shared" si="49"/>
        <v>27.795424294646864</v>
      </c>
      <c r="I339" s="66">
        <f t="shared" si="51"/>
        <v>349.45756491922305</v>
      </c>
      <c r="J339" s="81">
        <f t="shared" si="52"/>
        <v>-51.607234563427376</v>
      </c>
      <c r="K339" s="37">
        <f t="shared" si="50"/>
        <v>297.85033035579568</v>
      </c>
      <c r="L339" s="37">
        <f t="shared" si="53"/>
        <v>1197940.5325430967</v>
      </c>
      <c r="M339" s="37">
        <f t="shared" si="54"/>
        <v>1021030.9324596676</v>
      </c>
      <c r="N339" s="61"/>
      <c r="O339" s="71"/>
      <c r="P339" s="75"/>
    </row>
    <row r="340" spans="1:16" s="34" customFormat="1" x14ac:dyDescent="0.2">
      <c r="A340" s="33">
        <v>5420</v>
      </c>
      <c r="B340" s="34" t="s">
        <v>332</v>
      </c>
      <c r="C340" s="36">
        <v>4217420</v>
      </c>
      <c r="D340" s="79">
        <v>1056</v>
      </c>
      <c r="E340" s="37">
        <f t="shared" si="46"/>
        <v>3993.7689393939395</v>
      </c>
      <c r="F340" s="38">
        <f t="shared" si="47"/>
        <v>0.87450695653534616</v>
      </c>
      <c r="G340" s="39">
        <f t="shared" si="48"/>
        <v>343.86705470116476</v>
      </c>
      <c r="H340" s="39">
        <f t="shared" si="49"/>
        <v>40.748290839323516</v>
      </c>
      <c r="I340" s="66">
        <f t="shared" si="51"/>
        <v>384.61534554048831</v>
      </c>
      <c r="J340" s="81">
        <f t="shared" si="52"/>
        <v>-51.607234563427376</v>
      </c>
      <c r="K340" s="37">
        <f t="shared" si="50"/>
        <v>333.00811097706094</v>
      </c>
      <c r="L340" s="37">
        <f t="shared" si="53"/>
        <v>406153.80489075568</v>
      </c>
      <c r="M340" s="37">
        <f t="shared" si="54"/>
        <v>351656.56519177638</v>
      </c>
      <c r="N340" s="61"/>
      <c r="O340" s="71"/>
      <c r="P340" s="75"/>
    </row>
    <row r="341" spans="1:16" s="34" customFormat="1" x14ac:dyDescent="0.2">
      <c r="A341" s="33">
        <v>5421</v>
      </c>
      <c r="B341" s="34" t="s">
        <v>414</v>
      </c>
      <c r="C341" s="36">
        <v>66494991</v>
      </c>
      <c r="D341" s="79">
        <v>14851</v>
      </c>
      <c r="E341" s="37">
        <f t="shared" si="46"/>
        <v>4477.4756582048349</v>
      </c>
      <c r="F341" s="38">
        <f t="shared" si="47"/>
        <v>0.98042317175514959</v>
      </c>
      <c r="G341" s="39">
        <f t="shared" si="48"/>
        <v>53.643023414627528</v>
      </c>
      <c r="H341" s="39">
        <f t="shared" si="49"/>
        <v>0</v>
      </c>
      <c r="I341" s="66">
        <f t="shared" si="51"/>
        <v>53.643023414627528</v>
      </c>
      <c r="J341" s="81">
        <f t="shared" si="52"/>
        <v>-51.607234563427376</v>
      </c>
      <c r="K341" s="37">
        <f t="shared" si="50"/>
        <v>2.0357888512001523</v>
      </c>
      <c r="L341" s="37">
        <f t="shared" si="53"/>
        <v>796652.54073063342</v>
      </c>
      <c r="M341" s="37">
        <f t="shared" si="54"/>
        <v>30233.50022917346</v>
      </c>
      <c r="N341" s="61"/>
      <c r="O341" s="71"/>
      <c r="P341" s="75"/>
    </row>
    <row r="342" spans="1:16" s="34" customFormat="1" x14ac:dyDescent="0.2">
      <c r="A342" s="33">
        <v>5422</v>
      </c>
      <c r="B342" s="34" t="s">
        <v>333</v>
      </c>
      <c r="C342" s="36">
        <v>20127776</v>
      </c>
      <c r="D342" s="79">
        <v>5517</v>
      </c>
      <c r="E342" s="37">
        <f t="shared" si="46"/>
        <v>3648.3190139568605</v>
      </c>
      <c r="F342" s="38">
        <f t="shared" si="47"/>
        <v>0.79886453267113877</v>
      </c>
      <c r="G342" s="39">
        <f t="shared" si="48"/>
        <v>551.13700996341208</v>
      </c>
      <c r="H342" s="39">
        <f t="shared" si="49"/>
        <v>161.65576474230113</v>
      </c>
      <c r="I342" s="66">
        <f t="shared" si="51"/>
        <v>712.79277470571321</v>
      </c>
      <c r="J342" s="81">
        <f t="shared" si="52"/>
        <v>-51.607234563427376</v>
      </c>
      <c r="K342" s="37">
        <f t="shared" si="50"/>
        <v>661.18554014228584</v>
      </c>
      <c r="L342" s="37">
        <f t="shared" si="53"/>
        <v>3932477.7380514196</v>
      </c>
      <c r="M342" s="37">
        <f t="shared" si="54"/>
        <v>3647760.6249649911</v>
      </c>
      <c r="N342" s="61"/>
      <c r="O342" s="71"/>
      <c r="P342" s="75"/>
    </row>
    <row r="343" spans="1:16" s="34" customFormat="1" x14ac:dyDescent="0.2">
      <c r="A343" s="33">
        <v>5423</v>
      </c>
      <c r="B343" s="34" t="s">
        <v>334</v>
      </c>
      <c r="C343" s="36">
        <v>8371200</v>
      </c>
      <c r="D343" s="79">
        <v>2171</v>
      </c>
      <c r="E343" s="37">
        <f t="shared" si="46"/>
        <v>3855.9189313680331</v>
      </c>
      <c r="F343" s="38">
        <f t="shared" si="47"/>
        <v>0.84432223808856433</v>
      </c>
      <c r="G343" s="39">
        <f t="shared" si="48"/>
        <v>426.57705951670857</v>
      </c>
      <c r="H343" s="39">
        <f t="shared" si="49"/>
        <v>88.995793648390759</v>
      </c>
      <c r="I343" s="66">
        <f t="shared" si="51"/>
        <v>515.57285316509933</v>
      </c>
      <c r="J343" s="81">
        <f t="shared" si="52"/>
        <v>-51.607234563427376</v>
      </c>
      <c r="K343" s="37">
        <f t="shared" si="50"/>
        <v>463.96561860167196</v>
      </c>
      <c r="L343" s="37">
        <f t="shared" si="53"/>
        <v>1119308.6642214307</v>
      </c>
      <c r="M343" s="37">
        <f t="shared" si="54"/>
        <v>1007269.3579842298</v>
      </c>
      <c r="N343" s="61"/>
      <c r="O343" s="71"/>
      <c r="P343" s="75"/>
    </row>
    <row r="344" spans="1:16" s="34" customFormat="1" x14ac:dyDescent="0.2">
      <c r="A344" s="33">
        <v>5424</v>
      </c>
      <c r="B344" s="34" t="s">
        <v>335</v>
      </c>
      <c r="C344" s="36">
        <v>8012551</v>
      </c>
      <c r="D344" s="79">
        <v>2714</v>
      </c>
      <c r="E344" s="37">
        <f t="shared" si="46"/>
        <v>2952.3032424465732</v>
      </c>
      <c r="F344" s="38">
        <f t="shared" si="47"/>
        <v>0.64645946285344702</v>
      </c>
      <c r="G344" s="39">
        <f t="shared" si="48"/>
        <v>968.74647286958452</v>
      </c>
      <c r="H344" s="39">
        <f t="shared" si="49"/>
        <v>405.26128477090168</v>
      </c>
      <c r="I344" s="66">
        <f t="shared" si="51"/>
        <v>1374.0077576404863</v>
      </c>
      <c r="J344" s="81">
        <f t="shared" si="52"/>
        <v>-51.607234563427376</v>
      </c>
      <c r="K344" s="37">
        <f t="shared" si="50"/>
        <v>1322.4005230770588</v>
      </c>
      <c r="L344" s="37">
        <f t="shared" si="53"/>
        <v>3729057.0542362798</v>
      </c>
      <c r="M344" s="37">
        <f t="shared" si="54"/>
        <v>3588995.0196311376</v>
      </c>
      <c r="N344" s="61"/>
      <c r="O344" s="71"/>
      <c r="P344" s="75"/>
    </row>
    <row r="345" spans="1:16" s="34" customFormat="1" x14ac:dyDescent="0.2">
      <c r="A345" s="33">
        <v>5425</v>
      </c>
      <c r="B345" s="34" t="s">
        <v>415</v>
      </c>
      <c r="C345" s="36">
        <v>6406300</v>
      </c>
      <c r="D345" s="79">
        <v>1836</v>
      </c>
      <c r="E345" s="37">
        <f t="shared" si="46"/>
        <v>3489.2701525054467</v>
      </c>
      <c r="F345" s="38">
        <f t="shared" si="47"/>
        <v>0.76403794708769868</v>
      </c>
      <c r="G345" s="39">
        <f t="shared" si="48"/>
        <v>646.56632683426039</v>
      </c>
      <c r="H345" s="39">
        <f t="shared" si="49"/>
        <v>217.32286625029599</v>
      </c>
      <c r="I345" s="66">
        <f t="shared" si="51"/>
        <v>863.88919308455638</v>
      </c>
      <c r="J345" s="81">
        <f t="shared" si="52"/>
        <v>-51.607234563427376</v>
      </c>
      <c r="K345" s="37">
        <f t="shared" si="50"/>
        <v>812.28195852112901</v>
      </c>
      <c r="L345" s="37">
        <f t="shared" si="53"/>
        <v>1586100.5585032455</v>
      </c>
      <c r="M345" s="37">
        <f t="shared" si="54"/>
        <v>1491349.675844793</v>
      </c>
      <c r="N345" s="61"/>
      <c r="O345" s="71"/>
      <c r="P345" s="75"/>
    </row>
    <row r="346" spans="1:16" s="34" customFormat="1" x14ac:dyDescent="0.2">
      <c r="A346" s="33">
        <v>5426</v>
      </c>
      <c r="B346" s="34" t="s">
        <v>416</v>
      </c>
      <c r="C346" s="36">
        <v>6629535</v>
      </c>
      <c r="D346" s="79">
        <v>2000</v>
      </c>
      <c r="E346" s="37">
        <f t="shared" si="46"/>
        <v>3314.7674999999999</v>
      </c>
      <c r="F346" s="38">
        <f t="shared" si="47"/>
        <v>0.72582747826347038</v>
      </c>
      <c r="G346" s="39">
        <f t="shared" si="48"/>
        <v>751.2679183375285</v>
      </c>
      <c r="H346" s="39">
        <f t="shared" si="49"/>
        <v>278.39879462720234</v>
      </c>
      <c r="I346" s="66">
        <f t="shared" si="51"/>
        <v>1029.6667129647308</v>
      </c>
      <c r="J346" s="81">
        <f t="shared" si="52"/>
        <v>-51.607234563427376</v>
      </c>
      <c r="K346" s="37">
        <f t="shared" si="50"/>
        <v>978.05947840130341</v>
      </c>
      <c r="L346" s="37">
        <f t="shared" si="53"/>
        <v>2059333.4259294616</v>
      </c>
      <c r="M346" s="37">
        <f t="shared" si="54"/>
        <v>1956118.9568026068</v>
      </c>
      <c r="N346" s="61"/>
      <c r="O346" s="71"/>
      <c r="P346" s="75"/>
    </row>
    <row r="347" spans="1:16" s="34" customFormat="1" x14ac:dyDescent="0.2">
      <c r="A347" s="33">
        <v>5427</v>
      </c>
      <c r="B347" s="34" t="s">
        <v>336</v>
      </c>
      <c r="C347" s="36">
        <v>11393054</v>
      </c>
      <c r="D347" s="79">
        <v>2790</v>
      </c>
      <c r="E347" s="37">
        <f t="shared" si="46"/>
        <v>4083.5318996415772</v>
      </c>
      <c r="F347" s="38">
        <f t="shared" si="47"/>
        <v>0.89416215801720178</v>
      </c>
      <c r="G347" s="39">
        <f t="shared" si="48"/>
        <v>290.00927855258215</v>
      </c>
      <c r="H347" s="39">
        <f t="shared" si="49"/>
        <v>9.3312547526503291</v>
      </c>
      <c r="I347" s="66">
        <f t="shared" si="51"/>
        <v>299.3405333052325</v>
      </c>
      <c r="J347" s="81">
        <f t="shared" si="52"/>
        <v>-51.607234563427376</v>
      </c>
      <c r="K347" s="37">
        <f t="shared" si="50"/>
        <v>247.73329874180513</v>
      </c>
      <c r="L347" s="37">
        <f t="shared" si="53"/>
        <v>835160.08792159869</v>
      </c>
      <c r="M347" s="37">
        <f t="shared" si="54"/>
        <v>691175.90348963626</v>
      </c>
      <c r="N347" s="61"/>
      <c r="O347" s="71"/>
      <c r="P347" s="75"/>
    </row>
    <row r="348" spans="1:16" s="34" customFormat="1" x14ac:dyDescent="0.2">
      <c r="A348" s="33">
        <v>5428</v>
      </c>
      <c r="B348" s="34" t="s">
        <v>337</v>
      </c>
      <c r="C348" s="36">
        <v>19478971</v>
      </c>
      <c r="D348" s="79">
        <v>4772</v>
      </c>
      <c r="E348" s="37">
        <f t="shared" si="46"/>
        <v>4081.9302179379715</v>
      </c>
      <c r="F348" s="38">
        <f t="shared" si="47"/>
        <v>0.89381144123483047</v>
      </c>
      <c r="G348" s="39">
        <f t="shared" si="48"/>
        <v>290.97028757474556</v>
      </c>
      <c r="H348" s="39">
        <f t="shared" si="49"/>
        <v>9.8918433489123103</v>
      </c>
      <c r="I348" s="66">
        <f t="shared" si="51"/>
        <v>300.86213092365784</v>
      </c>
      <c r="J348" s="81">
        <f t="shared" si="52"/>
        <v>-51.607234563427376</v>
      </c>
      <c r="K348" s="37">
        <f t="shared" si="50"/>
        <v>249.25489636023048</v>
      </c>
      <c r="L348" s="37">
        <f t="shared" si="53"/>
        <v>1435714.0887676952</v>
      </c>
      <c r="M348" s="37">
        <f t="shared" si="54"/>
        <v>1189444.3654310198</v>
      </c>
      <c r="N348" s="61"/>
      <c r="O348" s="71"/>
      <c r="P348" s="75"/>
    </row>
    <row r="349" spans="1:16" s="34" customFormat="1" x14ac:dyDescent="0.2">
      <c r="A349" s="33">
        <v>5429</v>
      </c>
      <c r="B349" s="34" t="s">
        <v>338</v>
      </c>
      <c r="C349" s="36">
        <v>3846094</v>
      </c>
      <c r="D349" s="79">
        <v>1118</v>
      </c>
      <c r="E349" s="37">
        <f t="shared" si="46"/>
        <v>3440.155635062612</v>
      </c>
      <c r="F349" s="38">
        <f t="shared" si="47"/>
        <v>0.75328344731006425</v>
      </c>
      <c r="G349" s="39">
        <f t="shared" si="48"/>
        <v>676.03503729996123</v>
      </c>
      <c r="H349" s="39">
        <f t="shared" si="49"/>
        <v>234.51294735528813</v>
      </c>
      <c r="I349" s="66">
        <f t="shared" si="51"/>
        <v>910.54798465524937</v>
      </c>
      <c r="J349" s="81">
        <f t="shared" si="52"/>
        <v>-51.607234563427376</v>
      </c>
      <c r="K349" s="37">
        <f t="shared" si="50"/>
        <v>858.940750091822</v>
      </c>
      <c r="L349" s="37">
        <f t="shared" si="53"/>
        <v>1017992.6468445688</v>
      </c>
      <c r="M349" s="37">
        <f t="shared" si="54"/>
        <v>960295.75860265701</v>
      </c>
      <c r="N349" s="61"/>
      <c r="O349" s="71"/>
      <c r="P349" s="75"/>
    </row>
    <row r="350" spans="1:16" s="34" customFormat="1" x14ac:dyDescent="0.2">
      <c r="A350" s="33">
        <v>5430</v>
      </c>
      <c r="B350" s="34" t="s">
        <v>417</v>
      </c>
      <c r="C350" s="36">
        <v>8671604</v>
      </c>
      <c r="D350" s="79">
        <v>2847</v>
      </c>
      <c r="E350" s="37">
        <f t="shared" si="46"/>
        <v>3045.874253600281</v>
      </c>
      <c r="F350" s="38">
        <f t="shared" si="47"/>
        <v>0.66694850501530567</v>
      </c>
      <c r="G350" s="39">
        <f t="shared" si="48"/>
        <v>912.60386617735981</v>
      </c>
      <c r="H350" s="39">
        <f t="shared" si="49"/>
        <v>372.51143086710397</v>
      </c>
      <c r="I350" s="66">
        <f t="shared" si="51"/>
        <v>1285.1152970444637</v>
      </c>
      <c r="J350" s="81">
        <f t="shared" si="52"/>
        <v>-51.607234563427376</v>
      </c>
      <c r="K350" s="37">
        <f t="shared" si="50"/>
        <v>1233.5080624810362</v>
      </c>
      <c r="L350" s="37">
        <f t="shared" si="53"/>
        <v>3658723.250685588</v>
      </c>
      <c r="M350" s="37">
        <f t="shared" si="54"/>
        <v>3511797.4538835101</v>
      </c>
      <c r="N350" s="61"/>
      <c r="O350" s="71"/>
      <c r="P350" s="75"/>
    </row>
    <row r="351" spans="1:16" s="34" customFormat="1" x14ac:dyDescent="0.2">
      <c r="A351" s="33">
        <v>5432</v>
      </c>
      <c r="B351" s="34" t="s">
        <v>343</v>
      </c>
      <c r="C351" s="36">
        <v>3171597</v>
      </c>
      <c r="D351" s="79">
        <v>862</v>
      </c>
      <c r="E351" s="37">
        <f t="shared" si="46"/>
        <v>3679.3468677494197</v>
      </c>
      <c r="F351" s="38">
        <f t="shared" si="47"/>
        <v>0.80565863478363409</v>
      </c>
      <c r="G351" s="39">
        <f t="shared" si="48"/>
        <v>532.52029768787656</v>
      </c>
      <c r="H351" s="39">
        <f t="shared" si="49"/>
        <v>150.79601591490541</v>
      </c>
      <c r="I351" s="66">
        <f t="shared" si="51"/>
        <v>683.31631360278197</v>
      </c>
      <c r="J351" s="81">
        <f t="shared" si="52"/>
        <v>-51.607234563427376</v>
      </c>
      <c r="K351" s="37">
        <f t="shared" si="50"/>
        <v>631.70907903935461</v>
      </c>
      <c r="L351" s="37">
        <f t="shared" si="53"/>
        <v>589018.66232559807</v>
      </c>
      <c r="M351" s="37">
        <f t="shared" si="54"/>
        <v>544533.22613192361</v>
      </c>
      <c r="N351" s="61"/>
      <c r="O351" s="71"/>
      <c r="P351" s="75"/>
    </row>
    <row r="352" spans="1:16" s="34" customFormat="1" x14ac:dyDescent="0.2">
      <c r="A352" s="33">
        <v>5433</v>
      </c>
      <c r="B352" s="34" t="s">
        <v>344</v>
      </c>
      <c r="C352" s="36">
        <v>3806188</v>
      </c>
      <c r="D352" s="79">
        <v>970</v>
      </c>
      <c r="E352" s="37">
        <f t="shared" si="46"/>
        <v>3923.9051546391752</v>
      </c>
      <c r="F352" s="38">
        <f t="shared" si="47"/>
        <v>0.85920903452105934</v>
      </c>
      <c r="G352" s="39">
        <f t="shared" si="48"/>
        <v>385.78532555402336</v>
      </c>
      <c r="H352" s="39">
        <f t="shared" si="49"/>
        <v>65.200615503491022</v>
      </c>
      <c r="I352" s="66">
        <f t="shared" si="51"/>
        <v>450.98594105751437</v>
      </c>
      <c r="J352" s="81">
        <f t="shared" si="52"/>
        <v>-51.607234563427376</v>
      </c>
      <c r="K352" s="37">
        <f t="shared" si="50"/>
        <v>399.378706494087</v>
      </c>
      <c r="L352" s="37">
        <f t="shared" si="53"/>
        <v>437456.36282578896</v>
      </c>
      <c r="M352" s="37">
        <f t="shared" si="54"/>
        <v>387397.34529926442</v>
      </c>
      <c r="N352" s="61"/>
      <c r="O352" s="71"/>
      <c r="P352" s="75"/>
    </row>
    <row r="353" spans="1:16" s="34" customFormat="1" x14ac:dyDescent="0.2">
      <c r="A353" s="33">
        <v>5434</v>
      </c>
      <c r="B353" s="34" t="s">
        <v>345</v>
      </c>
      <c r="C353" s="36">
        <v>5210677</v>
      </c>
      <c r="D353" s="79">
        <v>1119</v>
      </c>
      <c r="E353" s="37">
        <f t="shared" si="46"/>
        <v>4656.5478105451293</v>
      </c>
      <c r="F353" s="38">
        <f t="shared" si="47"/>
        <v>1.0196342140862837</v>
      </c>
      <c r="G353" s="39">
        <f t="shared" si="48"/>
        <v>-53.800267989549134</v>
      </c>
      <c r="H353" s="39">
        <f t="shared" si="49"/>
        <v>0</v>
      </c>
      <c r="I353" s="66">
        <f t="shared" si="51"/>
        <v>-53.800267989549134</v>
      </c>
      <c r="J353" s="81">
        <f t="shared" si="52"/>
        <v>-51.607234563427376</v>
      </c>
      <c r="K353" s="37">
        <f t="shared" si="50"/>
        <v>-105.40750255297651</v>
      </c>
      <c r="L353" s="37">
        <f t="shared" si="53"/>
        <v>-60202.499880305484</v>
      </c>
      <c r="M353" s="37">
        <f t="shared" si="54"/>
        <v>-117950.99535678071</v>
      </c>
      <c r="N353" s="61"/>
      <c r="O353" s="71"/>
      <c r="P353" s="75"/>
    </row>
    <row r="354" spans="1:16" s="34" customFormat="1" x14ac:dyDescent="0.2">
      <c r="A354" s="33">
        <v>5435</v>
      </c>
      <c r="B354" s="34" t="s">
        <v>346</v>
      </c>
      <c r="C354" s="36">
        <v>13291570</v>
      </c>
      <c r="D354" s="79">
        <v>2932</v>
      </c>
      <c r="E354" s="37">
        <f t="shared" si="46"/>
        <v>4533.2776261937242</v>
      </c>
      <c r="F354" s="38">
        <f t="shared" si="47"/>
        <v>0.99264200813130998</v>
      </c>
      <c r="G354" s="39">
        <f t="shared" si="48"/>
        <v>20.161842621293907</v>
      </c>
      <c r="H354" s="39">
        <f t="shared" si="49"/>
        <v>0</v>
      </c>
      <c r="I354" s="66">
        <f t="shared" si="51"/>
        <v>20.161842621293907</v>
      </c>
      <c r="J354" s="81">
        <f t="shared" si="52"/>
        <v>-51.607234563427376</v>
      </c>
      <c r="K354" s="37">
        <f t="shared" si="50"/>
        <v>-31.445391942133469</v>
      </c>
      <c r="L354" s="37">
        <f t="shared" si="53"/>
        <v>59114.522565633735</v>
      </c>
      <c r="M354" s="37">
        <f t="shared" si="54"/>
        <v>-92197.889174335331</v>
      </c>
      <c r="N354" s="61"/>
      <c r="O354" s="71"/>
      <c r="P354" s="75"/>
    </row>
    <row r="355" spans="1:16" s="34" customFormat="1" x14ac:dyDescent="0.2">
      <c r="A355" s="33">
        <v>5436</v>
      </c>
      <c r="B355" s="34" t="s">
        <v>418</v>
      </c>
      <c r="C355" s="36">
        <v>15421428</v>
      </c>
      <c r="D355" s="79">
        <v>3863</v>
      </c>
      <c r="E355" s="37">
        <f t="shared" si="46"/>
        <v>3992.0859435671759</v>
      </c>
      <c r="F355" s="38">
        <f t="shared" si="47"/>
        <v>0.87413843457509766</v>
      </c>
      <c r="G355" s="39">
        <f t="shared" si="48"/>
        <v>344.87685219722289</v>
      </c>
      <c r="H355" s="39">
        <f t="shared" si="49"/>
        <v>41.337339378690757</v>
      </c>
      <c r="I355" s="66">
        <f t="shared" si="51"/>
        <v>386.21419157591367</v>
      </c>
      <c r="J355" s="81">
        <f t="shared" si="52"/>
        <v>-51.607234563427376</v>
      </c>
      <c r="K355" s="37">
        <f t="shared" si="50"/>
        <v>334.6069570124863</v>
      </c>
      <c r="L355" s="37">
        <f t="shared" si="53"/>
        <v>1491945.4220577546</v>
      </c>
      <c r="M355" s="37">
        <f t="shared" si="54"/>
        <v>1292586.6749392345</v>
      </c>
      <c r="N355" s="61"/>
      <c r="O355" s="71"/>
      <c r="P355" s="75"/>
    </row>
    <row r="356" spans="1:16" s="34" customFormat="1" x14ac:dyDescent="0.2">
      <c r="A356" s="33">
        <v>5437</v>
      </c>
      <c r="B356" s="34" t="s">
        <v>388</v>
      </c>
      <c r="C356" s="36">
        <v>9219815</v>
      </c>
      <c r="D356" s="79">
        <v>2543</v>
      </c>
      <c r="E356" s="37">
        <f t="shared" si="46"/>
        <v>3625.5662603224537</v>
      </c>
      <c r="F356" s="38">
        <f t="shared" si="47"/>
        <v>0.79388241136277804</v>
      </c>
      <c r="G356" s="39">
        <f t="shared" si="48"/>
        <v>564.78866214405627</v>
      </c>
      <c r="H356" s="39">
        <f t="shared" si="49"/>
        <v>169.61922851434355</v>
      </c>
      <c r="I356" s="66">
        <f t="shared" si="51"/>
        <v>734.40789065839977</v>
      </c>
      <c r="J356" s="81">
        <f t="shared" si="52"/>
        <v>-51.607234563427376</v>
      </c>
      <c r="K356" s="37">
        <f t="shared" si="50"/>
        <v>682.8006560949724</v>
      </c>
      <c r="L356" s="37">
        <f t="shared" si="53"/>
        <v>1867599.2659443107</v>
      </c>
      <c r="M356" s="37">
        <f t="shared" si="54"/>
        <v>1736362.0684495149</v>
      </c>
      <c r="N356" s="61"/>
      <c r="O356" s="71"/>
      <c r="P356" s="75"/>
    </row>
    <row r="357" spans="1:16" s="34" customFormat="1" x14ac:dyDescent="0.2">
      <c r="A357" s="33">
        <v>5438</v>
      </c>
      <c r="B357" s="34" t="s">
        <v>347</v>
      </c>
      <c r="C357" s="36">
        <v>4922632</v>
      </c>
      <c r="D357" s="79">
        <v>1226</v>
      </c>
      <c r="E357" s="37">
        <f t="shared" si="46"/>
        <v>4015.1973898858073</v>
      </c>
      <c r="F357" s="38">
        <f t="shared" si="47"/>
        <v>0.8791990980456047</v>
      </c>
      <c r="G357" s="39">
        <f t="shared" si="48"/>
        <v>331.00998440604405</v>
      </c>
      <c r="H357" s="39">
        <f t="shared" si="49"/>
        <v>33.24833316716979</v>
      </c>
      <c r="I357" s="66">
        <f t="shared" si="51"/>
        <v>364.25831757321384</v>
      </c>
      <c r="J357" s="81">
        <f t="shared" si="52"/>
        <v>-51.607234563427376</v>
      </c>
      <c r="K357" s="37">
        <f t="shared" si="50"/>
        <v>312.65108300978648</v>
      </c>
      <c r="L357" s="37">
        <f t="shared" si="53"/>
        <v>446580.69734476018</v>
      </c>
      <c r="M357" s="37">
        <f t="shared" si="54"/>
        <v>383310.22776999819</v>
      </c>
      <c r="N357" s="61"/>
      <c r="O357" s="71"/>
      <c r="P357" s="75"/>
    </row>
    <row r="358" spans="1:16" s="34" customFormat="1" x14ac:dyDescent="0.2">
      <c r="A358" s="33">
        <v>5439</v>
      </c>
      <c r="B358" s="34" t="s">
        <v>348</v>
      </c>
      <c r="C358" s="36">
        <v>4121345</v>
      </c>
      <c r="D358" s="79">
        <v>1054</v>
      </c>
      <c r="E358" s="37">
        <f t="shared" si="46"/>
        <v>3910.1944971537</v>
      </c>
      <c r="F358" s="38">
        <f t="shared" si="47"/>
        <v>0.85620684147191883</v>
      </c>
      <c r="G358" s="39">
        <f t="shared" si="48"/>
        <v>394.01172004530844</v>
      </c>
      <c r="H358" s="39">
        <f t="shared" si="49"/>
        <v>69.999345623407336</v>
      </c>
      <c r="I358" s="66">
        <f t="shared" si="51"/>
        <v>464.01106566871579</v>
      </c>
      <c r="J358" s="81">
        <f t="shared" si="52"/>
        <v>-51.607234563427376</v>
      </c>
      <c r="K358" s="37">
        <f t="shared" si="50"/>
        <v>412.40383110528842</v>
      </c>
      <c r="L358" s="37">
        <f t="shared" si="53"/>
        <v>489067.66321482643</v>
      </c>
      <c r="M358" s="37">
        <f t="shared" si="54"/>
        <v>434673.63798497402</v>
      </c>
      <c r="N358" s="61"/>
      <c r="O358" s="71"/>
      <c r="P358" s="75"/>
    </row>
    <row r="359" spans="1:16" s="34" customFormat="1" x14ac:dyDescent="0.2">
      <c r="A359" s="33">
        <v>5440</v>
      </c>
      <c r="B359" s="34" t="s">
        <v>349</v>
      </c>
      <c r="C359" s="36">
        <v>4075219</v>
      </c>
      <c r="D359" s="79">
        <v>908</v>
      </c>
      <c r="E359" s="37">
        <f t="shared" si="46"/>
        <v>4488.1266519823785</v>
      </c>
      <c r="F359" s="38">
        <f t="shared" si="47"/>
        <v>0.98275539685225044</v>
      </c>
      <c r="G359" s="39">
        <f t="shared" si="48"/>
        <v>47.252427148101376</v>
      </c>
      <c r="H359" s="39">
        <f t="shared" si="49"/>
        <v>0</v>
      </c>
      <c r="I359" s="66">
        <f t="shared" si="51"/>
        <v>47.252427148101376</v>
      </c>
      <c r="J359" s="81">
        <f t="shared" si="52"/>
        <v>-51.607234563427376</v>
      </c>
      <c r="K359" s="37">
        <f t="shared" si="50"/>
        <v>-4.3548074153260004</v>
      </c>
      <c r="L359" s="37">
        <f t="shared" si="53"/>
        <v>42905.203850476049</v>
      </c>
      <c r="M359" s="37">
        <f t="shared" si="54"/>
        <v>-3954.1651331160083</v>
      </c>
      <c r="N359" s="61"/>
      <c r="O359" s="71"/>
      <c r="P359" s="75"/>
    </row>
    <row r="360" spans="1:16" s="34" customFormat="1" x14ac:dyDescent="0.2">
      <c r="A360" s="33">
        <v>5441</v>
      </c>
      <c r="B360" s="34" t="s">
        <v>389</v>
      </c>
      <c r="C360" s="36">
        <v>10254326</v>
      </c>
      <c r="D360" s="79">
        <v>2804</v>
      </c>
      <c r="E360" s="37">
        <f t="shared" si="46"/>
        <v>3657.0349500713269</v>
      </c>
      <c r="F360" s="38">
        <f t="shared" si="47"/>
        <v>0.80077304237224711</v>
      </c>
      <c r="G360" s="39">
        <f t="shared" si="48"/>
        <v>545.90744829473226</v>
      </c>
      <c r="H360" s="39">
        <f t="shared" si="49"/>
        <v>158.60518710223792</v>
      </c>
      <c r="I360" s="66">
        <f t="shared" si="51"/>
        <v>704.51263539697015</v>
      </c>
      <c r="J360" s="81">
        <f t="shared" si="52"/>
        <v>-51.607234563427376</v>
      </c>
      <c r="K360" s="37">
        <f t="shared" si="50"/>
        <v>652.90540083354279</v>
      </c>
      <c r="L360" s="37">
        <f t="shared" si="53"/>
        <v>1975453.4296531044</v>
      </c>
      <c r="M360" s="37">
        <f t="shared" si="54"/>
        <v>1830746.743937254</v>
      </c>
      <c r="N360" s="61"/>
      <c r="O360" s="71"/>
      <c r="P360" s="75"/>
    </row>
    <row r="361" spans="1:16" s="34" customFormat="1" x14ac:dyDescent="0.2">
      <c r="A361" s="33">
        <v>5442</v>
      </c>
      <c r="B361" s="34" t="s">
        <v>390</v>
      </c>
      <c r="C361" s="36">
        <v>3040263</v>
      </c>
      <c r="D361" s="79">
        <v>864</v>
      </c>
      <c r="E361" s="37">
        <f t="shared" si="46"/>
        <v>3518.8229166666665</v>
      </c>
      <c r="F361" s="38">
        <f t="shared" si="47"/>
        <v>0.77050905201039788</v>
      </c>
      <c r="G361" s="39">
        <f t="shared" si="48"/>
        <v>628.83466833752857</v>
      </c>
      <c r="H361" s="39">
        <f t="shared" si="49"/>
        <v>206.97939879386905</v>
      </c>
      <c r="I361" s="66">
        <f t="shared" si="51"/>
        <v>835.81406713139768</v>
      </c>
      <c r="J361" s="81">
        <f t="shared" si="52"/>
        <v>-51.607234563427376</v>
      </c>
      <c r="K361" s="37">
        <f t="shared" si="50"/>
        <v>784.20683256797031</v>
      </c>
      <c r="L361" s="37">
        <f t="shared" si="53"/>
        <v>722143.35400152765</v>
      </c>
      <c r="M361" s="37">
        <f t="shared" si="54"/>
        <v>677554.70333872631</v>
      </c>
      <c r="N361" s="61"/>
      <c r="O361" s="71"/>
      <c r="P361" s="75"/>
    </row>
    <row r="362" spans="1:16" s="34" customFormat="1" x14ac:dyDescent="0.2">
      <c r="A362" s="33">
        <v>5443</v>
      </c>
      <c r="B362" s="34" t="s">
        <v>350</v>
      </c>
      <c r="C362" s="36">
        <v>9826113</v>
      </c>
      <c r="D362" s="79">
        <v>2117</v>
      </c>
      <c r="E362" s="37">
        <f t="shared" si="46"/>
        <v>4641.527161076996</v>
      </c>
      <c r="F362" s="38">
        <f t="shared" si="47"/>
        <v>1.0163451749228025</v>
      </c>
      <c r="G362" s="39">
        <f t="shared" si="48"/>
        <v>-44.787878308669129</v>
      </c>
      <c r="H362" s="39">
        <f t="shared" si="49"/>
        <v>0</v>
      </c>
      <c r="I362" s="66">
        <f t="shared" si="51"/>
        <v>-44.787878308669129</v>
      </c>
      <c r="J362" s="81">
        <f t="shared" si="52"/>
        <v>-51.607234563427376</v>
      </c>
      <c r="K362" s="37">
        <f t="shared" si="50"/>
        <v>-96.395112872096504</v>
      </c>
      <c r="L362" s="37">
        <f t="shared" si="53"/>
        <v>-94815.938379452549</v>
      </c>
      <c r="M362" s="37">
        <f t="shared" si="54"/>
        <v>-204068.45395022829</v>
      </c>
      <c r="N362" s="61"/>
      <c r="O362" s="71"/>
      <c r="P362" s="75"/>
    </row>
    <row r="363" spans="1:16" s="34" customFormat="1" x14ac:dyDescent="0.2">
      <c r="A363" s="33">
        <v>5444</v>
      </c>
      <c r="B363" s="34" t="s">
        <v>351</v>
      </c>
      <c r="C363" s="36">
        <v>40716913</v>
      </c>
      <c r="D363" s="79">
        <v>9850</v>
      </c>
      <c r="E363" s="37">
        <f t="shared" si="46"/>
        <v>4133.6967512690353</v>
      </c>
      <c r="F363" s="38">
        <f t="shared" si="47"/>
        <v>0.90514664720210514</v>
      </c>
      <c r="G363" s="39">
        <f t="shared" si="48"/>
        <v>259.91036757610726</v>
      </c>
      <c r="H363" s="39">
        <f t="shared" si="49"/>
        <v>0</v>
      </c>
      <c r="I363" s="66">
        <f t="shared" si="51"/>
        <v>259.91036757610726</v>
      </c>
      <c r="J363" s="81">
        <f t="shared" si="52"/>
        <v>-51.607234563427376</v>
      </c>
      <c r="K363" s="37">
        <f t="shared" si="50"/>
        <v>208.30313301267989</v>
      </c>
      <c r="L363" s="37">
        <f t="shared" si="53"/>
        <v>2560117.1206246563</v>
      </c>
      <c r="M363" s="37">
        <f t="shared" si="54"/>
        <v>2051785.8601748969</v>
      </c>
      <c r="N363" s="61"/>
      <c r="O363" s="71"/>
      <c r="P363" s="75"/>
    </row>
    <row r="364" spans="1:16" s="34" customFormat="1" x14ac:dyDescent="0.2">
      <c r="A364" s="33"/>
      <c r="C364" s="36"/>
      <c r="D364" s="36"/>
      <c r="E364" s="37"/>
      <c r="F364" s="38"/>
      <c r="G364" s="39"/>
      <c r="H364" s="39"/>
      <c r="I364" s="37"/>
      <c r="J364" s="40"/>
      <c r="K364" s="37"/>
      <c r="L364" s="37"/>
      <c r="M364" s="37"/>
      <c r="N364" s="61"/>
      <c r="O364" s="71"/>
      <c r="P364" s="75"/>
    </row>
    <row r="365" spans="1:16" s="34" customFormat="1" ht="13.5" thickBot="1" x14ac:dyDescent="0.25">
      <c r="A365" s="42"/>
      <c r="B365" s="42" t="s">
        <v>32</v>
      </c>
      <c r="C365" s="43">
        <f>SUM(C8:C363)</f>
        <v>25067535077</v>
      </c>
      <c r="D365" s="44">
        <f>SUM(D8:D363)</f>
        <v>5488984</v>
      </c>
      <c r="E365" s="44">
        <f>(C365)/D365</f>
        <v>4566.8806972292141</v>
      </c>
      <c r="F365" s="45">
        <f>IF(C365&gt;0,E365/E$365,"")</f>
        <v>1</v>
      </c>
      <c r="G365" s="46"/>
      <c r="H365" s="46"/>
      <c r="I365" s="44"/>
      <c r="J365" s="47"/>
      <c r="K365" s="44"/>
      <c r="L365" s="44">
        <f>SUM(L8:L363)</f>
        <v>283271284.80289984</v>
      </c>
      <c r="M365" s="44">
        <f>SUM(M8:M363)</f>
        <v>6.2375329434871674E-7</v>
      </c>
      <c r="N365" s="61"/>
      <c r="O365" s="71"/>
      <c r="P365" s="75"/>
    </row>
    <row r="366" spans="1:16" s="34" customFormat="1" ht="13.5" thickTop="1" x14ac:dyDescent="0.2">
      <c r="A366" s="48"/>
      <c r="B366" s="48"/>
      <c r="C366" s="48"/>
      <c r="D366" s="2"/>
      <c r="E366" s="37"/>
      <c r="F366" s="38"/>
      <c r="G366" s="39"/>
      <c r="H366" s="39"/>
      <c r="I366" s="37"/>
      <c r="J366" s="40"/>
      <c r="K366" s="37"/>
      <c r="L366" s="37"/>
      <c r="M366" s="37"/>
      <c r="N366" s="61"/>
      <c r="O366" s="71"/>
      <c r="P366" s="75"/>
    </row>
    <row r="367" spans="1:16" s="34" customFormat="1" x14ac:dyDescent="0.2">
      <c r="A367" s="50" t="s">
        <v>33</v>
      </c>
      <c r="B367" s="50"/>
      <c r="C367" s="50"/>
      <c r="D367" s="51">
        <f>L365</f>
        <v>283271284.80289984</v>
      </c>
      <c r="E367" s="52" t="s">
        <v>34</v>
      </c>
      <c r="F367" s="53">
        <f>D365</f>
        <v>5488984</v>
      </c>
      <c r="G367" s="52" t="s">
        <v>35</v>
      </c>
      <c r="H367" s="52"/>
      <c r="I367" s="54">
        <f>-L365/D365</f>
        <v>-51.607234563427376</v>
      </c>
      <c r="J367" s="55" t="s">
        <v>36</v>
      </c>
      <c r="M367" s="56"/>
      <c r="N367" s="61"/>
      <c r="O367" s="71"/>
      <c r="P367" s="75"/>
    </row>
    <row r="368" spans="1:16" s="34" customFormat="1" x14ac:dyDescent="0.2">
      <c r="A368" s="2"/>
      <c r="B368" s="2"/>
      <c r="C368" s="2"/>
      <c r="D368" s="2"/>
      <c r="E368" s="2"/>
      <c r="F368" s="2"/>
      <c r="G368" s="59"/>
      <c r="H368" s="59"/>
      <c r="I368" s="2"/>
      <c r="J368" s="60"/>
      <c r="K368" s="2"/>
      <c r="L368" s="2"/>
      <c r="M368" s="2"/>
      <c r="N368" s="61"/>
      <c r="O368" s="71"/>
      <c r="P368" s="75"/>
    </row>
    <row r="369" spans="1:16" s="34" customFormat="1" x14ac:dyDescent="0.2">
      <c r="A369" s="2"/>
      <c r="B369" s="2"/>
      <c r="C369" s="2"/>
      <c r="D369" s="2"/>
      <c r="E369" s="2"/>
      <c r="F369" s="2"/>
      <c r="G369" s="59"/>
      <c r="H369" s="59"/>
      <c r="I369" s="2"/>
      <c r="J369" s="60"/>
      <c r="K369" s="2"/>
      <c r="L369" s="2"/>
      <c r="M369" s="2"/>
      <c r="N369" s="61"/>
      <c r="O369" s="71"/>
      <c r="P369" s="75"/>
    </row>
    <row r="370" spans="1:16" s="34" customFormat="1" x14ac:dyDescent="0.2">
      <c r="A370" s="2"/>
      <c r="B370" s="2"/>
      <c r="C370" s="2"/>
      <c r="D370" s="2"/>
      <c r="E370" s="2"/>
      <c r="F370" s="2"/>
      <c r="G370" s="59"/>
      <c r="H370" s="59"/>
      <c r="I370" s="2"/>
      <c r="J370" s="60"/>
      <c r="K370" s="2"/>
      <c r="L370" s="2"/>
      <c r="M370" s="2"/>
      <c r="N370" s="61"/>
      <c r="O370" s="71"/>
      <c r="P370" s="75"/>
    </row>
    <row r="371" spans="1:16" s="34" customFormat="1" x14ac:dyDescent="0.2">
      <c r="A371" s="2"/>
      <c r="B371" s="2"/>
      <c r="C371" s="2"/>
      <c r="D371" s="2"/>
      <c r="E371" s="2"/>
      <c r="F371" s="2"/>
      <c r="G371" s="59"/>
      <c r="H371" s="59"/>
      <c r="I371" s="2"/>
      <c r="J371" s="60"/>
      <c r="K371" s="2"/>
      <c r="L371" s="2"/>
      <c r="M371" s="2"/>
      <c r="N371" s="61"/>
      <c r="O371" s="71"/>
      <c r="P371" s="75"/>
    </row>
    <row r="372" spans="1:16" s="34" customFormat="1" x14ac:dyDescent="0.2">
      <c r="A372" s="2"/>
      <c r="B372" s="2"/>
      <c r="C372" s="2"/>
      <c r="D372" s="2"/>
      <c r="E372" s="2"/>
      <c r="F372" s="2"/>
      <c r="G372" s="59"/>
      <c r="H372" s="59"/>
      <c r="I372" s="2"/>
      <c r="J372" s="60"/>
      <c r="K372" s="2"/>
      <c r="L372" s="2"/>
      <c r="M372" s="2"/>
      <c r="N372" s="61"/>
      <c r="O372" s="71"/>
      <c r="P372" s="75"/>
    </row>
    <row r="373" spans="1:16" s="34" customFormat="1" x14ac:dyDescent="0.2">
      <c r="A373" s="2"/>
      <c r="B373" s="2"/>
      <c r="C373" s="2"/>
      <c r="D373" s="2"/>
      <c r="E373" s="2"/>
      <c r="F373" s="2"/>
      <c r="G373" s="59"/>
      <c r="H373" s="59"/>
      <c r="I373" s="2"/>
      <c r="J373" s="60"/>
      <c r="K373" s="2"/>
      <c r="L373" s="2"/>
      <c r="M373" s="2"/>
      <c r="N373" s="61"/>
      <c r="O373" s="71"/>
      <c r="P373" s="75"/>
    </row>
    <row r="374" spans="1:16" s="34" customFormat="1" x14ac:dyDescent="0.2">
      <c r="A374" s="2"/>
      <c r="B374" s="2"/>
      <c r="C374" s="2"/>
      <c r="D374" s="2"/>
      <c r="E374" s="2"/>
      <c r="F374" s="2"/>
      <c r="G374" s="59"/>
      <c r="H374" s="59"/>
      <c r="I374" s="2"/>
      <c r="J374" s="60"/>
      <c r="K374" s="2"/>
      <c r="L374" s="2"/>
      <c r="M374" s="2"/>
      <c r="N374" s="61"/>
      <c r="O374" s="71"/>
      <c r="P374" s="75"/>
    </row>
    <row r="375" spans="1:16" s="34" customFormat="1" x14ac:dyDescent="0.2">
      <c r="A375" s="2"/>
      <c r="B375" s="2"/>
      <c r="C375" s="2"/>
      <c r="D375" s="2"/>
      <c r="E375" s="2"/>
      <c r="F375" s="2"/>
      <c r="G375" s="59"/>
      <c r="H375" s="59"/>
      <c r="I375" s="2"/>
      <c r="J375" s="60"/>
      <c r="K375" s="2"/>
      <c r="L375" s="2"/>
      <c r="M375" s="2"/>
      <c r="N375" s="61"/>
      <c r="O375" s="71"/>
      <c r="P375" s="75"/>
    </row>
    <row r="376" spans="1:16" s="34" customFormat="1" x14ac:dyDescent="0.2">
      <c r="A376" s="2"/>
      <c r="B376" s="2"/>
      <c r="C376" s="2"/>
      <c r="D376" s="2"/>
      <c r="E376" s="2"/>
      <c r="F376" s="2"/>
      <c r="G376" s="59"/>
      <c r="H376" s="59"/>
      <c r="I376" s="2"/>
      <c r="J376" s="60"/>
      <c r="K376" s="2"/>
      <c r="L376" s="2"/>
      <c r="M376" s="2"/>
      <c r="N376" s="61"/>
      <c r="O376" s="71"/>
      <c r="P376" s="75"/>
    </row>
    <row r="377" spans="1:16" s="34" customFormat="1" x14ac:dyDescent="0.2">
      <c r="A377" s="2"/>
      <c r="B377" s="2"/>
      <c r="C377" s="2"/>
      <c r="D377" s="2"/>
      <c r="E377" s="2"/>
      <c r="F377" s="2"/>
      <c r="G377" s="59"/>
      <c r="H377" s="59"/>
      <c r="I377" s="2"/>
      <c r="J377" s="60"/>
      <c r="K377" s="2"/>
      <c r="L377" s="2"/>
      <c r="M377" s="2"/>
      <c r="N377" s="61"/>
      <c r="O377" s="71"/>
      <c r="P377" s="75"/>
    </row>
    <row r="378" spans="1:16" s="34" customFormat="1" x14ac:dyDescent="0.2">
      <c r="A378" s="2"/>
      <c r="B378" s="2"/>
      <c r="C378" s="2"/>
      <c r="D378" s="2"/>
      <c r="E378" s="2"/>
      <c r="F378" s="2"/>
      <c r="G378" s="59"/>
      <c r="H378" s="59"/>
      <c r="I378" s="2"/>
      <c r="J378" s="60"/>
      <c r="K378" s="2"/>
      <c r="L378" s="2"/>
      <c r="M378" s="2"/>
      <c r="N378" s="61"/>
      <c r="O378" s="71"/>
      <c r="P378" s="75"/>
    </row>
    <row r="379" spans="1:16" s="34" customFormat="1" x14ac:dyDescent="0.2">
      <c r="A379" s="2"/>
      <c r="B379" s="2"/>
      <c r="C379" s="2"/>
      <c r="D379" s="2"/>
      <c r="E379" s="2"/>
      <c r="F379" s="2"/>
      <c r="G379" s="59"/>
      <c r="H379" s="59"/>
      <c r="I379" s="2"/>
      <c r="J379" s="60"/>
      <c r="K379" s="2"/>
      <c r="L379" s="2"/>
      <c r="M379" s="2"/>
      <c r="N379" s="61"/>
      <c r="O379" s="71"/>
      <c r="P379" s="75"/>
    </row>
    <row r="380" spans="1:16" s="34" customFormat="1" x14ac:dyDescent="0.2">
      <c r="A380" s="2"/>
      <c r="B380" s="2"/>
      <c r="C380" s="2"/>
      <c r="D380" s="2"/>
      <c r="E380" s="2"/>
      <c r="F380" s="2"/>
      <c r="G380" s="59"/>
      <c r="H380" s="59"/>
      <c r="I380" s="2"/>
      <c r="J380" s="60"/>
      <c r="K380" s="2"/>
      <c r="L380" s="2"/>
      <c r="M380" s="2"/>
      <c r="N380" s="61"/>
      <c r="O380" s="71"/>
      <c r="P380" s="75"/>
    </row>
    <row r="381" spans="1:16" s="34" customFormat="1" x14ac:dyDescent="0.2">
      <c r="A381" s="2"/>
      <c r="B381" s="2"/>
      <c r="C381" s="2"/>
      <c r="D381" s="2"/>
      <c r="E381" s="2"/>
      <c r="F381" s="2"/>
      <c r="G381" s="59"/>
      <c r="H381" s="59"/>
      <c r="I381" s="2"/>
      <c r="J381" s="60"/>
      <c r="K381" s="2"/>
      <c r="L381" s="2"/>
      <c r="M381" s="2"/>
      <c r="N381" s="61"/>
      <c r="O381" s="71"/>
      <c r="P381" s="75"/>
    </row>
    <row r="382" spans="1:16" s="34" customFormat="1" x14ac:dyDescent="0.2">
      <c r="A382" s="2"/>
      <c r="B382" s="2"/>
      <c r="C382" s="2"/>
      <c r="D382" s="2"/>
      <c r="E382" s="2"/>
      <c r="F382" s="2"/>
      <c r="G382" s="59"/>
      <c r="H382" s="59"/>
      <c r="I382" s="2"/>
      <c r="J382" s="60"/>
      <c r="K382" s="2"/>
      <c r="L382" s="2"/>
      <c r="M382" s="2"/>
      <c r="N382" s="61"/>
      <c r="O382" s="71"/>
      <c r="P382" s="75"/>
    </row>
    <row r="383" spans="1:16" s="34" customFormat="1" x14ac:dyDescent="0.2">
      <c r="A383" s="2"/>
      <c r="B383" s="2"/>
      <c r="C383" s="2"/>
      <c r="D383" s="2"/>
      <c r="E383" s="2"/>
      <c r="F383" s="2"/>
      <c r="G383" s="59"/>
      <c r="H383" s="59"/>
      <c r="I383" s="2"/>
      <c r="J383" s="60"/>
      <c r="K383" s="2"/>
      <c r="L383" s="2"/>
      <c r="M383" s="2"/>
      <c r="N383" s="61"/>
      <c r="O383" s="71"/>
      <c r="P383" s="75"/>
    </row>
    <row r="384" spans="1:16" s="34" customFormat="1" x14ac:dyDescent="0.2">
      <c r="A384" s="2"/>
      <c r="B384" s="2"/>
      <c r="C384" s="2"/>
      <c r="D384" s="2"/>
      <c r="E384" s="2"/>
      <c r="F384" s="2"/>
      <c r="G384" s="59"/>
      <c r="H384" s="59"/>
      <c r="I384" s="2"/>
      <c r="J384" s="60"/>
      <c r="K384" s="2"/>
      <c r="L384" s="2"/>
      <c r="M384" s="2"/>
      <c r="N384" s="61"/>
      <c r="O384" s="71"/>
      <c r="P384" s="75"/>
    </row>
    <row r="385" spans="1:16" s="34" customFormat="1" x14ac:dyDescent="0.2">
      <c r="A385" s="2"/>
      <c r="B385" s="2"/>
      <c r="C385" s="2"/>
      <c r="D385" s="2"/>
      <c r="E385" s="2"/>
      <c r="F385" s="2"/>
      <c r="G385" s="59"/>
      <c r="H385" s="59"/>
      <c r="I385" s="2"/>
      <c r="J385" s="60"/>
      <c r="K385" s="2"/>
      <c r="L385" s="2"/>
      <c r="M385" s="2"/>
      <c r="N385" s="61"/>
      <c r="O385" s="71"/>
      <c r="P385" s="75"/>
    </row>
    <row r="386" spans="1:16" s="34" customFormat="1" x14ac:dyDescent="0.2">
      <c r="A386" s="2"/>
      <c r="B386" s="2"/>
      <c r="C386" s="2"/>
      <c r="D386" s="2"/>
      <c r="E386" s="2"/>
      <c r="F386" s="2"/>
      <c r="G386" s="59"/>
      <c r="H386" s="59"/>
      <c r="I386" s="2"/>
      <c r="J386" s="60"/>
      <c r="K386" s="2"/>
      <c r="L386" s="2"/>
      <c r="M386" s="2"/>
      <c r="N386" s="61"/>
      <c r="O386" s="71"/>
      <c r="P386" s="75"/>
    </row>
    <row r="387" spans="1:16" s="34" customFormat="1" x14ac:dyDescent="0.2">
      <c r="A387" s="2"/>
      <c r="B387" s="2"/>
      <c r="C387" s="2"/>
      <c r="D387" s="2"/>
      <c r="E387" s="2"/>
      <c r="F387" s="2"/>
      <c r="G387" s="59"/>
      <c r="H387" s="59"/>
      <c r="I387" s="2"/>
      <c r="J387" s="60"/>
      <c r="K387" s="2"/>
      <c r="L387" s="2"/>
      <c r="M387" s="2"/>
      <c r="N387" s="61"/>
      <c r="O387" s="71"/>
      <c r="P387" s="75"/>
    </row>
    <row r="388" spans="1:16" s="34" customFormat="1" x14ac:dyDescent="0.2">
      <c r="A388" s="2"/>
      <c r="B388" s="2"/>
      <c r="C388" s="2"/>
      <c r="D388" s="2"/>
      <c r="E388" s="2"/>
      <c r="F388" s="2"/>
      <c r="G388" s="59"/>
      <c r="H388" s="59"/>
      <c r="I388" s="2"/>
      <c r="J388" s="60"/>
      <c r="K388" s="2"/>
      <c r="L388" s="2"/>
      <c r="M388" s="2"/>
      <c r="N388" s="61"/>
      <c r="O388" s="71"/>
      <c r="P388" s="75"/>
    </row>
    <row r="389" spans="1:16" s="34" customFormat="1" x14ac:dyDescent="0.2">
      <c r="A389" s="2"/>
      <c r="B389" s="2"/>
      <c r="C389" s="2"/>
      <c r="D389" s="2"/>
      <c r="E389" s="2"/>
      <c r="F389" s="2"/>
      <c r="G389" s="59"/>
      <c r="H389" s="59"/>
      <c r="I389" s="2"/>
      <c r="J389" s="60"/>
      <c r="K389" s="2"/>
      <c r="L389" s="2"/>
      <c r="M389" s="2"/>
      <c r="N389" s="61"/>
      <c r="O389" s="71"/>
      <c r="P389" s="75"/>
    </row>
    <row r="390" spans="1:16" s="34" customFormat="1" x14ac:dyDescent="0.2">
      <c r="A390" s="2"/>
      <c r="B390" s="2"/>
      <c r="C390" s="2"/>
      <c r="D390" s="2"/>
      <c r="E390" s="2"/>
      <c r="F390" s="2"/>
      <c r="G390" s="59"/>
      <c r="H390" s="59"/>
      <c r="I390" s="2"/>
      <c r="J390" s="60"/>
      <c r="K390" s="2"/>
      <c r="L390" s="2"/>
      <c r="M390" s="2"/>
      <c r="N390" s="61"/>
      <c r="O390" s="71"/>
      <c r="P390" s="75"/>
    </row>
    <row r="391" spans="1:16" s="34" customFormat="1" x14ac:dyDescent="0.2">
      <c r="A391" s="2"/>
      <c r="B391" s="2"/>
      <c r="C391" s="2"/>
      <c r="D391" s="2"/>
      <c r="E391" s="2"/>
      <c r="F391" s="2"/>
      <c r="G391" s="59"/>
      <c r="H391" s="59"/>
      <c r="I391" s="2"/>
      <c r="J391" s="60"/>
      <c r="K391" s="2"/>
      <c r="L391" s="2"/>
      <c r="M391" s="2"/>
      <c r="N391" s="61"/>
      <c r="O391" s="71"/>
      <c r="P391" s="75"/>
    </row>
    <row r="392" spans="1:16" s="34" customFormat="1" x14ac:dyDescent="0.2">
      <c r="A392" s="2"/>
      <c r="B392" s="2"/>
      <c r="C392" s="2"/>
      <c r="D392" s="2"/>
      <c r="E392" s="2"/>
      <c r="F392" s="2"/>
      <c r="G392" s="59"/>
      <c r="H392" s="59"/>
      <c r="I392" s="2"/>
      <c r="J392" s="60"/>
      <c r="K392" s="2"/>
      <c r="L392" s="2"/>
      <c r="M392" s="2"/>
      <c r="N392" s="61"/>
      <c r="O392" s="71"/>
      <c r="P392" s="75"/>
    </row>
    <row r="393" spans="1:16" s="34" customFormat="1" x14ac:dyDescent="0.2">
      <c r="A393" s="2"/>
      <c r="B393" s="2"/>
      <c r="C393" s="2"/>
      <c r="D393" s="2"/>
      <c r="E393" s="2"/>
      <c r="F393" s="2"/>
      <c r="G393" s="59"/>
      <c r="H393" s="59"/>
      <c r="I393" s="2"/>
      <c r="J393" s="60"/>
      <c r="K393" s="2"/>
      <c r="L393" s="2"/>
      <c r="M393" s="2"/>
      <c r="N393" s="61"/>
      <c r="O393" s="71"/>
      <c r="P393" s="75"/>
    </row>
    <row r="394" spans="1:16" s="34" customFormat="1" x14ac:dyDescent="0.2">
      <c r="A394" s="2"/>
      <c r="B394" s="2"/>
      <c r="C394" s="2"/>
      <c r="D394" s="2"/>
      <c r="E394" s="2"/>
      <c r="F394" s="2"/>
      <c r="G394" s="59"/>
      <c r="H394" s="59"/>
      <c r="I394" s="2"/>
      <c r="J394" s="60"/>
      <c r="K394" s="2"/>
      <c r="L394" s="2"/>
      <c r="M394" s="2"/>
      <c r="N394" s="61"/>
      <c r="O394" s="71"/>
      <c r="P394" s="75"/>
    </row>
    <row r="395" spans="1:16" s="34" customFormat="1" x14ac:dyDescent="0.2">
      <c r="A395" s="2"/>
      <c r="B395" s="2"/>
      <c r="C395" s="2"/>
      <c r="D395" s="2"/>
      <c r="E395" s="2"/>
      <c r="F395" s="2"/>
      <c r="G395" s="59"/>
      <c r="H395" s="59"/>
      <c r="I395" s="2"/>
      <c r="J395" s="60"/>
      <c r="K395" s="2"/>
      <c r="L395" s="2"/>
      <c r="M395" s="2"/>
      <c r="N395" s="61"/>
      <c r="O395" s="71"/>
      <c r="P395" s="75"/>
    </row>
    <row r="396" spans="1:16" s="34" customFormat="1" x14ac:dyDescent="0.2">
      <c r="A396" s="2"/>
      <c r="B396" s="2"/>
      <c r="C396" s="2"/>
      <c r="D396" s="2"/>
      <c r="E396" s="2"/>
      <c r="F396" s="2"/>
      <c r="G396" s="59"/>
      <c r="H396" s="59"/>
      <c r="I396" s="2"/>
      <c r="J396" s="60"/>
      <c r="K396" s="2"/>
      <c r="L396" s="2"/>
      <c r="M396" s="2"/>
      <c r="N396" s="61"/>
      <c r="O396" s="71"/>
      <c r="P396" s="75"/>
    </row>
    <row r="397" spans="1:16" s="34" customFormat="1" x14ac:dyDescent="0.2">
      <c r="A397" s="2"/>
      <c r="B397" s="2"/>
      <c r="C397" s="2"/>
      <c r="D397" s="2"/>
      <c r="E397" s="2"/>
      <c r="F397" s="2"/>
      <c r="G397" s="59"/>
      <c r="H397" s="59"/>
      <c r="I397" s="2"/>
      <c r="J397" s="60"/>
      <c r="K397" s="2"/>
      <c r="L397" s="2"/>
      <c r="M397" s="2"/>
      <c r="N397" s="61"/>
      <c r="O397" s="71"/>
      <c r="P397" s="75"/>
    </row>
    <row r="398" spans="1:16" s="34" customFormat="1" x14ac:dyDescent="0.2">
      <c r="A398" s="2"/>
      <c r="B398" s="2"/>
      <c r="C398" s="2"/>
      <c r="D398" s="2"/>
      <c r="E398" s="2"/>
      <c r="F398" s="2"/>
      <c r="G398" s="59"/>
      <c r="H398" s="59"/>
      <c r="I398" s="2"/>
      <c r="J398" s="60"/>
      <c r="K398" s="2"/>
      <c r="L398" s="2"/>
      <c r="M398" s="2"/>
      <c r="N398" s="61"/>
      <c r="O398" s="71"/>
      <c r="P398" s="75"/>
    </row>
    <row r="399" spans="1:16" s="34" customFormat="1" x14ac:dyDescent="0.2">
      <c r="A399" s="2"/>
      <c r="B399" s="2"/>
      <c r="C399" s="2"/>
      <c r="D399" s="2"/>
      <c r="E399" s="2"/>
      <c r="F399" s="2"/>
      <c r="G399" s="59"/>
      <c r="H399" s="59"/>
      <c r="I399" s="2"/>
      <c r="J399" s="60"/>
      <c r="K399" s="2"/>
      <c r="L399" s="2"/>
      <c r="M399" s="2"/>
      <c r="N399" s="61"/>
      <c r="O399" s="71"/>
      <c r="P399" s="75"/>
    </row>
    <row r="400" spans="1:16" s="34" customFormat="1" x14ac:dyDescent="0.2">
      <c r="A400" s="2"/>
      <c r="B400" s="2"/>
      <c r="C400" s="2"/>
      <c r="D400" s="2"/>
      <c r="E400" s="2"/>
      <c r="F400" s="2"/>
      <c r="G400" s="59"/>
      <c r="H400" s="59"/>
      <c r="I400" s="2"/>
      <c r="J400" s="60"/>
      <c r="K400" s="2"/>
      <c r="L400" s="2"/>
      <c r="M400" s="2"/>
      <c r="N400" s="61"/>
      <c r="O400" s="71"/>
      <c r="P400" s="75"/>
    </row>
    <row r="401" spans="1:16" s="34" customFormat="1" x14ac:dyDescent="0.2">
      <c r="A401" s="2"/>
      <c r="B401" s="2"/>
      <c r="C401" s="2"/>
      <c r="D401" s="2"/>
      <c r="E401" s="2"/>
      <c r="F401" s="2"/>
      <c r="G401" s="59"/>
      <c r="H401" s="59"/>
      <c r="I401" s="2"/>
      <c r="J401" s="60"/>
      <c r="K401" s="2"/>
      <c r="L401" s="2"/>
      <c r="M401" s="2"/>
      <c r="N401" s="61"/>
      <c r="O401" s="71"/>
      <c r="P401" s="75"/>
    </row>
    <row r="402" spans="1:16" s="34" customFormat="1" x14ac:dyDescent="0.2">
      <c r="A402" s="2"/>
      <c r="B402" s="2"/>
      <c r="C402" s="2"/>
      <c r="D402" s="2"/>
      <c r="E402" s="2"/>
      <c r="F402" s="2"/>
      <c r="G402" s="59"/>
      <c r="H402" s="59"/>
      <c r="I402" s="2"/>
      <c r="J402" s="60"/>
      <c r="K402" s="2"/>
      <c r="L402" s="2"/>
      <c r="M402" s="2"/>
      <c r="N402" s="61"/>
      <c r="O402" s="71"/>
      <c r="P402" s="75"/>
    </row>
    <row r="403" spans="1:16" s="34" customFormat="1" x14ac:dyDescent="0.2">
      <c r="A403" s="2"/>
      <c r="B403" s="2"/>
      <c r="C403" s="2"/>
      <c r="D403" s="2"/>
      <c r="E403" s="2"/>
      <c r="F403" s="2"/>
      <c r="G403" s="59"/>
      <c r="H403" s="59"/>
      <c r="I403" s="2"/>
      <c r="J403" s="60"/>
      <c r="K403" s="2"/>
      <c r="L403" s="2"/>
      <c r="M403" s="2"/>
      <c r="N403" s="61"/>
      <c r="O403" s="71"/>
      <c r="P403" s="75"/>
    </row>
    <row r="404" spans="1:16" s="34" customFormat="1" x14ac:dyDescent="0.2">
      <c r="A404" s="2"/>
      <c r="B404" s="2"/>
      <c r="C404" s="2"/>
      <c r="D404" s="2"/>
      <c r="E404" s="2"/>
      <c r="F404" s="2"/>
      <c r="G404" s="59"/>
      <c r="H404" s="59"/>
      <c r="I404" s="2"/>
      <c r="J404" s="60"/>
      <c r="K404" s="2"/>
      <c r="L404" s="2"/>
      <c r="M404" s="2"/>
      <c r="N404" s="61"/>
      <c r="O404" s="71"/>
      <c r="P404" s="75"/>
    </row>
    <row r="405" spans="1:16" s="34" customFormat="1" x14ac:dyDescent="0.2">
      <c r="A405" s="2"/>
      <c r="B405" s="2"/>
      <c r="C405" s="2"/>
      <c r="D405" s="2"/>
      <c r="E405" s="2"/>
      <c r="F405" s="2"/>
      <c r="G405" s="59"/>
      <c r="H405" s="59"/>
      <c r="I405" s="2"/>
      <c r="J405" s="60"/>
      <c r="K405" s="2"/>
      <c r="L405" s="2"/>
      <c r="M405" s="2"/>
      <c r="N405" s="61"/>
      <c r="O405" s="71"/>
      <c r="P405" s="75"/>
    </row>
    <row r="406" spans="1:16" s="34" customFormat="1" x14ac:dyDescent="0.2">
      <c r="A406" s="2"/>
      <c r="B406" s="2"/>
      <c r="C406" s="2"/>
      <c r="D406" s="2"/>
      <c r="E406" s="2"/>
      <c r="F406" s="2"/>
      <c r="G406" s="59"/>
      <c r="H406" s="59"/>
      <c r="I406" s="2"/>
      <c r="J406" s="60"/>
      <c r="K406" s="2"/>
      <c r="L406" s="2"/>
      <c r="M406" s="2"/>
      <c r="N406" s="61"/>
      <c r="O406" s="71"/>
      <c r="P406" s="75"/>
    </row>
    <row r="407" spans="1:16" s="34" customFormat="1" x14ac:dyDescent="0.2">
      <c r="A407" s="2"/>
      <c r="B407" s="2"/>
      <c r="C407" s="2"/>
      <c r="D407" s="2"/>
      <c r="E407" s="2"/>
      <c r="F407" s="2"/>
      <c r="G407" s="59"/>
      <c r="H407" s="59"/>
      <c r="I407" s="2"/>
      <c r="J407" s="60"/>
      <c r="K407" s="2"/>
      <c r="L407" s="2"/>
      <c r="M407" s="2"/>
      <c r="N407" s="61"/>
      <c r="O407" s="71"/>
      <c r="P407" s="75"/>
    </row>
    <row r="408" spans="1:16" s="34" customFormat="1" x14ac:dyDescent="0.2">
      <c r="A408" s="2"/>
      <c r="B408" s="2"/>
      <c r="C408" s="2"/>
      <c r="D408" s="2"/>
      <c r="E408" s="2"/>
      <c r="F408" s="2"/>
      <c r="G408" s="59"/>
      <c r="H408" s="59"/>
      <c r="I408" s="2"/>
      <c r="J408" s="60"/>
      <c r="K408" s="2"/>
      <c r="L408" s="2"/>
      <c r="M408" s="2"/>
      <c r="N408" s="61"/>
      <c r="O408" s="71"/>
      <c r="P408" s="75"/>
    </row>
    <row r="409" spans="1:16" s="34" customFormat="1" x14ac:dyDescent="0.2">
      <c r="A409" s="2"/>
      <c r="B409" s="2"/>
      <c r="C409" s="2"/>
      <c r="D409" s="2"/>
      <c r="E409" s="2"/>
      <c r="F409" s="2"/>
      <c r="G409" s="59"/>
      <c r="H409" s="59"/>
      <c r="I409" s="2"/>
      <c r="J409" s="60"/>
      <c r="K409" s="2"/>
      <c r="L409" s="2"/>
      <c r="M409" s="2"/>
      <c r="N409" s="61"/>
      <c r="O409" s="71"/>
      <c r="P409" s="75"/>
    </row>
    <row r="410" spans="1:16" s="34" customFormat="1" x14ac:dyDescent="0.2">
      <c r="A410" s="2"/>
      <c r="B410" s="2"/>
      <c r="C410" s="2"/>
      <c r="D410" s="2"/>
      <c r="E410" s="2"/>
      <c r="F410" s="2"/>
      <c r="G410" s="59"/>
      <c r="H410" s="59"/>
      <c r="I410" s="2"/>
      <c r="J410" s="60"/>
      <c r="K410" s="2"/>
      <c r="L410" s="2"/>
      <c r="M410" s="2"/>
      <c r="N410" s="61"/>
      <c r="O410" s="71"/>
      <c r="P410" s="75"/>
    </row>
    <row r="411" spans="1:16" s="34" customFormat="1" x14ac:dyDescent="0.2">
      <c r="A411" s="2"/>
      <c r="B411" s="2"/>
      <c r="C411" s="2"/>
      <c r="D411" s="2"/>
      <c r="E411" s="2"/>
      <c r="F411" s="2"/>
      <c r="G411" s="59"/>
      <c r="H411" s="59"/>
      <c r="I411" s="2"/>
      <c r="J411" s="60"/>
      <c r="K411" s="2"/>
      <c r="L411" s="2"/>
      <c r="M411" s="2"/>
      <c r="N411" s="61"/>
      <c r="O411" s="71"/>
      <c r="P411" s="75"/>
    </row>
    <row r="412" spans="1:16" s="34" customFormat="1" x14ac:dyDescent="0.2">
      <c r="A412" s="2"/>
      <c r="B412" s="2"/>
      <c r="C412" s="2"/>
      <c r="D412" s="2"/>
      <c r="E412" s="2"/>
      <c r="F412" s="2"/>
      <c r="G412" s="59"/>
      <c r="H412" s="59"/>
      <c r="I412" s="2"/>
      <c r="J412" s="60"/>
      <c r="K412" s="2"/>
      <c r="L412" s="2"/>
      <c r="M412" s="2"/>
      <c r="N412" s="61"/>
      <c r="O412" s="71"/>
      <c r="P412" s="75"/>
    </row>
    <row r="413" spans="1:16" s="34" customFormat="1" x14ac:dyDescent="0.2">
      <c r="A413" s="2"/>
      <c r="B413" s="2"/>
      <c r="C413" s="2"/>
      <c r="D413" s="2"/>
      <c r="E413" s="2"/>
      <c r="F413" s="2"/>
      <c r="G413" s="59"/>
      <c r="H413" s="59"/>
      <c r="I413" s="2"/>
      <c r="J413" s="60"/>
      <c r="K413" s="2"/>
      <c r="L413" s="2"/>
      <c r="M413" s="2"/>
      <c r="N413" s="61"/>
      <c r="O413" s="71"/>
      <c r="P413" s="75"/>
    </row>
    <row r="414" spans="1:16" s="34" customFormat="1" x14ac:dyDescent="0.2">
      <c r="A414" s="2"/>
      <c r="B414" s="2"/>
      <c r="C414" s="2"/>
      <c r="D414" s="2"/>
      <c r="E414" s="2"/>
      <c r="F414" s="2"/>
      <c r="G414" s="59"/>
      <c r="H414" s="59"/>
      <c r="I414" s="2"/>
      <c r="J414" s="60"/>
      <c r="K414" s="2"/>
      <c r="L414" s="2"/>
      <c r="M414" s="2"/>
      <c r="N414" s="61"/>
      <c r="O414" s="71"/>
      <c r="P414" s="75"/>
    </row>
    <row r="415" spans="1:16" s="34" customFormat="1" x14ac:dyDescent="0.2">
      <c r="A415" s="2"/>
      <c r="B415" s="2"/>
      <c r="C415" s="2"/>
      <c r="D415" s="2"/>
      <c r="E415" s="2"/>
      <c r="F415" s="2"/>
      <c r="G415" s="59"/>
      <c r="H415" s="59"/>
      <c r="I415" s="2"/>
      <c r="J415" s="60"/>
      <c r="K415" s="2"/>
      <c r="L415" s="2"/>
      <c r="M415" s="2"/>
      <c r="N415" s="61"/>
      <c r="O415" s="71"/>
      <c r="P415" s="75"/>
    </row>
    <row r="416" spans="1:16" s="34" customFormat="1" x14ac:dyDescent="0.2">
      <c r="A416" s="2"/>
      <c r="B416" s="2"/>
      <c r="C416" s="2"/>
      <c r="D416" s="2"/>
      <c r="E416" s="2"/>
      <c r="F416" s="2"/>
      <c r="G416" s="59"/>
      <c r="H416" s="59"/>
      <c r="I416" s="2"/>
      <c r="J416" s="60"/>
      <c r="K416" s="2"/>
      <c r="L416" s="2"/>
      <c r="M416" s="2"/>
      <c r="N416" s="61"/>
      <c r="O416" s="71"/>
      <c r="P416" s="75"/>
    </row>
    <row r="417" spans="1:16" s="34" customFormat="1" x14ac:dyDescent="0.2">
      <c r="A417" s="2"/>
      <c r="B417" s="2"/>
      <c r="C417" s="2"/>
      <c r="D417" s="2"/>
      <c r="E417" s="2"/>
      <c r="F417" s="2"/>
      <c r="G417" s="59"/>
      <c r="H417" s="59"/>
      <c r="I417" s="2"/>
      <c r="J417" s="60"/>
      <c r="K417" s="2"/>
      <c r="L417" s="2"/>
      <c r="M417" s="2"/>
      <c r="N417" s="61"/>
      <c r="O417" s="71"/>
      <c r="P417" s="75"/>
    </row>
    <row r="418" spans="1:16" s="34" customFormat="1" x14ac:dyDescent="0.2">
      <c r="A418" s="2"/>
      <c r="B418" s="2"/>
      <c r="C418" s="2"/>
      <c r="D418" s="2"/>
      <c r="E418" s="2"/>
      <c r="F418" s="2"/>
      <c r="G418" s="59"/>
      <c r="H418" s="59"/>
      <c r="I418" s="2"/>
      <c r="J418" s="60"/>
      <c r="K418" s="2"/>
      <c r="L418" s="2"/>
      <c r="M418" s="2"/>
      <c r="N418" s="61"/>
      <c r="O418" s="71"/>
      <c r="P418" s="75"/>
    </row>
    <row r="419" spans="1:16" s="34" customFormat="1" x14ac:dyDescent="0.2">
      <c r="A419" s="2"/>
      <c r="B419" s="2"/>
      <c r="C419" s="2"/>
      <c r="D419" s="2"/>
      <c r="E419" s="2"/>
      <c r="F419" s="2"/>
      <c r="G419" s="59"/>
      <c r="H419" s="59"/>
      <c r="I419" s="2"/>
      <c r="J419" s="60"/>
      <c r="K419" s="2"/>
      <c r="L419" s="2"/>
      <c r="M419" s="2"/>
      <c r="N419" s="61"/>
      <c r="O419" s="71"/>
      <c r="P419" s="75"/>
    </row>
    <row r="420" spans="1:16" s="34" customFormat="1" x14ac:dyDescent="0.2">
      <c r="A420" s="2"/>
      <c r="B420" s="2"/>
      <c r="C420" s="2"/>
      <c r="D420" s="2"/>
      <c r="E420" s="2"/>
      <c r="F420" s="2"/>
      <c r="G420" s="59"/>
      <c r="H420" s="59"/>
      <c r="I420" s="2"/>
      <c r="J420" s="60"/>
      <c r="K420" s="2"/>
      <c r="L420" s="2"/>
      <c r="M420" s="2"/>
      <c r="N420" s="61"/>
      <c r="O420" s="71"/>
      <c r="P420" s="75"/>
    </row>
    <row r="421" spans="1:16" s="34" customFormat="1" x14ac:dyDescent="0.2">
      <c r="A421" s="2"/>
      <c r="B421" s="2"/>
      <c r="C421" s="2"/>
      <c r="D421" s="2"/>
      <c r="E421" s="2"/>
      <c r="F421" s="2"/>
      <c r="G421" s="59"/>
      <c r="H421" s="59"/>
      <c r="I421" s="2"/>
      <c r="J421" s="60"/>
      <c r="K421" s="2"/>
      <c r="L421" s="2"/>
      <c r="M421" s="2"/>
      <c r="N421" s="61"/>
      <c r="O421" s="71"/>
      <c r="P421" s="75"/>
    </row>
    <row r="422" spans="1:16" s="34" customFormat="1" x14ac:dyDescent="0.2">
      <c r="A422" s="2"/>
      <c r="B422" s="2"/>
      <c r="C422" s="2"/>
      <c r="D422" s="2"/>
      <c r="E422" s="2"/>
      <c r="F422" s="2"/>
      <c r="G422" s="59"/>
      <c r="H422" s="59"/>
      <c r="I422" s="2"/>
      <c r="J422" s="60"/>
      <c r="K422" s="2"/>
      <c r="L422" s="2"/>
      <c r="M422" s="2"/>
      <c r="N422" s="61"/>
      <c r="O422" s="71"/>
      <c r="P422" s="75"/>
    </row>
    <row r="423" spans="1:16" s="34" customFormat="1" x14ac:dyDescent="0.2">
      <c r="A423" s="2"/>
      <c r="B423" s="2"/>
      <c r="C423" s="2"/>
      <c r="D423" s="2"/>
      <c r="E423" s="2"/>
      <c r="F423" s="2"/>
      <c r="G423" s="59"/>
      <c r="H423" s="59"/>
      <c r="I423" s="2"/>
      <c r="J423" s="60"/>
      <c r="K423" s="2"/>
      <c r="L423" s="2"/>
      <c r="M423" s="2"/>
      <c r="N423" s="61"/>
      <c r="O423" s="71"/>
      <c r="P423" s="75"/>
    </row>
    <row r="424" spans="1:16" s="34" customFormat="1" x14ac:dyDescent="0.2">
      <c r="A424" s="2"/>
      <c r="B424" s="2"/>
      <c r="C424" s="2"/>
      <c r="D424" s="2"/>
      <c r="E424" s="2"/>
      <c r="F424" s="2"/>
      <c r="G424" s="59"/>
      <c r="H424" s="59"/>
      <c r="I424" s="2"/>
      <c r="J424" s="60"/>
      <c r="K424" s="2"/>
      <c r="L424" s="2"/>
      <c r="M424" s="2"/>
      <c r="N424" s="61"/>
      <c r="O424" s="71"/>
      <c r="P424" s="75"/>
    </row>
    <row r="425" spans="1:16" s="34" customFormat="1" x14ac:dyDescent="0.2">
      <c r="A425" s="2"/>
      <c r="B425" s="2"/>
      <c r="C425" s="2"/>
      <c r="D425" s="2"/>
      <c r="E425" s="2"/>
      <c r="F425" s="2"/>
      <c r="G425" s="59"/>
      <c r="H425" s="59"/>
      <c r="I425" s="2"/>
      <c r="J425" s="60"/>
      <c r="K425" s="2"/>
      <c r="L425" s="2"/>
      <c r="M425" s="2"/>
      <c r="N425" s="61"/>
      <c r="O425" s="71"/>
      <c r="P425" s="75"/>
    </row>
    <row r="426" spans="1:16" s="34" customFormat="1" x14ac:dyDescent="0.2">
      <c r="A426" s="2"/>
      <c r="B426" s="2"/>
      <c r="C426" s="2"/>
      <c r="D426" s="2"/>
      <c r="E426" s="2"/>
      <c r="F426" s="2"/>
      <c r="G426" s="59"/>
      <c r="H426" s="59"/>
      <c r="I426" s="2"/>
      <c r="J426" s="60"/>
      <c r="K426" s="2"/>
      <c r="L426" s="2"/>
      <c r="M426" s="2"/>
      <c r="N426" s="61"/>
      <c r="O426" s="71"/>
      <c r="P426" s="75"/>
    </row>
    <row r="427" spans="1:16" s="34" customFormat="1" x14ac:dyDescent="0.2">
      <c r="A427" s="2"/>
      <c r="B427" s="2"/>
      <c r="C427" s="2"/>
      <c r="D427" s="2"/>
      <c r="E427" s="2"/>
      <c r="F427" s="2"/>
      <c r="G427" s="59"/>
      <c r="H427" s="59"/>
      <c r="I427" s="2"/>
      <c r="J427" s="60"/>
      <c r="K427" s="2"/>
      <c r="L427" s="2"/>
      <c r="M427" s="2"/>
      <c r="N427" s="61"/>
      <c r="O427" s="71"/>
      <c r="P427" s="75"/>
    </row>
    <row r="428" spans="1:16" s="34" customFormat="1" x14ac:dyDescent="0.2">
      <c r="A428" s="2"/>
      <c r="B428" s="2"/>
      <c r="C428" s="2"/>
      <c r="D428" s="2"/>
      <c r="E428" s="2"/>
      <c r="F428" s="2"/>
      <c r="G428" s="59"/>
      <c r="H428" s="59"/>
      <c r="I428" s="2"/>
      <c r="J428" s="60"/>
      <c r="K428" s="2"/>
      <c r="L428" s="2"/>
      <c r="M428" s="2"/>
      <c r="N428" s="61"/>
      <c r="O428" s="71"/>
      <c r="P428" s="75"/>
    </row>
    <row r="429" spans="1:16" s="34" customFormat="1" x14ac:dyDescent="0.2">
      <c r="A429" s="2"/>
      <c r="B429" s="2"/>
      <c r="C429" s="2"/>
      <c r="D429" s="2"/>
      <c r="E429" s="2"/>
      <c r="F429" s="2"/>
      <c r="G429" s="59"/>
      <c r="H429" s="59"/>
      <c r="I429" s="2"/>
      <c r="J429" s="60"/>
      <c r="K429" s="2"/>
      <c r="L429" s="2"/>
      <c r="M429" s="2"/>
      <c r="N429" s="61"/>
      <c r="O429" s="71"/>
      <c r="P429" s="75"/>
    </row>
    <row r="430" spans="1:16" s="34" customFormat="1" x14ac:dyDescent="0.2">
      <c r="A430" s="2"/>
      <c r="B430" s="2"/>
      <c r="C430" s="2"/>
      <c r="D430" s="2"/>
      <c r="E430" s="2"/>
      <c r="F430" s="2"/>
      <c r="G430" s="59"/>
      <c r="H430" s="59"/>
      <c r="I430" s="2"/>
      <c r="J430" s="60"/>
      <c r="K430" s="2"/>
      <c r="L430" s="2"/>
      <c r="M430" s="2"/>
      <c r="N430" s="61"/>
      <c r="O430" s="71"/>
      <c r="P430" s="75"/>
    </row>
    <row r="431" spans="1:16" s="34" customFormat="1" x14ac:dyDescent="0.2">
      <c r="A431" s="2"/>
      <c r="B431" s="2"/>
      <c r="C431" s="2"/>
      <c r="D431" s="2"/>
      <c r="E431" s="2"/>
      <c r="F431" s="2"/>
      <c r="G431" s="59"/>
      <c r="H431" s="59"/>
      <c r="I431" s="2"/>
      <c r="J431" s="60"/>
      <c r="K431" s="2"/>
      <c r="L431" s="2"/>
      <c r="M431" s="2"/>
      <c r="N431" s="61"/>
      <c r="O431" s="71"/>
      <c r="P431" s="75"/>
    </row>
    <row r="432" spans="1:16" s="34" customFormat="1" x14ac:dyDescent="0.2">
      <c r="A432" s="2"/>
      <c r="B432" s="2"/>
      <c r="C432" s="2"/>
      <c r="D432" s="2"/>
      <c r="E432" s="2"/>
      <c r="F432" s="2"/>
      <c r="G432" s="59"/>
      <c r="H432" s="59"/>
      <c r="I432" s="2"/>
      <c r="J432" s="60"/>
      <c r="K432" s="2"/>
      <c r="L432" s="2"/>
      <c r="M432" s="2"/>
      <c r="N432" s="61"/>
      <c r="O432" s="71"/>
      <c r="P432" s="75"/>
    </row>
    <row r="433" spans="1:16" s="34" customFormat="1" x14ac:dyDescent="0.2">
      <c r="A433" s="2"/>
      <c r="B433" s="2"/>
      <c r="C433" s="2"/>
      <c r="D433" s="2"/>
      <c r="E433" s="2"/>
      <c r="F433" s="2"/>
      <c r="G433" s="59"/>
      <c r="H433" s="59"/>
      <c r="I433" s="2"/>
      <c r="J433" s="60"/>
      <c r="K433" s="2"/>
      <c r="L433" s="2"/>
      <c r="M433" s="2"/>
      <c r="N433" s="61"/>
      <c r="O433" s="71"/>
      <c r="P433" s="75"/>
    </row>
    <row r="434" spans="1:16" s="34" customFormat="1" x14ac:dyDescent="0.2">
      <c r="A434" s="2"/>
      <c r="B434" s="2"/>
      <c r="C434" s="2"/>
      <c r="D434" s="2"/>
      <c r="E434" s="2"/>
      <c r="F434" s="2"/>
      <c r="G434" s="59"/>
      <c r="H434" s="59"/>
      <c r="I434" s="2"/>
      <c r="J434" s="60"/>
      <c r="K434" s="2"/>
      <c r="L434" s="2"/>
      <c r="M434" s="2"/>
      <c r="N434" s="61"/>
      <c r="O434" s="71"/>
      <c r="P434" s="75"/>
    </row>
    <row r="435" spans="1:16" s="58" customFormat="1" x14ac:dyDescent="0.2">
      <c r="A435" s="2"/>
      <c r="B435" s="2"/>
      <c r="C435" s="2"/>
      <c r="D435" s="2"/>
      <c r="E435" s="2"/>
      <c r="F435" s="2"/>
      <c r="G435" s="59"/>
      <c r="H435" s="59"/>
      <c r="I435" s="2"/>
      <c r="J435" s="60"/>
      <c r="K435" s="2"/>
      <c r="L435" s="2"/>
      <c r="M435" s="2"/>
      <c r="P435" s="77"/>
    </row>
    <row r="436" spans="1:16" s="34" customFormat="1" x14ac:dyDescent="0.2">
      <c r="A436" s="2"/>
      <c r="B436" s="2"/>
      <c r="C436" s="2"/>
      <c r="D436" s="2"/>
      <c r="E436" s="2"/>
      <c r="F436" s="2"/>
      <c r="G436" s="59"/>
      <c r="H436" s="59"/>
      <c r="I436" s="2"/>
      <c r="J436" s="60"/>
      <c r="K436" s="2"/>
      <c r="L436" s="2"/>
      <c r="M436" s="2"/>
      <c r="P436" s="75"/>
    </row>
    <row r="437" spans="1:16" s="34" customFormat="1" x14ac:dyDescent="0.2">
      <c r="A437" s="2"/>
      <c r="B437" s="2"/>
      <c r="C437" s="2"/>
      <c r="D437" s="2"/>
      <c r="E437" s="2"/>
      <c r="F437" s="2"/>
      <c r="G437" s="59"/>
      <c r="H437" s="59"/>
      <c r="I437" s="2"/>
      <c r="J437" s="60"/>
      <c r="K437" s="2"/>
      <c r="L437" s="2"/>
      <c r="M437" s="2"/>
      <c r="P437" s="75"/>
    </row>
  </sheetData>
  <mergeCells count="6">
    <mergeCell ref="A1:M1"/>
    <mergeCell ref="A2:A5"/>
    <mergeCell ref="B2:B5"/>
    <mergeCell ref="E2:F2"/>
    <mergeCell ref="G2:K2"/>
    <mergeCell ref="L2:M2"/>
  </mergeCells>
  <pageMargins left="0.70866141732283472" right="0.70866141732283472" top="0.78740157480314965" bottom="0.78740157480314965" header="0.31496062992125984" footer="0.31496062992125984"/>
  <pageSetup paperSize="9" fitToHeight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367"/>
  <sheetViews>
    <sheetView workbookViewId="0">
      <pane xSplit="2" ySplit="7" topLeftCell="C17" activePane="bottomRight" state="frozen"/>
      <selection activeCell="K19" sqref="K19"/>
      <selection pane="topRight" activeCell="K19" sqref="K19"/>
      <selection pane="bottomLeft" activeCell="K19" sqref="K19"/>
      <selection pane="bottomRight" activeCell="A34" sqref="A34:XFD34"/>
    </sheetView>
  </sheetViews>
  <sheetFormatPr baseColWidth="10" defaultColWidth="8.85546875" defaultRowHeight="12.75" x14ac:dyDescent="0.2"/>
  <cols>
    <col min="1" max="1" width="6.42578125" style="2" customWidth="1"/>
    <col min="2" max="2" width="14" style="2" bestFit="1" customWidth="1"/>
    <col min="3" max="3" width="14.5703125" style="2" customWidth="1"/>
    <col min="4" max="4" width="12.140625" style="2" bestFit="1" customWidth="1"/>
    <col min="5" max="6" width="11.42578125" style="2" customWidth="1"/>
    <col min="7" max="8" width="11.42578125" style="59" customWidth="1"/>
    <col min="9" max="9" width="11.42578125" style="2" customWidth="1"/>
    <col min="10" max="10" width="11.42578125" style="60" customWidth="1"/>
    <col min="11" max="11" width="11.42578125" style="2" customWidth="1"/>
    <col min="12" max="13" width="13" style="2" bestFit="1" customWidth="1"/>
    <col min="14" max="14" width="12.85546875" style="2" customWidth="1"/>
    <col min="15" max="15" width="14.42578125" style="2" customWidth="1"/>
    <col min="16" max="235" width="11.42578125" style="2" customWidth="1"/>
    <col min="236" max="16384" width="8.85546875" style="2"/>
  </cols>
  <sheetData>
    <row r="1" spans="1:49" ht="22.5" customHeight="1" x14ac:dyDescent="0.2">
      <c r="A1" s="85" t="s">
        <v>441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3"/>
      <c r="O1" s="3"/>
    </row>
    <row r="2" spans="1:49" x14ac:dyDescent="0.2">
      <c r="A2" s="87" t="s">
        <v>0</v>
      </c>
      <c r="B2" s="87" t="s">
        <v>1</v>
      </c>
      <c r="C2" s="5" t="s">
        <v>2</v>
      </c>
      <c r="D2" s="6" t="s">
        <v>3</v>
      </c>
      <c r="E2" s="90" t="s">
        <v>433</v>
      </c>
      <c r="F2" s="91"/>
      <c r="G2" s="90" t="s">
        <v>4</v>
      </c>
      <c r="H2" s="92"/>
      <c r="I2" s="92"/>
      <c r="J2" s="92"/>
      <c r="K2" s="91"/>
      <c r="L2" s="90" t="s">
        <v>5</v>
      </c>
      <c r="M2" s="91"/>
      <c r="N2" s="7" t="s">
        <v>6</v>
      </c>
      <c r="O2" s="7" t="s">
        <v>7</v>
      </c>
    </row>
    <row r="3" spans="1:49" x14ac:dyDescent="0.2">
      <c r="A3" s="88"/>
      <c r="B3" s="88"/>
      <c r="C3" s="8" t="s">
        <v>56</v>
      </c>
      <c r="D3" s="9" t="s">
        <v>424</v>
      </c>
      <c r="E3" s="10" t="s">
        <v>9</v>
      </c>
      <c r="F3" s="11" t="s">
        <v>10</v>
      </c>
      <c r="G3" s="12" t="s">
        <v>11</v>
      </c>
      <c r="H3" s="68" t="s">
        <v>12</v>
      </c>
      <c r="I3" s="10" t="s">
        <v>13</v>
      </c>
      <c r="J3" s="13" t="s">
        <v>14</v>
      </c>
      <c r="K3" s="14" t="s">
        <v>15</v>
      </c>
      <c r="L3" s="15" t="s">
        <v>13</v>
      </c>
      <c r="M3" s="16" t="s">
        <v>6</v>
      </c>
      <c r="N3" s="17" t="s">
        <v>16</v>
      </c>
      <c r="O3" s="17" t="s">
        <v>17</v>
      </c>
    </row>
    <row r="4" spans="1:49" ht="14.25" x14ac:dyDescent="0.2">
      <c r="A4" s="88"/>
      <c r="B4" s="88"/>
      <c r="C4" s="9"/>
      <c r="D4" s="9"/>
      <c r="E4" s="18"/>
      <c r="F4" s="16" t="s">
        <v>18</v>
      </c>
      <c r="G4" s="19" t="s">
        <v>19</v>
      </c>
      <c r="H4" s="69" t="s">
        <v>20</v>
      </c>
      <c r="I4" s="18" t="s">
        <v>16</v>
      </c>
      <c r="J4" s="20" t="s">
        <v>21</v>
      </c>
      <c r="K4" s="15" t="s">
        <v>22</v>
      </c>
      <c r="L4" s="15" t="s">
        <v>23</v>
      </c>
      <c r="M4" s="16" t="s">
        <v>16</v>
      </c>
      <c r="N4" s="21" t="s">
        <v>53</v>
      </c>
      <c r="O4" s="17" t="s">
        <v>58</v>
      </c>
      <c r="P4" s="78"/>
      <c r="Q4" s="93" t="s">
        <v>423</v>
      </c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</row>
    <row r="5" spans="1:49" s="34" customFormat="1" x14ac:dyDescent="0.2">
      <c r="A5" s="89"/>
      <c r="B5" s="89"/>
      <c r="C5" s="1"/>
      <c r="D5" s="22"/>
      <c r="E5" s="22"/>
      <c r="F5" s="23" t="s">
        <v>26</v>
      </c>
      <c r="G5" s="24" t="s">
        <v>27</v>
      </c>
      <c r="H5" s="25" t="s">
        <v>28</v>
      </c>
      <c r="I5" s="22"/>
      <c r="J5" s="26" t="s">
        <v>29</v>
      </c>
      <c r="K5" s="22"/>
      <c r="L5" s="23" t="s">
        <v>30</v>
      </c>
      <c r="M5" s="23" t="s">
        <v>57</v>
      </c>
      <c r="N5" s="27"/>
      <c r="O5" s="27"/>
      <c r="Q5" s="93" t="s">
        <v>444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</row>
    <row r="6" spans="1:49" s="57" customFormat="1" x14ac:dyDescent="0.2">
      <c r="A6" s="72"/>
      <c r="B6" s="72"/>
      <c r="C6" s="72">
        <v>1</v>
      </c>
      <c r="D6" s="73">
        <v>2</v>
      </c>
      <c r="E6" s="72">
        <v>3</v>
      </c>
      <c r="F6" s="72">
        <v>4</v>
      </c>
      <c r="G6" s="72">
        <v>5</v>
      </c>
      <c r="H6" s="72">
        <f t="shared" ref="H6:M6" si="0">G6+1</f>
        <v>6</v>
      </c>
      <c r="I6" s="72">
        <f t="shared" si="0"/>
        <v>7</v>
      </c>
      <c r="J6" s="72">
        <f t="shared" si="0"/>
        <v>8</v>
      </c>
      <c r="K6" s="72">
        <f t="shared" si="0"/>
        <v>9</v>
      </c>
      <c r="L6" s="72">
        <f t="shared" si="0"/>
        <v>10</v>
      </c>
      <c r="M6" s="72">
        <f t="shared" si="0"/>
        <v>11</v>
      </c>
      <c r="N6" s="72">
        <v>12</v>
      </c>
      <c r="O6" s="72">
        <v>13</v>
      </c>
    </row>
    <row r="7" spans="1:49" s="34" customFormat="1" x14ac:dyDescent="0.2">
      <c r="A7" s="28"/>
      <c r="B7" s="29"/>
      <c r="C7" s="29"/>
      <c r="D7" s="29"/>
      <c r="E7" s="29"/>
      <c r="F7" s="29"/>
      <c r="G7" s="30"/>
      <c r="H7" s="30"/>
      <c r="I7" s="29"/>
      <c r="J7" s="31"/>
      <c r="K7" s="29"/>
      <c r="L7" s="29"/>
      <c r="M7" s="29"/>
      <c r="N7" s="32"/>
      <c r="O7" s="29"/>
    </row>
    <row r="8" spans="1:49" s="34" customFormat="1" x14ac:dyDescent="0.2">
      <c r="A8" s="33">
        <v>301</v>
      </c>
      <c r="B8" s="34" t="s">
        <v>90</v>
      </c>
      <c r="C8" s="36">
        <v>37170972830</v>
      </c>
      <c r="D8" s="36">
        <v>709037</v>
      </c>
      <c r="E8" s="37">
        <f>IF(ISNUMBER(C8),(C8)/D8,"")</f>
        <v>52424.588321907038</v>
      </c>
      <c r="F8" s="38">
        <f t="shared" ref="F8" si="1">IF(ISNUMBER(C8),E8/E$365,"")</f>
        <v>1.3971816771064767</v>
      </c>
      <c r="G8" s="37">
        <f>IF(ISNUMBER(D8),(E$365-E8)*0.6,"")</f>
        <v>-8941.751635807419</v>
      </c>
      <c r="H8" s="37">
        <f>IF(ISNUMBER(D8),(IF(E8&gt;=E$365*0.9,0,IF(E8&lt;0.9*E$365,(E$365*0.9-E8)*0.35))),"")</f>
        <v>0</v>
      </c>
      <c r="I8" s="37">
        <f>IF(ISNUMBER(C8),G8+H8,"")</f>
        <v>-8941.751635807419</v>
      </c>
      <c r="J8" s="81">
        <f>IF(ISNUMBER(D8),I$367,"")</f>
        <v>-481.76483265677342</v>
      </c>
      <c r="K8" s="37">
        <f>IF(ISNUMBER(I8),I8+J8,"")</f>
        <v>-9423.5164684641932</v>
      </c>
      <c r="L8" s="37">
        <f>IF(ISNUMBER(I8),(I8*D8),"")</f>
        <v>-6340032754.5979853</v>
      </c>
      <c r="M8" s="37">
        <f>IF(ISNUMBER(K8),(K8*D8),"")</f>
        <v>-6681621846.2504463</v>
      </c>
      <c r="N8" s="41">
        <f>'jan-sep'!M8</f>
        <v>-5758767217.3109035</v>
      </c>
      <c r="O8" s="41">
        <f>IF(ISNUMBER(M8),(M8-N8),"")</f>
        <v>-922854628.93954277</v>
      </c>
    </row>
    <row r="9" spans="1:49" s="34" customFormat="1" x14ac:dyDescent="0.2">
      <c r="A9" s="33">
        <v>1101</v>
      </c>
      <c r="B9" s="34" t="s">
        <v>204</v>
      </c>
      <c r="C9" s="36">
        <v>518120305</v>
      </c>
      <c r="D9" s="36">
        <v>15011</v>
      </c>
      <c r="E9" s="37">
        <f t="shared" ref="E9:E72" si="2">IF(ISNUMBER(C9),(C9)/D9,"")</f>
        <v>34516.041902604753</v>
      </c>
      <c r="F9" s="38">
        <f t="shared" ref="F9:F72" si="3">IF(ISNUMBER(C9),E9/E$365,"")</f>
        <v>0.91989623297445211</v>
      </c>
      <c r="G9" s="37">
        <f t="shared" ref="G9:G72" si="4">IF(ISNUMBER(D9),(E$365-E9)*0.6,"")</f>
        <v>1803.3762157739518</v>
      </c>
      <c r="H9" s="37">
        <f t="shared" ref="H9:H72" si="5">IF(ISNUMBER(D9),(IF(E9&gt;=E$365*0.9,0,IF(E9&lt;0.9*E$365,(E$365*0.9-E9)*0.35))),"")</f>
        <v>0</v>
      </c>
      <c r="I9" s="37">
        <f t="shared" ref="I9:I72" si="6">IF(ISNUMBER(C9),G9+H9,"")</f>
        <v>1803.3762157739518</v>
      </c>
      <c r="J9" s="81">
        <f t="shared" ref="J9:J72" si="7">IF(ISNUMBER(D9),I$367,"")</f>
        <v>-481.76483265677342</v>
      </c>
      <c r="K9" s="37">
        <f t="shared" ref="K9:K72" si="8">IF(ISNUMBER(I9),I9+J9,"")</f>
        <v>1321.6113831171783</v>
      </c>
      <c r="L9" s="37">
        <f t="shared" ref="L9:L72" si="9">IF(ISNUMBER(I9),(I9*D9),"")</f>
        <v>27070480.374982789</v>
      </c>
      <c r="M9" s="37">
        <f t="shared" ref="M9:M72" si="10">IF(ISNUMBER(K9),(K9*D9),"")</f>
        <v>19838708.471971963</v>
      </c>
      <c r="N9" s="41">
        <f>'jan-sep'!M9</f>
        <v>11439778.605898162</v>
      </c>
      <c r="O9" s="41">
        <f t="shared" ref="O9:O72" si="11">IF(ISNUMBER(M9),(M9-N9),"")</f>
        <v>8398929.8660738003</v>
      </c>
    </row>
    <row r="10" spans="1:49" s="34" customFormat="1" x14ac:dyDescent="0.2">
      <c r="A10" s="33">
        <v>1103</v>
      </c>
      <c r="B10" s="34" t="s">
        <v>206</v>
      </c>
      <c r="C10" s="36">
        <v>7021330508</v>
      </c>
      <c r="D10" s="36">
        <v>146011</v>
      </c>
      <c r="E10" s="37">
        <f t="shared" si="2"/>
        <v>48087.681804795531</v>
      </c>
      <c r="F10" s="38">
        <f t="shared" si="3"/>
        <v>1.2815976255193753</v>
      </c>
      <c r="G10" s="37">
        <f t="shared" si="4"/>
        <v>-6339.6077255405153</v>
      </c>
      <c r="H10" s="37">
        <f t="shared" si="5"/>
        <v>0</v>
      </c>
      <c r="I10" s="37">
        <f t="shared" si="6"/>
        <v>-6339.6077255405153</v>
      </c>
      <c r="J10" s="81">
        <f t="shared" si="7"/>
        <v>-481.76483265677342</v>
      </c>
      <c r="K10" s="37">
        <f t="shared" si="8"/>
        <v>-6821.3725581972885</v>
      </c>
      <c r="L10" s="37">
        <f t="shared" si="9"/>
        <v>-925652463.61389613</v>
      </c>
      <c r="M10" s="37">
        <f t="shared" si="10"/>
        <v>-995995428.59494424</v>
      </c>
      <c r="N10" s="41">
        <f>'jan-sep'!M10</f>
        <v>-770753936.07008255</v>
      </c>
      <c r="O10" s="41">
        <f t="shared" si="11"/>
        <v>-225241492.52486169</v>
      </c>
    </row>
    <row r="11" spans="1:49" s="34" customFormat="1" x14ac:dyDescent="0.2">
      <c r="A11" s="33">
        <v>1106</v>
      </c>
      <c r="B11" s="34" t="s">
        <v>207</v>
      </c>
      <c r="C11" s="36">
        <v>1437243956</v>
      </c>
      <c r="D11" s="36">
        <v>37855</v>
      </c>
      <c r="E11" s="37">
        <f t="shared" si="2"/>
        <v>37967.083767005679</v>
      </c>
      <c r="F11" s="38">
        <f t="shared" si="3"/>
        <v>1.0118708695755267</v>
      </c>
      <c r="G11" s="37">
        <f t="shared" si="4"/>
        <v>-267.24890286660371</v>
      </c>
      <c r="H11" s="37">
        <f t="shared" si="5"/>
        <v>0</v>
      </c>
      <c r="I11" s="37">
        <f t="shared" si="6"/>
        <v>-267.24890286660371</v>
      </c>
      <c r="J11" s="81">
        <f t="shared" si="7"/>
        <v>-481.76483265677342</v>
      </c>
      <c r="K11" s="37">
        <f t="shared" si="8"/>
        <v>-749.01373552337714</v>
      </c>
      <c r="L11" s="37">
        <f t="shared" si="9"/>
        <v>-10116707.218015283</v>
      </c>
      <c r="M11" s="37">
        <f t="shared" si="10"/>
        <v>-28353914.958237443</v>
      </c>
      <c r="N11" s="41">
        <f>'jan-sep'!M11</f>
        <v>-6185721.9324445901</v>
      </c>
      <c r="O11" s="41">
        <f t="shared" si="11"/>
        <v>-22168193.025792852</v>
      </c>
    </row>
    <row r="12" spans="1:49" s="34" customFormat="1" x14ac:dyDescent="0.2">
      <c r="A12" s="33">
        <v>1108</v>
      </c>
      <c r="B12" s="34" t="s">
        <v>205</v>
      </c>
      <c r="C12" s="36">
        <v>3088136813</v>
      </c>
      <c r="D12" s="36">
        <v>82548</v>
      </c>
      <c r="E12" s="37">
        <f t="shared" si="2"/>
        <v>37410.19543780588</v>
      </c>
      <c r="F12" s="38">
        <f t="shared" si="3"/>
        <v>0.99702909027580733</v>
      </c>
      <c r="G12" s="37">
        <f t="shared" si="4"/>
        <v>66.884094653275682</v>
      </c>
      <c r="H12" s="37">
        <f t="shared" si="5"/>
        <v>0</v>
      </c>
      <c r="I12" s="37">
        <f t="shared" si="6"/>
        <v>66.884094653275682</v>
      </c>
      <c r="J12" s="81">
        <f t="shared" si="7"/>
        <v>-481.76483265677342</v>
      </c>
      <c r="K12" s="37">
        <f t="shared" si="8"/>
        <v>-414.88073800349775</v>
      </c>
      <c r="L12" s="37">
        <f t="shared" si="9"/>
        <v>5521148.2454386009</v>
      </c>
      <c r="M12" s="37">
        <f t="shared" si="10"/>
        <v>-34247575.160712734</v>
      </c>
      <c r="N12" s="41">
        <f>'jan-sep'!M12</f>
        <v>-7961647.2840795964</v>
      </c>
      <c r="O12" s="41">
        <f t="shared" si="11"/>
        <v>-26285927.876633137</v>
      </c>
    </row>
    <row r="13" spans="1:49" s="34" customFormat="1" x14ac:dyDescent="0.2">
      <c r="A13" s="33">
        <v>1111</v>
      </c>
      <c r="B13" s="34" t="s">
        <v>208</v>
      </c>
      <c r="C13" s="36">
        <v>107380642</v>
      </c>
      <c r="D13" s="36">
        <v>3324</v>
      </c>
      <c r="E13" s="37">
        <f t="shared" si="2"/>
        <v>32304.645607701565</v>
      </c>
      <c r="F13" s="38">
        <f t="shared" si="3"/>
        <v>0.86095972087276784</v>
      </c>
      <c r="G13" s="37">
        <f t="shared" si="4"/>
        <v>3130.2139927158646</v>
      </c>
      <c r="H13" s="37">
        <f t="shared" si="5"/>
        <v>512.69974990627509</v>
      </c>
      <c r="I13" s="37">
        <f t="shared" si="6"/>
        <v>3642.9137426221396</v>
      </c>
      <c r="J13" s="81">
        <f t="shared" si="7"/>
        <v>-481.76483265677342</v>
      </c>
      <c r="K13" s="37">
        <f t="shared" si="8"/>
        <v>3161.1489099653663</v>
      </c>
      <c r="L13" s="37">
        <f t="shared" si="9"/>
        <v>12109045.280475993</v>
      </c>
      <c r="M13" s="37">
        <f t="shared" si="10"/>
        <v>10507658.976724878</v>
      </c>
      <c r="N13" s="41">
        <f>'jan-sep'!M13</f>
        <v>12057652.455925968</v>
      </c>
      <c r="O13" s="41">
        <f t="shared" si="11"/>
        <v>-1549993.4792010896</v>
      </c>
    </row>
    <row r="14" spans="1:49" s="34" customFormat="1" x14ac:dyDescent="0.2">
      <c r="A14" s="33">
        <v>1112</v>
      </c>
      <c r="B14" s="34" t="s">
        <v>209</v>
      </c>
      <c r="C14" s="36">
        <v>106014514</v>
      </c>
      <c r="D14" s="36">
        <v>3206</v>
      </c>
      <c r="E14" s="37">
        <f t="shared" si="2"/>
        <v>33067.53399875234</v>
      </c>
      <c r="F14" s="38">
        <f t="shared" si="3"/>
        <v>0.88129166273005799</v>
      </c>
      <c r="G14" s="37">
        <f t="shared" si="4"/>
        <v>2672.4809580853994</v>
      </c>
      <c r="H14" s="37">
        <f t="shared" si="5"/>
        <v>245.68881303850355</v>
      </c>
      <c r="I14" s="37">
        <f t="shared" si="6"/>
        <v>2918.169771123903</v>
      </c>
      <c r="J14" s="81">
        <f t="shared" si="7"/>
        <v>-481.76483265677342</v>
      </c>
      <c r="K14" s="37">
        <f t="shared" si="8"/>
        <v>2436.4049384671298</v>
      </c>
      <c r="L14" s="37">
        <f t="shared" si="9"/>
        <v>9355652.2862232327</v>
      </c>
      <c r="M14" s="37">
        <f t="shared" si="10"/>
        <v>7811114.2327256184</v>
      </c>
      <c r="N14" s="41">
        <f>'jan-sep'!M14</f>
        <v>7272491.818531476</v>
      </c>
      <c r="O14" s="41">
        <f t="shared" si="11"/>
        <v>538622.41419414245</v>
      </c>
    </row>
    <row r="15" spans="1:49" s="34" customFormat="1" x14ac:dyDescent="0.2">
      <c r="A15" s="33">
        <v>1114</v>
      </c>
      <c r="B15" s="34" t="s">
        <v>210</v>
      </c>
      <c r="C15" s="36">
        <v>90944522</v>
      </c>
      <c r="D15" s="36">
        <v>2848</v>
      </c>
      <c r="E15" s="37">
        <f t="shared" si="2"/>
        <v>31932.767556179777</v>
      </c>
      <c r="F15" s="38">
        <f t="shared" si="3"/>
        <v>0.85104869979781217</v>
      </c>
      <c r="G15" s="37">
        <f t="shared" si="4"/>
        <v>3353.3408236289374</v>
      </c>
      <c r="H15" s="37">
        <f t="shared" si="5"/>
        <v>642.85706793890074</v>
      </c>
      <c r="I15" s="37">
        <f t="shared" si="6"/>
        <v>3996.1978915678383</v>
      </c>
      <c r="J15" s="81">
        <f t="shared" si="7"/>
        <v>-481.76483265677342</v>
      </c>
      <c r="K15" s="37">
        <f t="shared" si="8"/>
        <v>3514.433058911065</v>
      </c>
      <c r="L15" s="37">
        <f t="shared" si="9"/>
        <v>11381171.595185203</v>
      </c>
      <c r="M15" s="37">
        <f t="shared" si="10"/>
        <v>10009105.351778714</v>
      </c>
      <c r="N15" s="41">
        <f>'jan-sep'!M15</f>
        <v>4950005.1245719409</v>
      </c>
      <c r="O15" s="41">
        <f t="shared" si="11"/>
        <v>5059100.2272067731</v>
      </c>
    </row>
    <row r="16" spans="1:49" s="34" customFormat="1" x14ac:dyDescent="0.2">
      <c r="A16" s="33">
        <v>1119</v>
      </c>
      <c r="B16" s="34" t="s">
        <v>211</v>
      </c>
      <c r="C16" s="36">
        <v>599470024</v>
      </c>
      <c r="D16" s="36">
        <v>19649</v>
      </c>
      <c r="E16" s="37">
        <f t="shared" si="2"/>
        <v>30508.932973688228</v>
      </c>
      <c r="F16" s="38">
        <f t="shared" si="3"/>
        <v>0.81310170481766397</v>
      </c>
      <c r="G16" s="37">
        <f t="shared" si="4"/>
        <v>4207.6415731238667</v>
      </c>
      <c r="H16" s="37">
        <f t="shared" si="5"/>
        <v>1141.1991718109427</v>
      </c>
      <c r="I16" s="37">
        <f t="shared" si="6"/>
        <v>5348.8407449348097</v>
      </c>
      <c r="J16" s="81">
        <f t="shared" si="7"/>
        <v>-481.76483265677342</v>
      </c>
      <c r="K16" s="37">
        <f t="shared" si="8"/>
        <v>4867.0759122780364</v>
      </c>
      <c r="L16" s="37">
        <f t="shared" si="9"/>
        <v>105099371.79722407</v>
      </c>
      <c r="M16" s="37">
        <f t="shared" si="10"/>
        <v>95633174.60035114</v>
      </c>
      <c r="N16" s="41">
        <f>'jan-sep'!M16</f>
        <v>78842462.667069584</v>
      </c>
      <c r="O16" s="41">
        <f t="shared" si="11"/>
        <v>16790711.933281556</v>
      </c>
    </row>
    <row r="17" spans="1:15" s="34" customFormat="1" x14ac:dyDescent="0.2">
      <c r="A17" s="33">
        <v>1120</v>
      </c>
      <c r="B17" s="34" t="s">
        <v>212</v>
      </c>
      <c r="C17" s="36">
        <v>710019946</v>
      </c>
      <c r="D17" s="36">
        <v>20615</v>
      </c>
      <c r="E17" s="37">
        <f t="shared" si="2"/>
        <v>34441.908610235267</v>
      </c>
      <c r="F17" s="38">
        <f t="shared" si="3"/>
        <v>0.91792048683933281</v>
      </c>
      <c r="G17" s="37">
        <f t="shared" si="4"/>
        <v>1847.8561911956435</v>
      </c>
      <c r="H17" s="37">
        <f t="shared" si="5"/>
        <v>0</v>
      </c>
      <c r="I17" s="37">
        <f t="shared" si="6"/>
        <v>1847.8561911956435</v>
      </c>
      <c r="J17" s="81">
        <f t="shared" si="7"/>
        <v>-481.76483265677342</v>
      </c>
      <c r="K17" s="37">
        <f t="shared" si="8"/>
        <v>1366.0913585388701</v>
      </c>
      <c r="L17" s="37">
        <f t="shared" si="9"/>
        <v>38093555.381498188</v>
      </c>
      <c r="M17" s="37">
        <f t="shared" si="10"/>
        <v>28161973.356278807</v>
      </c>
      <c r="N17" s="41">
        <f>'jan-sep'!M17</f>
        <v>20865853.163905814</v>
      </c>
      <c r="O17" s="41">
        <f t="shared" si="11"/>
        <v>7296120.1923729926</v>
      </c>
    </row>
    <row r="18" spans="1:15" s="34" customFormat="1" x14ac:dyDescent="0.2">
      <c r="A18" s="33">
        <v>1121</v>
      </c>
      <c r="B18" s="34" t="s">
        <v>213</v>
      </c>
      <c r="C18" s="36">
        <v>730228298</v>
      </c>
      <c r="D18" s="36">
        <v>19781</v>
      </c>
      <c r="E18" s="37">
        <f t="shared" si="2"/>
        <v>36915.641170820483</v>
      </c>
      <c r="F18" s="38">
        <f t="shared" si="3"/>
        <v>0.98384859268326685</v>
      </c>
      <c r="G18" s="37">
        <f t="shared" si="4"/>
        <v>363.61665484451368</v>
      </c>
      <c r="H18" s="37">
        <f t="shared" si="5"/>
        <v>0</v>
      </c>
      <c r="I18" s="37">
        <f t="shared" si="6"/>
        <v>363.61665484451368</v>
      </c>
      <c r="J18" s="81">
        <f t="shared" si="7"/>
        <v>-481.76483265677342</v>
      </c>
      <c r="K18" s="37">
        <f t="shared" si="8"/>
        <v>-118.14817781225975</v>
      </c>
      <c r="L18" s="37">
        <f t="shared" si="9"/>
        <v>7192701.0494793253</v>
      </c>
      <c r="M18" s="37">
        <f t="shared" si="10"/>
        <v>-2337089.1053043101</v>
      </c>
      <c r="N18" s="41">
        <f>'jan-sep'!M18</f>
        <v>1147387.069726947</v>
      </c>
      <c r="O18" s="41">
        <f t="shared" si="11"/>
        <v>-3484476.1750312569</v>
      </c>
    </row>
    <row r="19" spans="1:15" s="34" customFormat="1" x14ac:dyDescent="0.2">
      <c r="A19" s="33">
        <v>1122</v>
      </c>
      <c r="B19" s="34" t="s">
        <v>214</v>
      </c>
      <c r="C19" s="36">
        <v>391025739</v>
      </c>
      <c r="D19" s="36">
        <v>12302</v>
      </c>
      <c r="E19" s="37">
        <f t="shared" si="2"/>
        <v>31785.542106974477</v>
      </c>
      <c r="F19" s="38">
        <f t="shared" si="3"/>
        <v>0.84712495510819563</v>
      </c>
      <c r="G19" s="37">
        <f t="shared" si="4"/>
        <v>3441.6760931521171</v>
      </c>
      <c r="H19" s="37">
        <f t="shared" si="5"/>
        <v>694.38597516075561</v>
      </c>
      <c r="I19" s="37">
        <f t="shared" si="6"/>
        <v>4136.0620683128727</v>
      </c>
      <c r="J19" s="81">
        <f t="shared" si="7"/>
        <v>-481.76483265677342</v>
      </c>
      <c r="K19" s="37">
        <f t="shared" si="8"/>
        <v>3654.2972356560995</v>
      </c>
      <c r="L19" s="37">
        <f t="shared" si="9"/>
        <v>50881835.56438496</v>
      </c>
      <c r="M19" s="37">
        <f t="shared" si="10"/>
        <v>44955164.593041338</v>
      </c>
      <c r="N19" s="41">
        <f>'jan-sep'!M19</f>
        <v>42562381.977346919</v>
      </c>
      <c r="O19" s="41">
        <f t="shared" si="11"/>
        <v>2392782.6156944185</v>
      </c>
    </row>
    <row r="20" spans="1:15" s="34" customFormat="1" x14ac:dyDescent="0.2">
      <c r="A20" s="33">
        <v>1124</v>
      </c>
      <c r="B20" s="34" t="s">
        <v>215</v>
      </c>
      <c r="C20" s="36">
        <v>1340758343</v>
      </c>
      <c r="D20" s="36">
        <v>28315</v>
      </c>
      <c r="E20" s="37">
        <f t="shared" si="2"/>
        <v>47351.521914179764</v>
      </c>
      <c r="F20" s="38">
        <f t="shared" si="3"/>
        <v>1.2619780320516427</v>
      </c>
      <c r="G20" s="37">
        <f t="shared" si="4"/>
        <v>-5897.9117911710546</v>
      </c>
      <c r="H20" s="37">
        <f t="shared" si="5"/>
        <v>0</v>
      </c>
      <c r="I20" s="37">
        <f t="shared" si="6"/>
        <v>-5897.9117911710546</v>
      </c>
      <c r="J20" s="81">
        <f t="shared" si="7"/>
        <v>-481.76483265677342</v>
      </c>
      <c r="K20" s="37">
        <f t="shared" si="8"/>
        <v>-6379.6766238278278</v>
      </c>
      <c r="L20" s="37">
        <f t="shared" si="9"/>
        <v>-166999372.36700842</v>
      </c>
      <c r="M20" s="37">
        <f t="shared" si="10"/>
        <v>-180640543.60368493</v>
      </c>
      <c r="N20" s="41">
        <f>'jan-sep'!M20</f>
        <v>-137336849.86010221</v>
      </c>
      <c r="O20" s="41">
        <f t="shared" si="11"/>
        <v>-43303693.743582726</v>
      </c>
    </row>
    <row r="21" spans="1:15" s="34" customFormat="1" x14ac:dyDescent="0.2">
      <c r="A21" s="33">
        <v>1127</v>
      </c>
      <c r="B21" s="34" t="s">
        <v>216</v>
      </c>
      <c r="C21" s="36">
        <v>465044155</v>
      </c>
      <c r="D21" s="36">
        <v>11671</v>
      </c>
      <c r="E21" s="37">
        <f t="shared" si="2"/>
        <v>39846.127581184133</v>
      </c>
      <c r="F21" s="38">
        <f t="shared" si="3"/>
        <v>1.0619497671250824</v>
      </c>
      <c r="G21" s="37">
        <f t="shared" si="4"/>
        <v>-1394.6751913736764</v>
      </c>
      <c r="H21" s="37">
        <f t="shared" si="5"/>
        <v>0</v>
      </c>
      <c r="I21" s="37">
        <f t="shared" si="6"/>
        <v>-1394.6751913736764</v>
      </c>
      <c r="J21" s="81">
        <f t="shared" si="7"/>
        <v>-481.76483265677342</v>
      </c>
      <c r="K21" s="37">
        <f t="shared" si="8"/>
        <v>-1876.4400240304499</v>
      </c>
      <c r="L21" s="37">
        <f t="shared" si="9"/>
        <v>-16277254.158522177</v>
      </c>
      <c r="M21" s="37">
        <f t="shared" si="10"/>
        <v>-21899931.52045938</v>
      </c>
      <c r="N21" s="41">
        <f>'jan-sep'!M21</f>
        <v>-16165139.728103567</v>
      </c>
      <c r="O21" s="41">
        <f t="shared" si="11"/>
        <v>-5734791.7923558131</v>
      </c>
    </row>
    <row r="22" spans="1:15" s="34" customFormat="1" x14ac:dyDescent="0.2">
      <c r="A22" s="33">
        <v>1130</v>
      </c>
      <c r="B22" s="34" t="s">
        <v>217</v>
      </c>
      <c r="C22" s="36">
        <v>433888922</v>
      </c>
      <c r="D22" s="36">
        <v>13474</v>
      </c>
      <c r="E22" s="37">
        <f t="shared" si="2"/>
        <v>32201.938696749294</v>
      </c>
      <c r="F22" s="38">
        <f t="shared" si="3"/>
        <v>0.85822245161251975</v>
      </c>
      <c r="G22" s="37">
        <f t="shared" si="4"/>
        <v>3191.8381392872275</v>
      </c>
      <c r="H22" s="37">
        <f t="shared" si="5"/>
        <v>548.64716873956979</v>
      </c>
      <c r="I22" s="37">
        <f t="shared" si="6"/>
        <v>3740.4853080267972</v>
      </c>
      <c r="J22" s="81">
        <f t="shared" si="7"/>
        <v>-481.76483265677342</v>
      </c>
      <c r="K22" s="37">
        <f t="shared" si="8"/>
        <v>3258.7204753700239</v>
      </c>
      <c r="L22" s="37">
        <f t="shared" si="9"/>
        <v>50399299.040353067</v>
      </c>
      <c r="M22" s="37">
        <f t="shared" si="10"/>
        <v>43907999.6851357</v>
      </c>
      <c r="N22" s="41">
        <f>'jan-sep'!M22</f>
        <v>36236534.787739575</v>
      </c>
      <c r="O22" s="41">
        <f t="shared" si="11"/>
        <v>7671464.8973961249</v>
      </c>
    </row>
    <row r="23" spans="1:15" s="34" customFormat="1" x14ac:dyDescent="0.2">
      <c r="A23" s="33">
        <v>1133</v>
      </c>
      <c r="B23" s="34" t="s">
        <v>218</v>
      </c>
      <c r="C23" s="36">
        <v>110466997</v>
      </c>
      <c r="D23" s="36">
        <v>2619</v>
      </c>
      <c r="E23" s="37">
        <f t="shared" si="2"/>
        <v>42179.074837724322</v>
      </c>
      <c r="F23" s="38">
        <f t="shared" si="3"/>
        <v>1.1241257663046826</v>
      </c>
      <c r="G23" s="37">
        <f t="shared" si="4"/>
        <v>-2794.4435452977891</v>
      </c>
      <c r="H23" s="37">
        <f t="shared" si="5"/>
        <v>0</v>
      </c>
      <c r="I23" s="37">
        <f t="shared" si="6"/>
        <v>-2794.4435452977891</v>
      </c>
      <c r="J23" s="81">
        <f t="shared" si="7"/>
        <v>-481.76483265677342</v>
      </c>
      <c r="K23" s="37">
        <f t="shared" si="8"/>
        <v>-3276.2083779545624</v>
      </c>
      <c r="L23" s="37">
        <f t="shared" si="9"/>
        <v>-7318647.64513491</v>
      </c>
      <c r="M23" s="37">
        <f t="shared" si="10"/>
        <v>-8580389.7418629993</v>
      </c>
      <c r="N23" s="41">
        <f>'jan-sep'!M23</f>
        <v>-9839500.2668411601</v>
      </c>
      <c r="O23" s="41">
        <f t="shared" si="11"/>
        <v>1259110.5249781609</v>
      </c>
    </row>
    <row r="24" spans="1:15" s="34" customFormat="1" x14ac:dyDescent="0.2">
      <c r="A24" s="33">
        <v>1134</v>
      </c>
      <c r="B24" s="34" t="s">
        <v>219</v>
      </c>
      <c r="C24" s="36">
        <v>169678005</v>
      </c>
      <c r="D24" s="36">
        <v>3815</v>
      </c>
      <c r="E24" s="37">
        <f t="shared" si="2"/>
        <v>44476.541284403669</v>
      </c>
      <c r="F24" s="38">
        <f t="shared" si="3"/>
        <v>1.1853561569632951</v>
      </c>
      <c r="G24" s="37">
        <f t="shared" si="4"/>
        <v>-4172.9234133053978</v>
      </c>
      <c r="H24" s="37">
        <f t="shared" si="5"/>
        <v>0</v>
      </c>
      <c r="I24" s="37">
        <f t="shared" si="6"/>
        <v>-4172.9234133053978</v>
      </c>
      <c r="J24" s="81">
        <f t="shared" si="7"/>
        <v>-481.76483265677342</v>
      </c>
      <c r="K24" s="37">
        <f t="shared" si="8"/>
        <v>-4654.6882459621711</v>
      </c>
      <c r="L24" s="37">
        <f t="shared" si="9"/>
        <v>-15919702.821760092</v>
      </c>
      <c r="M24" s="37">
        <f t="shared" si="10"/>
        <v>-17757635.658345684</v>
      </c>
      <c r="N24" s="41">
        <f>'jan-sep'!M24</f>
        <v>-18337238.438258506</v>
      </c>
      <c r="O24" s="41">
        <f t="shared" si="11"/>
        <v>579602.77991282195</v>
      </c>
    </row>
    <row r="25" spans="1:15" s="34" customFormat="1" x14ac:dyDescent="0.2">
      <c r="A25" s="33">
        <v>1135</v>
      </c>
      <c r="B25" s="34" t="s">
        <v>220</v>
      </c>
      <c r="C25" s="36">
        <v>157128193</v>
      </c>
      <c r="D25" s="36">
        <v>4543</v>
      </c>
      <c r="E25" s="37">
        <f t="shared" si="2"/>
        <v>34586.879374862423</v>
      </c>
      <c r="F25" s="38">
        <f t="shared" si="3"/>
        <v>0.92178414132927255</v>
      </c>
      <c r="G25" s="37">
        <f t="shared" si="4"/>
        <v>1760.8737324193498</v>
      </c>
      <c r="H25" s="37">
        <f t="shared" si="5"/>
        <v>0</v>
      </c>
      <c r="I25" s="37">
        <f t="shared" si="6"/>
        <v>1760.8737324193498</v>
      </c>
      <c r="J25" s="81">
        <f t="shared" si="7"/>
        <v>-481.76483265677342</v>
      </c>
      <c r="K25" s="37">
        <f t="shared" si="8"/>
        <v>1279.1088997625764</v>
      </c>
      <c r="L25" s="37">
        <f t="shared" si="9"/>
        <v>7999649.366381106</v>
      </c>
      <c r="M25" s="37">
        <f t="shared" si="10"/>
        <v>5810991.7316213846</v>
      </c>
      <c r="N25" s="41">
        <f>'jan-sep'!M25</f>
        <v>2781294.1878352761</v>
      </c>
      <c r="O25" s="41">
        <f t="shared" si="11"/>
        <v>3029697.5437861085</v>
      </c>
    </row>
    <row r="26" spans="1:15" s="34" customFormat="1" x14ac:dyDescent="0.2">
      <c r="A26" s="33">
        <v>1144</v>
      </c>
      <c r="B26" s="34" t="s">
        <v>221</v>
      </c>
      <c r="C26" s="36">
        <v>18664972</v>
      </c>
      <c r="D26" s="36">
        <v>535</v>
      </c>
      <c r="E26" s="37">
        <f t="shared" si="2"/>
        <v>34887.798130841118</v>
      </c>
      <c r="F26" s="38">
        <f t="shared" si="3"/>
        <v>0.92980400730455615</v>
      </c>
      <c r="G26" s="37">
        <f t="shared" si="4"/>
        <v>1580.3224788321327</v>
      </c>
      <c r="H26" s="37">
        <f t="shared" si="5"/>
        <v>0</v>
      </c>
      <c r="I26" s="37">
        <f t="shared" si="6"/>
        <v>1580.3224788321327</v>
      </c>
      <c r="J26" s="81">
        <f t="shared" si="7"/>
        <v>-481.76483265677342</v>
      </c>
      <c r="K26" s="37">
        <f t="shared" si="8"/>
        <v>1098.5576461753592</v>
      </c>
      <c r="L26" s="37">
        <f t="shared" si="9"/>
        <v>845472.52617519093</v>
      </c>
      <c r="M26" s="37">
        <f t="shared" si="10"/>
        <v>587728.3407038172</v>
      </c>
      <c r="N26" s="41">
        <f>'jan-sep'!M26</f>
        <v>832367.325051261</v>
      </c>
      <c r="O26" s="41">
        <f t="shared" si="11"/>
        <v>-244638.98434744379</v>
      </c>
    </row>
    <row r="27" spans="1:15" s="34" customFormat="1" x14ac:dyDescent="0.2">
      <c r="A27" s="33">
        <v>1145</v>
      </c>
      <c r="B27" s="34" t="s">
        <v>222</v>
      </c>
      <c r="C27" s="36">
        <v>29631299</v>
      </c>
      <c r="D27" s="36">
        <v>868</v>
      </c>
      <c r="E27" s="37">
        <f t="shared" si="2"/>
        <v>34137.441244239628</v>
      </c>
      <c r="F27" s="38">
        <f t="shared" si="3"/>
        <v>0.90980604591260816</v>
      </c>
      <c r="G27" s="37">
        <f t="shared" si="4"/>
        <v>2030.5366107930267</v>
      </c>
      <c r="H27" s="37">
        <f t="shared" si="5"/>
        <v>0</v>
      </c>
      <c r="I27" s="37">
        <f t="shared" si="6"/>
        <v>2030.5366107930267</v>
      </c>
      <c r="J27" s="81">
        <f t="shared" si="7"/>
        <v>-481.76483265677342</v>
      </c>
      <c r="K27" s="37">
        <f t="shared" si="8"/>
        <v>1548.7717781362533</v>
      </c>
      <c r="L27" s="37">
        <f t="shared" si="9"/>
        <v>1762505.7781683472</v>
      </c>
      <c r="M27" s="37">
        <f t="shared" si="10"/>
        <v>1344333.9034222679</v>
      </c>
      <c r="N27" s="41">
        <f>'jan-sep'!M27</f>
        <v>1504817.0454102689</v>
      </c>
      <c r="O27" s="41">
        <f t="shared" si="11"/>
        <v>-160483.14198800107</v>
      </c>
    </row>
    <row r="28" spans="1:15" s="34" customFormat="1" x14ac:dyDescent="0.2">
      <c r="A28" s="33">
        <v>1146</v>
      </c>
      <c r="B28" s="34" t="s">
        <v>223</v>
      </c>
      <c r="C28" s="36">
        <v>380370579</v>
      </c>
      <c r="D28" s="36">
        <v>11405</v>
      </c>
      <c r="E28" s="37">
        <f t="shared" si="2"/>
        <v>33351.212538360371</v>
      </c>
      <c r="F28" s="38">
        <f t="shared" si="3"/>
        <v>0.88885205510347864</v>
      </c>
      <c r="G28" s="37">
        <f t="shared" si="4"/>
        <v>2502.273834320581</v>
      </c>
      <c r="H28" s="37">
        <f t="shared" si="5"/>
        <v>146.40132417569293</v>
      </c>
      <c r="I28" s="37">
        <f t="shared" si="6"/>
        <v>2648.675158496274</v>
      </c>
      <c r="J28" s="81">
        <f t="shared" si="7"/>
        <v>-481.76483265677342</v>
      </c>
      <c r="K28" s="37">
        <f t="shared" si="8"/>
        <v>2166.9103258395007</v>
      </c>
      <c r="L28" s="37">
        <f t="shared" si="9"/>
        <v>30208140.182650004</v>
      </c>
      <c r="M28" s="37">
        <f t="shared" si="10"/>
        <v>24713612.266199507</v>
      </c>
      <c r="N28" s="41">
        <f>'jan-sep'!M28</f>
        <v>24141778.226560045</v>
      </c>
      <c r="O28" s="41">
        <f t="shared" si="11"/>
        <v>571834.03963946179</v>
      </c>
    </row>
    <row r="29" spans="1:15" s="34" customFormat="1" x14ac:dyDescent="0.2">
      <c r="A29" s="33">
        <v>1149</v>
      </c>
      <c r="B29" s="34" t="s">
        <v>224</v>
      </c>
      <c r="C29" s="36">
        <v>1370293164</v>
      </c>
      <c r="D29" s="36">
        <v>42903</v>
      </c>
      <c r="E29" s="37">
        <f t="shared" si="2"/>
        <v>31939.332074680093</v>
      </c>
      <c r="F29" s="38">
        <f t="shared" si="3"/>
        <v>0.8512236525301321</v>
      </c>
      <c r="G29" s="37">
        <f t="shared" si="4"/>
        <v>3349.4021125287477</v>
      </c>
      <c r="H29" s="37">
        <f t="shared" si="5"/>
        <v>640.55948646379011</v>
      </c>
      <c r="I29" s="37">
        <f t="shared" si="6"/>
        <v>3989.9615989925378</v>
      </c>
      <c r="J29" s="81">
        <f t="shared" si="7"/>
        <v>-481.76483265677342</v>
      </c>
      <c r="K29" s="37">
        <f t="shared" si="8"/>
        <v>3508.1967663357646</v>
      </c>
      <c r="L29" s="37">
        <f t="shared" si="9"/>
        <v>171181322.48157686</v>
      </c>
      <c r="M29" s="37">
        <f t="shared" si="10"/>
        <v>150512165.86610332</v>
      </c>
      <c r="N29" s="41">
        <f>'jan-sep'!M29</f>
        <v>137561511.74733496</v>
      </c>
      <c r="O29" s="41">
        <f t="shared" si="11"/>
        <v>12950654.118768364</v>
      </c>
    </row>
    <row r="30" spans="1:15" s="34" customFormat="1" x14ac:dyDescent="0.2">
      <c r="A30" s="33">
        <v>1151</v>
      </c>
      <c r="B30" s="34" t="s">
        <v>225</v>
      </c>
      <c r="C30" s="36">
        <v>7454506</v>
      </c>
      <c r="D30" s="36">
        <v>208</v>
      </c>
      <c r="E30" s="37">
        <f t="shared" si="2"/>
        <v>35838.971153846156</v>
      </c>
      <c r="F30" s="38">
        <f t="shared" si="3"/>
        <v>0.95515397307520333</v>
      </c>
      <c r="G30" s="37">
        <f t="shared" si="4"/>
        <v>1009.6186650291099</v>
      </c>
      <c r="H30" s="37">
        <f t="shared" si="5"/>
        <v>0</v>
      </c>
      <c r="I30" s="37">
        <f t="shared" si="6"/>
        <v>1009.6186650291099</v>
      </c>
      <c r="J30" s="81">
        <f t="shared" si="7"/>
        <v>-481.76483265677342</v>
      </c>
      <c r="K30" s="37">
        <f t="shared" si="8"/>
        <v>527.85383237233646</v>
      </c>
      <c r="L30" s="37">
        <f t="shared" si="9"/>
        <v>210000.68232605487</v>
      </c>
      <c r="M30" s="37">
        <f t="shared" si="10"/>
        <v>109793.59713344599</v>
      </c>
      <c r="N30" s="41">
        <f>'jan-sep'!M30</f>
        <v>95266.778883939449</v>
      </c>
      <c r="O30" s="41">
        <f t="shared" si="11"/>
        <v>14526.818249506541</v>
      </c>
    </row>
    <row r="31" spans="1:15" s="34" customFormat="1" x14ac:dyDescent="0.2">
      <c r="A31" s="33">
        <v>1160</v>
      </c>
      <c r="B31" s="34" t="s">
        <v>226</v>
      </c>
      <c r="C31" s="36">
        <v>366516483</v>
      </c>
      <c r="D31" s="36">
        <v>8844</v>
      </c>
      <c r="E31" s="37">
        <f t="shared" si="2"/>
        <v>41442.388398914518</v>
      </c>
      <c r="F31" s="38">
        <f t="shared" si="3"/>
        <v>1.1044921396606797</v>
      </c>
      <c r="G31" s="37">
        <f t="shared" si="4"/>
        <v>-2352.431682011907</v>
      </c>
      <c r="H31" s="37">
        <f t="shared" si="5"/>
        <v>0</v>
      </c>
      <c r="I31" s="37">
        <f t="shared" si="6"/>
        <v>-2352.431682011907</v>
      </c>
      <c r="J31" s="81">
        <f t="shared" si="7"/>
        <v>-481.76483265677342</v>
      </c>
      <c r="K31" s="37">
        <f t="shared" si="8"/>
        <v>-2834.1965146686803</v>
      </c>
      <c r="L31" s="37">
        <f t="shared" si="9"/>
        <v>-20804905.795713305</v>
      </c>
      <c r="M31" s="37">
        <f t="shared" si="10"/>
        <v>-25065633.975729808</v>
      </c>
      <c r="N31" s="41">
        <f>'jan-sep'!M31</f>
        <v>-17865338.040146355</v>
      </c>
      <c r="O31" s="41">
        <f t="shared" si="11"/>
        <v>-7200295.9355834536</v>
      </c>
    </row>
    <row r="32" spans="1:15" s="34" customFormat="1" x14ac:dyDescent="0.2">
      <c r="A32" s="33">
        <v>1505</v>
      </c>
      <c r="B32" s="34" t="s">
        <v>267</v>
      </c>
      <c r="C32" s="36">
        <v>771959069</v>
      </c>
      <c r="D32" s="36">
        <v>24159</v>
      </c>
      <c r="E32" s="37">
        <f t="shared" si="2"/>
        <v>31953.270789353865</v>
      </c>
      <c r="F32" s="38">
        <f t="shared" si="3"/>
        <v>0.85159513693025801</v>
      </c>
      <c r="G32" s="37">
        <f t="shared" si="4"/>
        <v>3341.038883724485</v>
      </c>
      <c r="H32" s="37">
        <f t="shared" si="5"/>
        <v>635.68093632797002</v>
      </c>
      <c r="I32" s="37">
        <f t="shared" si="6"/>
        <v>3976.7198200524549</v>
      </c>
      <c r="J32" s="81">
        <f t="shared" si="7"/>
        <v>-481.76483265677342</v>
      </c>
      <c r="K32" s="37">
        <f t="shared" si="8"/>
        <v>3494.9549873956817</v>
      </c>
      <c r="L32" s="37">
        <f t="shared" si="9"/>
        <v>96073574.132647261</v>
      </c>
      <c r="M32" s="37">
        <f t="shared" si="10"/>
        <v>84434617.540492266</v>
      </c>
      <c r="N32" s="41">
        <f>'jan-sep'!M32</f>
        <v>70067306.094604507</v>
      </c>
      <c r="O32" s="41">
        <f t="shared" si="11"/>
        <v>14367311.445887759</v>
      </c>
    </row>
    <row r="33" spans="1:15" s="34" customFormat="1" x14ac:dyDescent="0.2">
      <c r="A33" s="33">
        <v>1506</v>
      </c>
      <c r="B33" s="34" t="s">
        <v>265</v>
      </c>
      <c r="C33" s="36">
        <v>1126646300</v>
      </c>
      <c r="D33" s="36">
        <v>32446</v>
      </c>
      <c r="E33" s="37">
        <f t="shared" si="2"/>
        <v>34723.734820933241</v>
      </c>
      <c r="F33" s="38">
        <f t="shared" si="3"/>
        <v>0.92543151230123455</v>
      </c>
      <c r="G33" s="37">
        <f t="shared" si="4"/>
        <v>1678.7604647768587</v>
      </c>
      <c r="H33" s="37">
        <f t="shared" si="5"/>
        <v>0</v>
      </c>
      <c r="I33" s="37">
        <f t="shared" si="6"/>
        <v>1678.7604647768587</v>
      </c>
      <c r="J33" s="81">
        <f t="shared" si="7"/>
        <v>-481.76483265677342</v>
      </c>
      <c r="K33" s="37">
        <f t="shared" si="8"/>
        <v>1196.9956321200852</v>
      </c>
      <c r="L33" s="37">
        <f t="shared" si="9"/>
        <v>54469062.040149957</v>
      </c>
      <c r="M33" s="37">
        <f t="shared" si="10"/>
        <v>38837720.279768288</v>
      </c>
      <c r="N33" s="41">
        <f>'jan-sep'!M33</f>
        <v>34240973.52725146</v>
      </c>
      <c r="O33" s="41">
        <f t="shared" si="11"/>
        <v>4596746.7525168285</v>
      </c>
    </row>
    <row r="34" spans="1:15" s="34" customFormat="1" x14ac:dyDescent="0.2">
      <c r="A34" s="33">
        <v>1507</v>
      </c>
      <c r="B34" s="34" t="s">
        <v>266</v>
      </c>
      <c r="C34" s="36">
        <v>2419998500</v>
      </c>
      <c r="D34" s="36">
        <v>67520</v>
      </c>
      <c r="E34" s="37">
        <f t="shared" si="2"/>
        <v>35841.210011848343</v>
      </c>
      <c r="F34" s="38">
        <f t="shared" si="3"/>
        <v>0.95521364147658572</v>
      </c>
      <c r="G34" s="37">
        <f t="shared" si="4"/>
        <v>1008.2753502277977</v>
      </c>
      <c r="H34" s="37">
        <f t="shared" si="5"/>
        <v>0</v>
      </c>
      <c r="I34" s="37">
        <f t="shared" si="6"/>
        <v>1008.2753502277977</v>
      </c>
      <c r="J34" s="81">
        <f t="shared" si="7"/>
        <v>-481.76483265677342</v>
      </c>
      <c r="K34" s="37">
        <f t="shared" si="8"/>
        <v>526.51051757102437</v>
      </c>
      <c r="L34" s="37">
        <f t="shared" si="9"/>
        <v>68078751.647380903</v>
      </c>
      <c r="M34" s="37">
        <f t="shared" si="10"/>
        <v>35549990.146395564</v>
      </c>
      <c r="N34" s="41">
        <f>'jan-sep'!M34</f>
        <v>19185248.791555736</v>
      </c>
      <c r="O34" s="41">
        <f t="shared" si="11"/>
        <v>16364741.354839828</v>
      </c>
    </row>
    <row r="35" spans="1:15" s="34" customFormat="1" x14ac:dyDescent="0.2">
      <c r="A35" s="33">
        <v>1511</v>
      </c>
      <c r="B35" s="34" t="s">
        <v>268</v>
      </c>
      <c r="C35" s="36">
        <v>96279578</v>
      </c>
      <c r="D35" s="36">
        <v>3013</v>
      </c>
      <c r="E35" s="37">
        <f t="shared" si="2"/>
        <v>31954.722203783604</v>
      </c>
      <c r="F35" s="38">
        <f t="shared" si="3"/>
        <v>0.85163381896309853</v>
      </c>
      <c r="G35" s="37">
        <f t="shared" si="4"/>
        <v>3340.1680350666416</v>
      </c>
      <c r="H35" s="37">
        <f t="shared" si="5"/>
        <v>635.17294127756134</v>
      </c>
      <c r="I35" s="37">
        <f t="shared" si="6"/>
        <v>3975.3409763442028</v>
      </c>
      <c r="J35" s="81">
        <f t="shared" si="7"/>
        <v>-481.76483265677342</v>
      </c>
      <c r="K35" s="37">
        <f t="shared" si="8"/>
        <v>3493.5761436874295</v>
      </c>
      <c r="L35" s="37">
        <f t="shared" si="9"/>
        <v>11977702.361725083</v>
      </c>
      <c r="M35" s="37">
        <f t="shared" si="10"/>
        <v>10526144.920930225</v>
      </c>
      <c r="N35" s="41">
        <f>'jan-sep'!M35</f>
        <v>9392563.8103354201</v>
      </c>
      <c r="O35" s="41">
        <f t="shared" si="11"/>
        <v>1133581.1105948053</v>
      </c>
    </row>
    <row r="36" spans="1:15" s="34" customFormat="1" x14ac:dyDescent="0.2">
      <c r="A36" s="33">
        <v>1514</v>
      </c>
      <c r="B36" s="34" t="s">
        <v>159</v>
      </c>
      <c r="C36" s="36">
        <v>90791891</v>
      </c>
      <c r="D36" s="36">
        <v>2442</v>
      </c>
      <c r="E36" s="37">
        <f t="shared" si="2"/>
        <v>37179.316543816545</v>
      </c>
      <c r="F36" s="38">
        <f t="shared" si="3"/>
        <v>0.99087587533148114</v>
      </c>
      <c r="G36" s="37">
        <f t="shared" si="4"/>
        <v>205.41143104687652</v>
      </c>
      <c r="H36" s="37">
        <f t="shared" si="5"/>
        <v>0</v>
      </c>
      <c r="I36" s="37">
        <f t="shared" si="6"/>
        <v>205.41143104687652</v>
      </c>
      <c r="J36" s="81">
        <f t="shared" si="7"/>
        <v>-481.76483265677342</v>
      </c>
      <c r="K36" s="37">
        <f t="shared" si="8"/>
        <v>-276.35340160989688</v>
      </c>
      <c r="L36" s="37">
        <f t="shared" si="9"/>
        <v>501614.71461647243</v>
      </c>
      <c r="M36" s="37">
        <f t="shared" si="10"/>
        <v>-674855.00673136814</v>
      </c>
      <c r="N36" s="41">
        <f>'jan-sep'!M36</f>
        <v>-2097105.2767568254</v>
      </c>
      <c r="O36" s="41">
        <f t="shared" si="11"/>
        <v>1422250.2700254573</v>
      </c>
    </row>
    <row r="37" spans="1:15" s="34" customFormat="1" x14ac:dyDescent="0.2">
      <c r="A37" s="33">
        <v>1515</v>
      </c>
      <c r="B37" s="34" t="s">
        <v>393</v>
      </c>
      <c r="C37" s="36">
        <v>317259358</v>
      </c>
      <c r="D37" s="36">
        <v>8842</v>
      </c>
      <c r="E37" s="37">
        <f t="shared" si="2"/>
        <v>35880.949785116492</v>
      </c>
      <c r="F37" s="38">
        <f t="shared" si="3"/>
        <v>0.95627275676656542</v>
      </c>
      <c r="G37" s="37">
        <f t="shared" si="4"/>
        <v>984.43148626690811</v>
      </c>
      <c r="H37" s="37">
        <f t="shared" si="5"/>
        <v>0</v>
      </c>
      <c r="I37" s="37">
        <f t="shared" si="6"/>
        <v>984.43148626690811</v>
      </c>
      <c r="J37" s="81">
        <f t="shared" si="7"/>
        <v>-481.76483265677342</v>
      </c>
      <c r="K37" s="37">
        <f t="shared" si="8"/>
        <v>502.66665361013469</v>
      </c>
      <c r="L37" s="37">
        <f t="shared" si="9"/>
        <v>8704343.201572001</v>
      </c>
      <c r="M37" s="37">
        <f t="shared" si="10"/>
        <v>4444578.551220811</v>
      </c>
      <c r="N37" s="41">
        <f>'jan-sep'!M37</f>
        <v>-4711157.2187894629</v>
      </c>
      <c r="O37" s="41">
        <f t="shared" si="11"/>
        <v>9155735.7700102739</v>
      </c>
    </row>
    <row r="38" spans="1:15" s="34" customFormat="1" x14ac:dyDescent="0.2">
      <c r="A38" s="33">
        <v>1516</v>
      </c>
      <c r="B38" s="34" t="s">
        <v>269</v>
      </c>
      <c r="C38" s="36">
        <v>298163337</v>
      </c>
      <c r="D38" s="36">
        <v>8797</v>
      </c>
      <c r="E38" s="37">
        <f t="shared" si="2"/>
        <v>33893.752074570875</v>
      </c>
      <c r="F38" s="38">
        <f t="shared" si="3"/>
        <v>0.90331142089657923</v>
      </c>
      <c r="G38" s="37">
        <f t="shared" si="4"/>
        <v>2176.7501125942786</v>
      </c>
      <c r="H38" s="37">
        <f t="shared" si="5"/>
        <v>0</v>
      </c>
      <c r="I38" s="37">
        <f t="shared" si="6"/>
        <v>2176.7501125942786</v>
      </c>
      <c r="J38" s="81">
        <f t="shared" si="7"/>
        <v>-481.76483265677342</v>
      </c>
      <c r="K38" s="37">
        <f t="shared" si="8"/>
        <v>1694.9852799375051</v>
      </c>
      <c r="L38" s="37">
        <f t="shared" si="9"/>
        <v>19148870.740491867</v>
      </c>
      <c r="M38" s="37">
        <f t="shared" si="10"/>
        <v>14910785.507610232</v>
      </c>
      <c r="N38" s="41">
        <f>'jan-sep'!M38</f>
        <v>9758559.3617404625</v>
      </c>
      <c r="O38" s="41">
        <f t="shared" si="11"/>
        <v>5152226.1458697692</v>
      </c>
    </row>
    <row r="39" spans="1:15" s="34" customFormat="1" x14ac:dyDescent="0.2">
      <c r="A39" s="33">
        <v>1517</v>
      </c>
      <c r="B39" s="34" t="s">
        <v>270</v>
      </c>
      <c r="C39" s="36">
        <v>144527548</v>
      </c>
      <c r="D39" s="36">
        <v>5159</v>
      </c>
      <c r="E39" s="37">
        <f t="shared" si="2"/>
        <v>28014.643923240939</v>
      </c>
      <c r="F39" s="38">
        <f t="shared" si="3"/>
        <v>0.7466257424830971</v>
      </c>
      <c r="G39" s="37">
        <f t="shared" si="4"/>
        <v>5704.2150033922399</v>
      </c>
      <c r="H39" s="37">
        <f t="shared" si="5"/>
        <v>2014.2003394674937</v>
      </c>
      <c r="I39" s="37">
        <f t="shared" si="6"/>
        <v>7718.4153428597338</v>
      </c>
      <c r="J39" s="81">
        <f t="shared" si="7"/>
        <v>-481.76483265677342</v>
      </c>
      <c r="K39" s="37">
        <f t="shared" si="8"/>
        <v>7236.6505102029605</v>
      </c>
      <c r="L39" s="37">
        <f t="shared" si="9"/>
        <v>39819304.753813364</v>
      </c>
      <c r="M39" s="37">
        <f t="shared" si="10"/>
        <v>37333879.982137077</v>
      </c>
      <c r="N39" s="41">
        <f>'jan-sep'!M39</f>
        <v>31255711.708204579</v>
      </c>
      <c r="O39" s="41">
        <f t="shared" si="11"/>
        <v>6078168.2739324979</v>
      </c>
    </row>
    <row r="40" spans="1:15" s="34" customFormat="1" x14ac:dyDescent="0.2">
      <c r="A40" s="33">
        <v>1520</v>
      </c>
      <c r="B40" s="34" t="s">
        <v>272</v>
      </c>
      <c r="C40" s="36">
        <v>336321147</v>
      </c>
      <c r="D40" s="36">
        <v>10929</v>
      </c>
      <c r="E40" s="37">
        <f t="shared" si="2"/>
        <v>30773.277244029647</v>
      </c>
      <c r="F40" s="38">
        <f t="shared" si="3"/>
        <v>0.8201468144273234</v>
      </c>
      <c r="G40" s="37">
        <f t="shared" si="4"/>
        <v>4049.0350109190153</v>
      </c>
      <c r="H40" s="37">
        <f t="shared" si="5"/>
        <v>1048.6786771914462</v>
      </c>
      <c r="I40" s="37">
        <f t="shared" si="6"/>
        <v>5097.7136881104616</v>
      </c>
      <c r="J40" s="81">
        <f t="shared" si="7"/>
        <v>-481.76483265677342</v>
      </c>
      <c r="K40" s="37">
        <f t="shared" si="8"/>
        <v>4615.9488554536883</v>
      </c>
      <c r="L40" s="37">
        <f t="shared" si="9"/>
        <v>55712912.897359237</v>
      </c>
      <c r="M40" s="37">
        <f t="shared" si="10"/>
        <v>50447705.041253358</v>
      </c>
      <c r="N40" s="41">
        <f>'jan-sep'!M40</f>
        <v>46904173.395206042</v>
      </c>
      <c r="O40" s="41">
        <f t="shared" si="11"/>
        <v>3543531.6460473165</v>
      </c>
    </row>
    <row r="41" spans="1:15" s="34" customFormat="1" x14ac:dyDescent="0.2">
      <c r="A41" s="33">
        <v>1525</v>
      </c>
      <c r="B41" s="34" t="s">
        <v>273</v>
      </c>
      <c r="C41" s="36">
        <v>147218129</v>
      </c>
      <c r="D41" s="36">
        <v>4421</v>
      </c>
      <c r="E41" s="37">
        <f t="shared" si="2"/>
        <v>33299.73512779914</v>
      </c>
      <c r="F41" s="38">
        <f t="shared" si="3"/>
        <v>0.88748011691334161</v>
      </c>
      <c r="G41" s="37">
        <f t="shared" si="4"/>
        <v>2533.1602806573196</v>
      </c>
      <c r="H41" s="37">
        <f t="shared" si="5"/>
        <v>164.4184178721236</v>
      </c>
      <c r="I41" s="37">
        <f t="shared" si="6"/>
        <v>2697.578698529443</v>
      </c>
      <c r="J41" s="81">
        <f t="shared" si="7"/>
        <v>-481.76483265677342</v>
      </c>
      <c r="K41" s="37">
        <f t="shared" si="8"/>
        <v>2215.8138658726698</v>
      </c>
      <c r="L41" s="37">
        <f t="shared" si="9"/>
        <v>11925995.426198667</v>
      </c>
      <c r="M41" s="37">
        <f t="shared" si="10"/>
        <v>9796113.1010230724</v>
      </c>
      <c r="N41" s="41">
        <f>'jan-sep'!M41</f>
        <v>9105519.2955170441</v>
      </c>
      <c r="O41" s="41">
        <f t="shared" si="11"/>
        <v>690593.80550602823</v>
      </c>
    </row>
    <row r="42" spans="1:15" s="34" customFormat="1" x14ac:dyDescent="0.2">
      <c r="A42" s="33">
        <v>1528</v>
      </c>
      <c r="B42" s="34" t="s">
        <v>274</v>
      </c>
      <c r="C42" s="36">
        <v>217663386</v>
      </c>
      <c r="D42" s="36">
        <v>7630</v>
      </c>
      <c r="E42" s="37">
        <f t="shared" si="2"/>
        <v>28527.311402359108</v>
      </c>
      <c r="F42" s="38">
        <f t="shared" si="3"/>
        <v>0.76028898012025281</v>
      </c>
      <c r="G42" s="37">
        <f t="shared" si="4"/>
        <v>5396.6145159213384</v>
      </c>
      <c r="H42" s="37">
        <f t="shared" si="5"/>
        <v>1834.7667217761348</v>
      </c>
      <c r="I42" s="37">
        <f t="shared" si="6"/>
        <v>7231.3812376974729</v>
      </c>
      <c r="J42" s="81">
        <f t="shared" si="7"/>
        <v>-481.76483265677342</v>
      </c>
      <c r="K42" s="37">
        <f t="shared" si="8"/>
        <v>6749.6164050406996</v>
      </c>
      <c r="L42" s="37">
        <f t="shared" si="9"/>
        <v>55175438.843631715</v>
      </c>
      <c r="M42" s="37">
        <f t="shared" si="10"/>
        <v>51499573.170460537</v>
      </c>
      <c r="N42" s="41">
        <f>'jan-sep'!M42</f>
        <v>45370820.462880597</v>
      </c>
      <c r="O42" s="41">
        <f t="shared" si="11"/>
        <v>6128752.7075799406</v>
      </c>
    </row>
    <row r="43" spans="1:15" s="34" customFormat="1" x14ac:dyDescent="0.2">
      <c r="A43" s="33">
        <v>1531</v>
      </c>
      <c r="B43" s="34" t="s">
        <v>275</v>
      </c>
      <c r="C43" s="36">
        <v>281189597</v>
      </c>
      <c r="D43" s="36">
        <v>9636</v>
      </c>
      <c r="E43" s="37">
        <f t="shared" si="2"/>
        <v>29181.153694479039</v>
      </c>
      <c r="F43" s="38">
        <f t="shared" si="3"/>
        <v>0.77771470532877141</v>
      </c>
      <c r="G43" s="37">
        <f t="shared" si="4"/>
        <v>5004.3091406493804</v>
      </c>
      <c r="H43" s="37">
        <f t="shared" si="5"/>
        <v>1605.9219195341591</v>
      </c>
      <c r="I43" s="37">
        <f t="shared" si="6"/>
        <v>6610.2310601835397</v>
      </c>
      <c r="J43" s="81">
        <f t="shared" si="7"/>
        <v>-481.76483265677342</v>
      </c>
      <c r="K43" s="37">
        <f t="shared" si="8"/>
        <v>6128.4662275267665</v>
      </c>
      <c r="L43" s="37">
        <f t="shared" si="9"/>
        <v>63696186.495928586</v>
      </c>
      <c r="M43" s="37">
        <f t="shared" si="10"/>
        <v>59053900.568447925</v>
      </c>
      <c r="N43" s="41">
        <f>'jan-sep'!M43</f>
        <v>47063752.14858681</v>
      </c>
      <c r="O43" s="41">
        <f t="shared" si="11"/>
        <v>11990148.419861116</v>
      </c>
    </row>
    <row r="44" spans="1:15" s="34" customFormat="1" x14ac:dyDescent="0.2">
      <c r="A44" s="33">
        <v>1532</v>
      </c>
      <c r="B44" s="34" t="s">
        <v>276</v>
      </c>
      <c r="C44" s="36">
        <v>288074722</v>
      </c>
      <c r="D44" s="36">
        <v>8692</v>
      </c>
      <c r="E44" s="37">
        <f t="shared" si="2"/>
        <v>33142.512885411874</v>
      </c>
      <c r="F44" s="38">
        <f t="shared" si="3"/>
        <v>0.88328994502399383</v>
      </c>
      <c r="G44" s="37">
        <f t="shared" si="4"/>
        <v>2627.4936260896793</v>
      </c>
      <c r="H44" s="37">
        <f t="shared" si="5"/>
        <v>219.4462027076668</v>
      </c>
      <c r="I44" s="37">
        <f t="shared" si="6"/>
        <v>2846.9398287973463</v>
      </c>
      <c r="J44" s="81">
        <f t="shared" si="7"/>
        <v>-481.76483265677342</v>
      </c>
      <c r="K44" s="37">
        <f t="shared" si="8"/>
        <v>2365.1749961405731</v>
      </c>
      <c r="L44" s="37">
        <f t="shared" si="9"/>
        <v>24745600.991906535</v>
      </c>
      <c r="M44" s="37">
        <f t="shared" si="10"/>
        <v>20558101.066453859</v>
      </c>
      <c r="N44" s="41">
        <f>'jan-sep'!M44</f>
        <v>11396380.182976924</v>
      </c>
      <c r="O44" s="41">
        <f t="shared" si="11"/>
        <v>9161720.8834769353</v>
      </c>
    </row>
    <row r="45" spans="1:15" s="34" customFormat="1" x14ac:dyDescent="0.2">
      <c r="A45" s="33">
        <v>1535</v>
      </c>
      <c r="B45" s="34" t="s">
        <v>277</v>
      </c>
      <c r="C45" s="36">
        <v>230634393</v>
      </c>
      <c r="D45" s="36">
        <v>7051</v>
      </c>
      <c r="E45" s="37">
        <f t="shared" si="2"/>
        <v>32709.458658346335</v>
      </c>
      <c r="F45" s="38">
        <f t="shared" si="3"/>
        <v>0.87174850138815252</v>
      </c>
      <c r="G45" s="37">
        <f t="shared" si="4"/>
        <v>2887.3261623290023</v>
      </c>
      <c r="H45" s="37">
        <f t="shared" si="5"/>
        <v>371.01518218060534</v>
      </c>
      <c r="I45" s="37">
        <f t="shared" si="6"/>
        <v>3258.3413445096076</v>
      </c>
      <c r="J45" s="81">
        <f t="shared" si="7"/>
        <v>-481.76483265677342</v>
      </c>
      <c r="K45" s="37">
        <f t="shared" si="8"/>
        <v>2776.5765118528343</v>
      </c>
      <c r="L45" s="37">
        <f t="shared" si="9"/>
        <v>22974564.820137244</v>
      </c>
      <c r="M45" s="37">
        <f t="shared" si="10"/>
        <v>19577640.985074334</v>
      </c>
      <c r="N45" s="41">
        <f>'jan-sep'!M45</f>
        <v>15526383.488292411</v>
      </c>
      <c r="O45" s="41">
        <f t="shared" si="11"/>
        <v>4051257.4967819229</v>
      </c>
    </row>
    <row r="46" spans="1:15" s="34" customFormat="1" x14ac:dyDescent="0.2">
      <c r="A46" s="33">
        <v>1539</v>
      </c>
      <c r="B46" s="34" t="s">
        <v>278</v>
      </c>
      <c r="C46" s="36">
        <v>235251313</v>
      </c>
      <c r="D46" s="36">
        <v>7046</v>
      </c>
      <c r="E46" s="37">
        <f t="shared" si="2"/>
        <v>33387.924070394547</v>
      </c>
      <c r="F46" s="38">
        <f t="shared" si="3"/>
        <v>0.8898304639291561</v>
      </c>
      <c r="G46" s="37">
        <f t="shared" si="4"/>
        <v>2480.2469151000755</v>
      </c>
      <c r="H46" s="37">
        <f t="shared" si="5"/>
        <v>133.5522879637312</v>
      </c>
      <c r="I46" s="37">
        <f t="shared" si="6"/>
        <v>2613.7992030638065</v>
      </c>
      <c r="J46" s="81">
        <f t="shared" si="7"/>
        <v>-481.76483265677342</v>
      </c>
      <c r="K46" s="37">
        <f t="shared" si="8"/>
        <v>2132.0343704070333</v>
      </c>
      <c r="L46" s="37">
        <f t="shared" si="9"/>
        <v>18416829.184787583</v>
      </c>
      <c r="M46" s="37">
        <f t="shared" si="10"/>
        <v>15022314.173887957</v>
      </c>
      <c r="N46" s="41">
        <f>'jan-sep'!M46</f>
        <v>15178402.473572303</v>
      </c>
      <c r="O46" s="41">
        <f t="shared" si="11"/>
        <v>-156088.29968434572</v>
      </c>
    </row>
    <row r="47" spans="1:15" s="34" customFormat="1" x14ac:dyDescent="0.2">
      <c r="A47" s="33">
        <v>1547</v>
      </c>
      <c r="B47" s="34" t="s">
        <v>279</v>
      </c>
      <c r="C47" s="36">
        <v>116646647</v>
      </c>
      <c r="D47" s="36">
        <v>3654</v>
      </c>
      <c r="E47" s="37">
        <f t="shared" si="2"/>
        <v>31923.001368363439</v>
      </c>
      <c r="F47" s="38">
        <f t="shared" si="3"/>
        <v>0.85078841852314802</v>
      </c>
      <c r="G47" s="37">
        <f t="shared" si="4"/>
        <v>3359.2005363187404</v>
      </c>
      <c r="H47" s="37">
        <f t="shared" si="5"/>
        <v>646.27523367461902</v>
      </c>
      <c r="I47" s="37">
        <f t="shared" si="6"/>
        <v>4005.4757699933593</v>
      </c>
      <c r="J47" s="81">
        <f t="shared" si="7"/>
        <v>-481.76483265677342</v>
      </c>
      <c r="K47" s="37">
        <f t="shared" si="8"/>
        <v>3523.7109373365861</v>
      </c>
      <c r="L47" s="37">
        <f t="shared" si="9"/>
        <v>14636008.463555735</v>
      </c>
      <c r="M47" s="37">
        <f t="shared" si="10"/>
        <v>12875639.765027886</v>
      </c>
      <c r="N47" s="41">
        <f>'jan-sep'!M47</f>
        <v>11036647.677452905</v>
      </c>
      <c r="O47" s="41">
        <f t="shared" si="11"/>
        <v>1838992.0875749812</v>
      </c>
    </row>
    <row r="48" spans="1:15" s="34" customFormat="1" x14ac:dyDescent="0.2">
      <c r="A48" s="33">
        <v>1554</v>
      </c>
      <c r="B48" s="34" t="s">
        <v>280</v>
      </c>
      <c r="C48" s="36">
        <v>194772978</v>
      </c>
      <c r="D48" s="36">
        <v>5872</v>
      </c>
      <c r="E48" s="37">
        <f t="shared" si="2"/>
        <v>33169.785081743867</v>
      </c>
      <c r="F48" s="38">
        <f t="shared" si="3"/>
        <v>0.88401678359782365</v>
      </c>
      <c r="G48" s="37">
        <f t="shared" si="4"/>
        <v>2611.1303082904838</v>
      </c>
      <c r="H48" s="37">
        <f t="shared" si="5"/>
        <v>209.90093399146934</v>
      </c>
      <c r="I48" s="37">
        <f t="shared" si="6"/>
        <v>2821.0312422819529</v>
      </c>
      <c r="J48" s="81">
        <f t="shared" si="7"/>
        <v>-481.76483265677342</v>
      </c>
      <c r="K48" s="37">
        <f t="shared" si="8"/>
        <v>2339.2664096251797</v>
      </c>
      <c r="L48" s="37">
        <f t="shared" si="9"/>
        <v>16565095.454679627</v>
      </c>
      <c r="M48" s="37">
        <f t="shared" si="10"/>
        <v>13736172.357319055</v>
      </c>
      <c r="N48" s="41">
        <f>'jan-sep'!M48</f>
        <v>11199733.497291595</v>
      </c>
      <c r="O48" s="41">
        <f t="shared" si="11"/>
        <v>2536438.8600274604</v>
      </c>
    </row>
    <row r="49" spans="1:15" s="34" customFormat="1" x14ac:dyDescent="0.2">
      <c r="A49" s="33">
        <v>1557</v>
      </c>
      <c r="B49" s="34" t="s">
        <v>281</v>
      </c>
      <c r="C49" s="36">
        <v>73238592</v>
      </c>
      <c r="D49" s="36">
        <v>2669</v>
      </c>
      <c r="E49" s="37">
        <f t="shared" si="2"/>
        <v>27440.461596103411</v>
      </c>
      <c r="F49" s="38">
        <f t="shared" si="3"/>
        <v>0.73132305623463545</v>
      </c>
      <c r="G49" s="37">
        <f t="shared" si="4"/>
        <v>6048.7243996747575</v>
      </c>
      <c r="H49" s="37">
        <f t="shared" si="5"/>
        <v>2215.1641539656289</v>
      </c>
      <c r="I49" s="37">
        <f t="shared" si="6"/>
        <v>8263.8885536403868</v>
      </c>
      <c r="J49" s="81">
        <f t="shared" si="7"/>
        <v>-481.76483265677342</v>
      </c>
      <c r="K49" s="37">
        <f t="shared" si="8"/>
        <v>7782.1237209836136</v>
      </c>
      <c r="L49" s="37">
        <f t="shared" si="9"/>
        <v>22056318.549666192</v>
      </c>
      <c r="M49" s="37">
        <f t="shared" si="10"/>
        <v>20770488.211305264</v>
      </c>
      <c r="N49" s="41">
        <f>'jan-sep'!M49</f>
        <v>17127062.927592177</v>
      </c>
      <c r="O49" s="41">
        <f t="shared" si="11"/>
        <v>3643425.2837130874</v>
      </c>
    </row>
    <row r="50" spans="1:15" s="34" customFormat="1" x14ac:dyDescent="0.2">
      <c r="A50" s="33">
        <v>1560</v>
      </c>
      <c r="B50" s="34" t="s">
        <v>282</v>
      </c>
      <c r="C50" s="36">
        <v>87194139</v>
      </c>
      <c r="D50" s="36">
        <v>3031</v>
      </c>
      <c r="E50" s="37">
        <f t="shared" si="2"/>
        <v>28767.449356647972</v>
      </c>
      <c r="F50" s="38">
        <f t="shared" si="3"/>
        <v>0.76668896074861814</v>
      </c>
      <c r="G50" s="37">
        <f t="shared" si="4"/>
        <v>5252.5317433480204</v>
      </c>
      <c r="H50" s="37">
        <f t="shared" si="5"/>
        <v>1750.7184377750323</v>
      </c>
      <c r="I50" s="37">
        <f t="shared" si="6"/>
        <v>7003.2501811230522</v>
      </c>
      <c r="J50" s="81">
        <f t="shared" si="7"/>
        <v>-481.76483265677342</v>
      </c>
      <c r="K50" s="37">
        <f t="shared" si="8"/>
        <v>6521.485348466279</v>
      </c>
      <c r="L50" s="37">
        <f t="shared" si="9"/>
        <v>21226851.298983973</v>
      </c>
      <c r="M50" s="37">
        <f t="shared" si="10"/>
        <v>19766622.09120129</v>
      </c>
      <c r="N50" s="41">
        <f>'jan-sep'!M50</f>
        <v>17766135.603327796</v>
      </c>
      <c r="O50" s="41">
        <f t="shared" si="11"/>
        <v>2000486.4878734946</v>
      </c>
    </row>
    <row r="51" spans="1:15" s="34" customFormat="1" x14ac:dyDescent="0.2">
      <c r="A51" s="33">
        <v>1563</v>
      </c>
      <c r="B51" s="34" t="s">
        <v>283</v>
      </c>
      <c r="C51" s="36">
        <v>253045654</v>
      </c>
      <c r="D51" s="36">
        <v>7110</v>
      </c>
      <c r="E51" s="37">
        <f t="shared" si="2"/>
        <v>35590.106047819972</v>
      </c>
      <c r="F51" s="38">
        <f t="shared" si="3"/>
        <v>0.94852140279967012</v>
      </c>
      <c r="G51" s="37">
        <f t="shared" si="4"/>
        <v>1158.93772864482</v>
      </c>
      <c r="H51" s="37">
        <f t="shared" si="5"/>
        <v>0</v>
      </c>
      <c r="I51" s="37">
        <f t="shared" si="6"/>
        <v>1158.93772864482</v>
      </c>
      <c r="J51" s="81">
        <f t="shared" si="7"/>
        <v>-481.76483265677342</v>
      </c>
      <c r="K51" s="37">
        <f t="shared" si="8"/>
        <v>677.17289598804655</v>
      </c>
      <c r="L51" s="37">
        <f t="shared" si="9"/>
        <v>8240047.25066467</v>
      </c>
      <c r="M51" s="37">
        <f t="shared" si="10"/>
        <v>4814699.2904750109</v>
      </c>
      <c r="N51" s="41">
        <f>'jan-sep'!M51</f>
        <v>5351220.2762731174</v>
      </c>
      <c r="O51" s="41">
        <f t="shared" si="11"/>
        <v>-536520.98579810653</v>
      </c>
    </row>
    <row r="52" spans="1:15" s="34" customFormat="1" x14ac:dyDescent="0.2">
      <c r="A52" s="33">
        <v>1566</v>
      </c>
      <c r="B52" s="34" t="s">
        <v>284</v>
      </c>
      <c r="C52" s="36">
        <v>178729504</v>
      </c>
      <c r="D52" s="36">
        <v>5912</v>
      </c>
      <c r="E52" s="37">
        <f t="shared" si="2"/>
        <v>30231.648173207035</v>
      </c>
      <c r="F52" s="38">
        <f t="shared" si="3"/>
        <v>0.80571171368995953</v>
      </c>
      <c r="G52" s="37">
        <f t="shared" si="4"/>
        <v>4374.0124534125825</v>
      </c>
      <c r="H52" s="37">
        <f t="shared" si="5"/>
        <v>1238.2488519793603</v>
      </c>
      <c r="I52" s="37">
        <f t="shared" si="6"/>
        <v>5612.2613053919431</v>
      </c>
      <c r="J52" s="81">
        <f t="shared" si="7"/>
        <v>-481.76483265677342</v>
      </c>
      <c r="K52" s="37">
        <f t="shared" si="8"/>
        <v>5130.4964727351698</v>
      </c>
      <c r="L52" s="37">
        <f t="shared" si="9"/>
        <v>33179688.837477166</v>
      </c>
      <c r="M52" s="37">
        <f t="shared" si="10"/>
        <v>30331495.146810323</v>
      </c>
      <c r="N52" s="41">
        <f>'jan-sep'!M52</f>
        <v>27654370.415052444</v>
      </c>
      <c r="O52" s="41">
        <f t="shared" si="11"/>
        <v>2677124.7317578793</v>
      </c>
    </row>
    <row r="53" spans="1:15" s="34" customFormat="1" x14ac:dyDescent="0.2">
      <c r="A53" s="33">
        <v>1573</v>
      </c>
      <c r="B53" s="34" t="s">
        <v>286</v>
      </c>
      <c r="C53" s="36">
        <v>64675966</v>
      </c>
      <c r="D53" s="36">
        <v>2158</v>
      </c>
      <c r="E53" s="37">
        <f t="shared" si="2"/>
        <v>29970.327154772938</v>
      </c>
      <c r="F53" s="38">
        <f t="shared" si="3"/>
        <v>0.79874717757272784</v>
      </c>
      <c r="G53" s="37">
        <f t="shared" si="4"/>
        <v>4530.8050644730401</v>
      </c>
      <c r="H53" s="37">
        <f t="shared" si="5"/>
        <v>1329.7112084312942</v>
      </c>
      <c r="I53" s="37">
        <f t="shared" si="6"/>
        <v>5860.5162729043341</v>
      </c>
      <c r="J53" s="81">
        <f t="shared" si="7"/>
        <v>-481.76483265677342</v>
      </c>
      <c r="K53" s="37">
        <f t="shared" si="8"/>
        <v>5378.7514402475608</v>
      </c>
      <c r="L53" s="37">
        <f t="shared" si="9"/>
        <v>12646994.116927553</v>
      </c>
      <c r="M53" s="37">
        <f t="shared" si="10"/>
        <v>11607345.608054236</v>
      </c>
      <c r="N53" s="41">
        <f>'jan-sep'!M53</f>
        <v>9832511.9931974187</v>
      </c>
      <c r="O53" s="41">
        <f t="shared" si="11"/>
        <v>1774833.6148568168</v>
      </c>
    </row>
    <row r="54" spans="1:15" s="34" customFormat="1" x14ac:dyDescent="0.2">
      <c r="A54" s="33">
        <v>1576</v>
      </c>
      <c r="B54" s="34" t="s">
        <v>287</v>
      </c>
      <c r="C54" s="36">
        <v>109752147</v>
      </c>
      <c r="D54" s="36">
        <v>3381</v>
      </c>
      <c r="E54" s="37">
        <f t="shared" si="2"/>
        <v>32461.445430346052</v>
      </c>
      <c r="F54" s="38">
        <f t="shared" si="3"/>
        <v>0.86513863474095509</v>
      </c>
      <c r="G54" s="37">
        <f t="shared" si="4"/>
        <v>3036.1340991291727</v>
      </c>
      <c r="H54" s="37">
        <f t="shared" si="5"/>
        <v>457.81981198070457</v>
      </c>
      <c r="I54" s="37">
        <f t="shared" si="6"/>
        <v>3493.9539111098775</v>
      </c>
      <c r="J54" s="81">
        <f t="shared" si="7"/>
        <v>-481.76483265677342</v>
      </c>
      <c r="K54" s="37">
        <f t="shared" si="8"/>
        <v>3012.1890784531042</v>
      </c>
      <c r="L54" s="37">
        <f t="shared" si="9"/>
        <v>11813058.173462495</v>
      </c>
      <c r="M54" s="37">
        <f t="shared" si="10"/>
        <v>10184211.274249945</v>
      </c>
      <c r="N54" s="41">
        <f>'jan-sep'!M54</f>
        <v>8993398.933735162</v>
      </c>
      <c r="O54" s="41">
        <f t="shared" si="11"/>
        <v>1190812.3405147828</v>
      </c>
    </row>
    <row r="55" spans="1:15" s="34" customFormat="1" x14ac:dyDescent="0.2">
      <c r="A55" s="33">
        <v>1577</v>
      </c>
      <c r="B55" s="34" t="s">
        <v>271</v>
      </c>
      <c r="C55" s="36">
        <v>309670170</v>
      </c>
      <c r="D55" s="36">
        <v>10960</v>
      </c>
      <c r="E55" s="37">
        <f t="shared" si="2"/>
        <v>28254.577554744526</v>
      </c>
      <c r="F55" s="38">
        <f t="shared" si="3"/>
        <v>0.75302027765044988</v>
      </c>
      <c r="G55" s="37">
        <f t="shared" si="4"/>
        <v>5560.2548244900872</v>
      </c>
      <c r="H55" s="37">
        <f t="shared" si="5"/>
        <v>1930.2235684412383</v>
      </c>
      <c r="I55" s="37">
        <f t="shared" si="6"/>
        <v>7490.4783929313253</v>
      </c>
      <c r="J55" s="81">
        <f t="shared" si="7"/>
        <v>-481.76483265677342</v>
      </c>
      <c r="K55" s="37">
        <f t="shared" si="8"/>
        <v>7008.713560274552</v>
      </c>
      <c r="L55" s="37">
        <f t="shared" si="9"/>
        <v>82095643.186527327</v>
      </c>
      <c r="M55" s="37">
        <f t="shared" si="10"/>
        <v>76815500.62060909</v>
      </c>
      <c r="N55" s="41">
        <f>'jan-sep'!M55</f>
        <v>62393806.916470684</v>
      </c>
      <c r="O55" s="41">
        <f t="shared" si="11"/>
        <v>14421693.704138406</v>
      </c>
    </row>
    <row r="56" spans="1:15" s="34" customFormat="1" x14ac:dyDescent="0.2">
      <c r="A56" s="33">
        <v>1578</v>
      </c>
      <c r="B56" s="34" t="s">
        <v>394</v>
      </c>
      <c r="C56" s="36">
        <v>87213342</v>
      </c>
      <c r="D56" s="36">
        <v>2494</v>
      </c>
      <c r="E56" s="37">
        <f t="shared" si="2"/>
        <v>34969.263031275063</v>
      </c>
      <c r="F56" s="38">
        <f t="shared" si="3"/>
        <v>0.93197515008043652</v>
      </c>
      <c r="G56" s="37">
        <f t="shared" si="4"/>
        <v>1531.4435385717661</v>
      </c>
      <c r="H56" s="37">
        <f t="shared" si="5"/>
        <v>0</v>
      </c>
      <c r="I56" s="37">
        <f t="shared" si="6"/>
        <v>1531.4435385717661</v>
      </c>
      <c r="J56" s="81">
        <f t="shared" si="7"/>
        <v>-481.76483265677342</v>
      </c>
      <c r="K56" s="37">
        <f t="shared" si="8"/>
        <v>1049.6787059149926</v>
      </c>
      <c r="L56" s="37">
        <f t="shared" si="9"/>
        <v>3819420.1851979848</v>
      </c>
      <c r="M56" s="37">
        <f t="shared" si="10"/>
        <v>2617898.6925519914</v>
      </c>
      <c r="N56" s="41">
        <f>'jan-sep'!M56</f>
        <v>3271848.1679641604</v>
      </c>
      <c r="O56" s="41">
        <f t="shared" si="11"/>
        <v>-653949.47541216901</v>
      </c>
    </row>
    <row r="57" spans="1:15" s="34" customFormat="1" x14ac:dyDescent="0.2">
      <c r="A57" s="33">
        <v>1579</v>
      </c>
      <c r="B57" s="34" t="s">
        <v>395</v>
      </c>
      <c r="C57" s="36">
        <v>396126059</v>
      </c>
      <c r="D57" s="36">
        <v>13341</v>
      </c>
      <c r="E57" s="37">
        <f t="shared" si="2"/>
        <v>29692.381305749193</v>
      </c>
      <c r="F57" s="38">
        <f t="shared" si="3"/>
        <v>0.79133956866411381</v>
      </c>
      <c r="G57" s="37">
        <f t="shared" si="4"/>
        <v>4697.572573887287</v>
      </c>
      <c r="H57" s="37">
        <f t="shared" si="5"/>
        <v>1426.9922555896048</v>
      </c>
      <c r="I57" s="37">
        <f t="shared" si="6"/>
        <v>6124.5648294768916</v>
      </c>
      <c r="J57" s="81">
        <f t="shared" si="7"/>
        <v>-481.76483265677342</v>
      </c>
      <c r="K57" s="37">
        <f t="shared" si="8"/>
        <v>5642.7999968201184</v>
      </c>
      <c r="L57" s="37">
        <f t="shared" si="9"/>
        <v>81707819.390051216</v>
      </c>
      <c r="M57" s="37">
        <f t="shared" si="10"/>
        <v>75280594.757577196</v>
      </c>
      <c r="N57" s="41">
        <f>'jan-sep'!M57</f>
        <v>65102087.556184821</v>
      </c>
      <c r="O57" s="41">
        <f t="shared" si="11"/>
        <v>10178507.201392375</v>
      </c>
    </row>
    <row r="58" spans="1:15" s="34" customFormat="1" x14ac:dyDescent="0.2">
      <c r="A58" s="33">
        <v>1804</v>
      </c>
      <c r="B58" s="34" t="s">
        <v>288</v>
      </c>
      <c r="C58" s="36">
        <v>1873442576</v>
      </c>
      <c r="D58" s="36">
        <v>53259</v>
      </c>
      <c r="E58" s="37">
        <f t="shared" si="2"/>
        <v>35176.074954467789</v>
      </c>
      <c r="F58" s="38">
        <f t="shared" si="3"/>
        <v>0.93748694977102709</v>
      </c>
      <c r="G58" s="37">
        <f t="shared" si="4"/>
        <v>1407.3563846561301</v>
      </c>
      <c r="H58" s="37">
        <f t="shared" si="5"/>
        <v>0</v>
      </c>
      <c r="I58" s="37">
        <f t="shared" si="6"/>
        <v>1407.3563846561301</v>
      </c>
      <c r="J58" s="81">
        <f t="shared" si="7"/>
        <v>-481.76483265677342</v>
      </c>
      <c r="K58" s="37">
        <f t="shared" si="8"/>
        <v>925.59155199935662</v>
      </c>
      <c r="L58" s="37">
        <f t="shared" si="9"/>
        <v>74954393.690400839</v>
      </c>
      <c r="M58" s="37">
        <f t="shared" si="10"/>
        <v>49296080.467933737</v>
      </c>
      <c r="N58" s="41">
        <f>'jan-sep'!M58</f>
        <v>41438528.776825681</v>
      </c>
      <c r="O58" s="41">
        <f t="shared" si="11"/>
        <v>7857551.6911080554</v>
      </c>
    </row>
    <row r="59" spans="1:15" s="34" customFormat="1" x14ac:dyDescent="0.2">
      <c r="A59" s="33">
        <v>1806</v>
      </c>
      <c r="B59" s="34" t="s">
        <v>289</v>
      </c>
      <c r="C59" s="36">
        <v>695788833</v>
      </c>
      <c r="D59" s="36">
        <v>21515</v>
      </c>
      <c r="E59" s="37">
        <f t="shared" si="2"/>
        <v>32339.708714850105</v>
      </c>
      <c r="F59" s="38">
        <f t="shared" si="3"/>
        <v>0.86189419708743165</v>
      </c>
      <c r="G59" s="37">
        <f t="shared" si="4"/>
        <v>3109.1761284267404</v>
      </c>
      <c r="H59" s="37">
        <f t="shared" si="5"/>
        <v>500.42766240428585</v>
      </c>
      <c r="I59" s="37">
        <f t="shared" si="6"/>
        <v>3609.6037908310263</v>
      </c>
      <c r="J59" s="81">
        <f t="shared" si="7"/>
        <v>-481.76483265677342</v>
      </c>
      <c r="K59" s="37">
        <f t="shared" si="8"/>
        <v>3127.8389581742531</v>
      </c>
      <c r="L59" s="37">
        <f t="shared" si="9"/>
        <v>77660625.559729531</v>
      </c>
      <c r="M59" s="37">
        <f t="shared" si="10"/>
        <v>67295455.185119063</v>
      </c>
      <c r="N59" s="41">
        <f>'jan-sep'!M59</f>
        <v>61957260.340612866</v>
      </c>
      <c r="O59" s="41">
        <f t="shared" si="11"/>
        <v>5338194.8445061967</v>
      </c>
    </row>
    <row r="60" spans="1:15" s="34" customFormat="1" x14ac:dyDescent="0.2">
      <c r="A60" s="33">
        <v>1811</v>
      </c>
      <c r="B60" s="34" t="s">
        <v>290</v>
      </c>
      <c r="C60" s="36">
        <v>46997578</v>
      </c>
      <c r="D60" s="36">
        <v>1391</v>
      </c>
      <c r="E60" s="37">
        <f t="shared" si="2"/>
        <v>33786.900071890726</v>
      </c>
      <c r="F60" s="38">
        <f t="shared" si="3"/>
        <v>0.90046367969181995</v>
      </c>
      <c r="G60" s="37">
        <f t="shared" si="4"/>
        <v>2240.8613142023678</v>
      </c>
      <c r="H60" s="37">
        <f t="shared" si="5"/>
        <v>0</v>
      </c>
      <c r="I60" s="37">
        <f t="shared" si="6"/>
        <v>2240.8613142023678</v>
      </c>
      <c r="J60" s="81">
        <f t="shared" si="7"/>
        <v>-481.76483265677342</v>
      </c>
      <c r="K60" s="37">
        <f t="shared" si="8"/>
        <v>1759.0964815455943</v>
      </c>
      <c r="L60" s="37">
        <f t="shared" si="9"/>
        <v>3117038.0880554938</v>
      </c>
      <c r="M60" s="37">
        <f t="shared" si="10"/>
        <v>2446903.2058299216</v>
      </c>
      <c r="N60" s="41">
        <f>'jan-sep'!M60</f>
        <v>3424220.2251332756</v>
      </c>
      <c r="O60" s="41">
        <f t="shared" si="11"/>
        <v>-977317.01930335397</v>
      </c>
    </row>
    <row r="61" spans="1:15" s="34" customFormat="1" x14ac:dyDescent="0.2">
      <c r="A61" s="33">
        <v>1812</v>
      </c>
      <c r="B61" s="34" t="s">
        <v>291</v>
      </c>
      <c r="C61" s="36">
        <v>56417118</v>
      </c>
      <c r="D61" s="36">
        <v>1970</v>
      </c>
      <c r="E61" s="37">
        <f t="shared" si="2"/>
        <v>28638.130964467004</v>
      </c>
      <c r="F61" s="38">
        <f t="shared" si="3"/>
        <v>0.76324246180887123</v>
      </c>
      <c r="G61" s="37">
        <f t="shared" si="4"/>
        <v>5330.1227786566014</v>
      </c>
      <c r="H61" s="37">
        <f t="shared" si="5"/>
        <v>1795.9798750383713</v>
      </c>
      <c r="I61" s="37">
        <f t="shared" si="6"/>
        <v>7126.102653694973</v>
      </c>
      <c r="J61" s="81">
        <f t="shared" si="7"/>
        <v>-481.76483265677342</v>
      </c>
      <c r="K61" s="37">
        <f t="shared" si="8"/>
        <v>6644.3378210381998</v>
      </c>
      <c r="L61" s="37">
        <f t="shared" si="9"/>
        <v>14038422.227779096</v>
      </c>
      <c r="M61" s="37">
        <f t="shared" si="10"/>
        <v>13089345.507445253</v>
      </c>
      <c r="N61" s="41">
        <f>'jan-sep'!M61</f>
        <v>10644647.549721463</v>
      </c>
      <c r="O61" s="41">
        <f t="shared" si="11"/>
        <v>2444697.9577237908</v>
      </c>
    </row>
    <row r="62" spans="1:15" s="34" customFormat="1" x14ac:dyDescent="0.2">
      <c r="A62" s="33">
        <v>1813</v>
      </c>
      <c r="B62" s="34" t="s">
        <v>292</v>
      </c>
      <c r="C62" s="36">
        <v>269624840</v>
      </c>
      <c r="D62" s="36">
        <v>7787</v>
      </c>
      <c r="E62" s="37">
        <f t="shared" si="2"/>
        <v>34624.995505329396</v>
      </c>
      <c r="F62" s="38">
        <f t="shared" si="3"/>
        <v>0.92279998448217726</v>
      </c>
      <c r="G62" s="37">
        <f t="shared" si="4"/>
        <v>1738.0040541391659</v>
      </c>
      <c r="H62" s="37">
        <f t="shared" si="5"/>
        <v>0</v>
      </c>
      <c r="I62" s="37">
        <f t="shared" si="6"/>
        <v>1738.0040541391659</v>
      </c>
      <c r="J62" s="81">
        <f t="shared" si="7"/>
        <v>-481.76483265677342</v>
      </c>
      <c r="K62" s="37">
        <f t="shared" si="8"/>
        <v>1256.2392214823924</v>
      </c>
      <c r="L62" s="37">
        <f t="shared" si="9"/>
        <v>13533837.569581684</v>
      </c>
      <c r="M62" s="37">
        <f t="shared" si="10"/>
        <v>9782334.8176833894</v>
      </c>
      <c r="N62" s="41">
        <f>'jan-sep'!M62</f>
        <v>11654913.935091902</v>
      </c>
      <c r="O62" s="41">
        <f t="shared" si="11"/>
        <v>-1872579.1174085122</v>
      </c>
    </row>
    <row r="63" spans="1:15" s="34" customFormat="1" x14ac:dyDescent="0.2">
      <c r="A63" s="33">
        <v>1815</v>
      </c>
      <c r="B63" s="34" t="s">
        <v>293</v>
      </c>
      <c r="C63" s="36">
        <v>37084548</v>
      </c>
      <c r="D63" s="36">
        <v>1219</v>
      </c>
      <c r="E63" s="37">
        <f t="shared" si="2"/>
        <v>30422.106644790812</v>
      </c>
      <c r="F63" s="38">
        <f t="shared" si="3"/>
        <v>0.81078767318271838</v>
      </c>
      <c r="G63" s="37">
        <f t="shared" si="4"/>
        <v>4259.737370462316</v>
      </c>
      <c r="H63" s="37">
        <f t="shared" si="5"/>
        <v>1171.5883869250383</v>
      </c>
      <c r="I63" s="37">
        <f t="shared" si="6"/>
        <v>5431.3257573873543</v>
      </c>
      <c r="J63" s="81">
        <f t="shared" si="7"/>
        <v>-481.76483265677342</v>
      </c>
      <c r="K63" s="37">
        <f t="shared" si="8"/>
        <v>4949.5609247305811</v>
      </c>
      <c r="L63" s="37">
        <f t="shared" si="9"/>
        <v>6620786.0982551845</v>
      </c>
      <c r="M63" s="37">
        <f t="shared" si="10"/>
        <v>6033514.7672465779</v>
      </c>
      <c r="N63" s="41">
        <f>'jan-sep'!M63</f>
        <v>4746924.7087616585</v>
      </c>
      <c r="O63" s="41">
        <f t="shared" si="11"/>
        <v>1286590.0584849194</v>
      </c>
    </row>
    <row r="64" spans="1:15" s="34" customFormat="1" x14ac:dyDescent="0.2">
      <c r="A64" s="33">
        <v>1816</v>
      </c>
      <c r="B64" s="34" t="s">
        <v>294</v>
      </c>
      <c r="C64" s="36">
        <v>13531353</v>
      </c>
      <c r="D64" s="36">
        <v>454</v>
      </c>
      <c r="E64" s="37">
        <f t="shared" si="2"/>
        <v>29804.742290748898</v>
      </c>
      <c r="F64" s="38">
        <f t="shared" si="3"/>
        <v>0.79433413122508723</v>
      </c>
      <c r="G64" s="37">
        <f t="shared" si="4"/>
        <v>4630.1559828874642</v>
      </c>
      <c r="H64" s="37">
        <f t="shared" si="5"/>
        <v>1387.6659108397082</v>
      </c>
      <c r="I64" s="37">
        <f t="shared" si="6"/>
        <v>6017.8218937271722</v>
      </c>
      <c r="J64" s="81">
        <f t="shared" si="7"/>
        <v>-481.76483265677342</v>
      </c>
      <c r="K64" s="37">
        <f t="shared" si="8"/>
        <v>5536.057061070399</v>
      </c>
      <c r="L64" s="37">
        <f t="shared" si="9"/>
        <v>2732091.1397521361</v>
      </c>
      <c r="M64" s="37">
        <f t="shared" si="10"/>
        <v>2513369.9057259611</v>
      </c>
      <c r="N64" s="41">
        <f>'jan-sep'!M64</f>
        <v>1960722.7565855563</v>
      </c>
      <c r="O64" s="41">
        <f t="shared" si="11"/>
        <v>552647.14914040477</v>
      </c>
    </row>
    <row r="65" spans="1:15" s="34" customFormat="1" x14ac:dyDescent="0.2">
      <c r="A65" s="33">
        <v>1818</v>
      </c>
      <c r="B65" s="34" t="s">
        <v>396</v>
      </c>
      <c r="C65" s="36">
        <v>61394613</v>
      </c>
      <c r="D65" s="36">
        <v>1839</v>
      </c>
      <c r="E65" s="37">
        <f t="shared" si="2"/>
        <v>33384.78140293638</v>
      </c>
      <c r="F65" s="38">
        <f t="shared" si="3"/>
        <v>0.88974670786105248</v>
      </c>
      <c r="G65" s="37">
        <f t="shared" si="4"/>
        <v>2482.1325155749755</v>
      </c>
      <c r="H65" s="37">
        <f t="shared" si="5"/>
        <v>134.65222157408971</v>
      </c>
      <c r="I65" s="37">
        <f t="shared" si="6"/>
        <v>2616.7847371490652</v>
      </c>
      <c r="J65" s="81">
        <f t="shared" si="7"/>
        <v>-481.76483265677342</v>
      </c>
      <c r="K65" s="37">
        <f t="shared" si="8"/>
        <v>2135.019904492292</v>
      </c>
      <c r="L65" s="37">
        <f t="shared" si="9"/>
        <v>4812267.1316171307</v>
      </c>
      <c r="M65" s="37">
        <f t="shared" si="10"/>
        <v>3926301.604361325</v>
      </c>
      <c r="N65" s="41">
        <f>'jan-sep'!M65</f>
        <v>2995443.7340547084</v>
      </c>
      <c r="O65" s="41">
        <f t="shared" si="11"/>
        <v>930857.87030661665</v>
      </c>
    </row>
    <row r="66" spans="1:15" s="34" customFormat="1" x14ac:dyDescent="0.2">
      <c r="A66" s="33">
        <v>1820</v>
      </c>
      <c r="B66" s="34" t="s">
        <v>295</v>
      </c>
      <c r="C66" s="36">
        <v>216800585</v>
      </c>
      <c r="D66" s="36">
        <v>7300</v>
      </c>
      <c r="E66" s="37">
        <f t="shared" si="2"/>
        <v>29698.710273972603</v>
      </c>
      <c r="F66" s="38">
        <f t="shared" si="3"/>
        <v>0.79150824368321826</v>
      </c>
      <c r="G66" s="37">
        <f t="shared" si="4"/>
        <v>4693.7751929532415</v>
      </c>
      <c r="H66" s="37">
        <f t="shared" si="5"/>
        <v>1424.7771167114115</v>
      </c>
      <c r="I66" s="37">
        <f t="shared" si="6"/>
        <v>6118.552309664653</v>
      </c>
      <c r="J66" s="81">
        <f t="shared" si="7"/>
        <v>-481.76483265677342</v>
      </c>
      <c r="K66" s="37">
        <f t="shared" si="8"/>
        <v>5636.7874770078797</v>
      </c>
      <c r="L66" s="37">
        <f t="shared" si="9"/>
        <v>44665431.860551968</v>
      </c>
      <c r="M66" s="37">
        <f t="shared" si="10"/>
        <v>41148548.582157522</v>
      </c>
      <c r="N66" s="41">
        <f>'jan-sep'!M66</f>
        <v>34745121.641353659</v>
      </c>
      <c r="O66" s="41">
        <f t="shared" si="11"/>
        <v>6403426.9408038631</v>
      </c>
    </row>
    <row r="67" spans="1:15" s="34" customFormat="1" x14ac:dyDescent="0.2">
      <c r="A67" s="33">
        <v>1822</v>
      </c>
      <c r="B67" s="34" t="s">
        <v>296</v>
      </c>
      <c r="C67" s="36">
        <v>60056224</v>
      </c>
      <c r="D67" s="36">
        <v>2270</v>
      </c>
      <c r="E67" s="37">
        <f t="shared" si="2"/>
        <v>26456.486343612334</v>
      </c>
      <c r="F67" s="38">
        <f t="shared" si="3"/>
        <v>0.70509886950254319</v>
      </c>
      <c r="G67" s="37">
        <f t="shared" si="4"/>
        <v>6639.1095511694029</v>
      </c>
      <c r="H67" s="37">
        <f t="shared" si="5"/>
        <v>2559.5554923375057</v>
      </c>
      <c r="I67" s="37">
        <f t="shared" si="6"/>
        <v>9198.6650435069096</v>
      </c>
      <c r="J67" s="81">
        <f t="shared" si="7"/>
        <v>-481.76483265677342</v>
      </c>
      <c r="K67" s="37">
        <f t="shared" si="8"/>
        <v>8716.9002108501354</v>
      </c>
      <c r="L67" s="37">
        <f t="shared" si="9"/>
        <v>20880969.648760684</v>
      </c>
      <c r="M67" s="37">
        <f t="shared" si="10"/>
        <v>19787363.478629809</v>
      </c>
      <c r="N67" s="41">
        <f>'jan-sep'!M67</f>
        <v>17912469.882927775</v>
      </c>
      <c r="O67" s="41">
        <f t="shared" si="11"/>
        <v>1874893.5957020335</v>
      </c>
    </row>
    <row r="68" spans="1:15" s="34" customFormat="1" x14ac:dyDescent="0.2">
      <c r="A68" s="33">
        <v>1824</v>
      </c>
      <c r="B68" s="34" t="s">
        <v>297</v>
      </c>
      <c r="C68" s="36">
        <v>402754562</v>
      </c>
      <c r="D68" s="36">
        <v>13342</v>
      </c>
      <c r="E68" s="37">
        <f t="shared" si="2"/>
        <v>30186.970619097585</v>
      </c>
      <c r="F68" s="38">
        <f t="shared" si="3"/>
        <v>0.80452100028661611</v>
      </c>
      <c r="G68" s="37">
        <f t="shared" si="4"/>
        <v>4400.8189858782525</v>
      </c>
      <c r="H68" s="37">
        <f t="shared" si="5"/>
        <v>1253.885995917668</v>
      </c>
      <c r="I68" s="37">
        <f t="shared" si="6"/>
        <v>5654.7049817959205</v>
      </c>
      <c r="J68" s="81">
        <f t="shared" si="7"/>
        <v>-481.76483265677342</v>
      </c>
      <c r="K68" s="37">
        <f t="shared" si="8"/>
        <v>5172.9401491391473</v>
      </c>
      <c r="L68" s="37">
        <f t="shared" si="9"/>
        <v>75445073.867121175</v>
      </c>
      <c r="M68" s="37">
        <f t="shared" si="10"/>
        <v>69017367.469814509</v>
      </c>
      <c r="N68" s="41">
        <f>'jan-sep'!M68</f>
        <v>61640500.889128827</v>
      </c>
      <c r="O68" s="41">
        <f t="shared" si="11"/>
        <v>7376866.5806856826</v>
      </c>
    </row>
    <row r="69" spans="1:15" s="34" customFormat="1" x14ac:dyDescent="0.2">
      <c r="A69" s="33">
        <v>1825</v>
      </c>
      <c r="B69" s="34" t="s">
        <v>298</v>
      </c>
      <c r="C69" s="36">
        <v>39291581</v>
      </c>
      <c r="D69" s="36">
        <v>1454</v>
      </c>
      <c r="E69" s="37">
        <f t="shared" si="2"/>
        <v>27023.09559834938</v>
      </c>
      <c r="F69" s="38">
        <f t="shared" si="3"/>
        <v>0.72019972377986219</v>
      </c>
      <c r="G69" s="37">
        <f t="shared" si="4"/>
        <v>6299.1439983271748</v>
      </c>
      <c r="H69" s="37">
        <f t="shared" si="5"/>
        <v>2361.2422531795391</v>
      </c>
      <c r="I69" s="37">
        <f t="shared" si="6"/>
        <v>8660.386251506714</v>
      </c>
      <c r="J69" s="81">
        <f t="shared" si="7"/>
        <v>-481.76483265677342</v>
      </c>
      <c r="K69" s="37">
        <f t="shared" si="8"/>
        <v>8178.6214188499407</v>
      </c>
      <c r="L69" s="37">
        <f t="shared" si="9"/>
        <v>12592201.609690761</v>
      </c>
      <c r="M69" s="37">
        <f t="shared" si="10"/>
        <v>11891715.543007813</v>
      </c>
      <c r="N69" s="41">
        <f>'jan-sep'!M69</f>
        <v>10120994.750606604</v>
      </c>
      <c r="O69" s="41">
        <f t="shared" si="11"/>
        <v>1770720.7924012095</v>
      </c>
    </row>
    <row r="70" spans="1:15" s="34" customFormat="1" x14ac:dyDescent="0.2">
      <c r="A70" s="33">
        <v>1826</v>
      </c>
      <c r="B70" s="34" t="s">
        <v>397</v>
      </c>
      <c r="C70" s="36">
        <v>32228140</v>
      </c>
      <c r="D70" s="36">
        <v>1278</v>
      </c>
      <c r="E70" s="37">
        <f t="shared" si="2"/>
        <v>25217.636932707355</v>
      </c>
      <c r="F70" s="38">
        <f t="shared" si="3"/>
        <v>0.67208196363802375</v>
      </c>
      <c r="G70" s="37">
        <f t="shared" si="4"/>
        <v>7382.4191977123901</v>
      </c>
      <c r="H70" s="37">
        <f t="shared" si="5"/>
        <v>2993.1527861542481</v>
      </c>
      <c r="I70" s="37">
        <f t="shared" si="6"/>
        <v>10375.571983866637</v>
      </c>
      <c r="J70" s="81">
        <f t="shared" si="7"/>
        <v>-481.76483265677342</v>
      </c>
      <c r="K70" s="37">
        <f t="shared" si="8"/>
        <v>9893.8071512098632</v>
      </c>
      <c r="L70" s="37">
        <f t="shared" si="9"/>
        <v>13259980.995381562</v>
      </c>
      <c r="M70" s="37">
        <f t="shared" si="10"/>
        <v>12644285.539246205</v>
      </c>
      <c r="N70" s="41">
        <f>'jan-sep'!M70</f>
        <v>10508046.8524589</v>
      </c>
      <c r="O70" s="41">
        <f t="shared" si="11"/>
        <v>2136238.6867873054</v>
      </c>
    </row>
    <row r="71" spans="1:15" s="34" customFormat="1" x14ac:dyDescent="0.2">
      <c r="A71" s="33">
        <v>1827</v>
      </c>
      <c r="B71" s="34" t="s">
        <v>299</v>
      </c>
      <c r="C71" s="36">
        <v>52576443</v>
      </c>
      <c r="D71" s="36">
        <v>1391</v>
      </c>
      <c r="E71" s="37">
        <f t="shared" si="2"/>
        <v>37797.586628324949</v>
      </c>
      <c r="F71" s="38">
        <f t="shared" si="3"/>
        <v>1.0073535561531965</v>
      </c>
      <c r="G71" s="37">
        <f t="shared" si="4"/>
        <v>-165.55061965816566</v>
      </c>
      <c r="H71" s="37">
        <f t="shared" si="5"/>
        <v>0</v>
      </c>
      <c r="I71" s="37">
        <f t="shared" si="6"/>
        <v>-165.55061965816566</v>
      </c>
      <c r="J71" s="81">
        <f t="shared" si="7"/>
        <v>-481.76483265677342</v>
      </c>
      <c r="K71" s="37">
        <f t="shared" si="8"/>
        <v>-647.31545231493908</v>
      </c>
      <c r="L71" s="37">
        <f t="shared" si="9"/>
        <v>-230280.91194450844</v>
      </c>
      <c r="M71" s="37">
        <f t="shared" si="10"/>
        <v>-900415.79417008022</v>
      </c>
      <c r="N71" s="41">
        <f>'jan-sep'!M71</f>
        <v>-192025.15371365601</v>
      </c>
      <c r="O71" s="41">
        <f t="shared" si="11"/>
        <v>-708390.64045642421</v>
      </c>
    </row>
    <row r="72" spans="1:15" s="34" customFormat="1" x14ac:dyDescent="0.2">
      <c r="A72" s="33">
        <v>1828</v>
      </c>
      <c r="B72" s="34" t="s">
        <v>300</v>
      </c>
      <c r="C72" s="36">
        <v>51204970</v>
      </c>
      <c r="D72" s="36">
        <v>1783</v>
      </c>
      <c r="E72" s="37">
        <f t="shared" si="2"/>
        <v>28718.435221536736</v>
      </c>
      <c r="F72" s="38">
        <f t="shared" si="3"/>
        <v>0.76538267196908327</v>
      </c>
      <c r="G72" s="37">
        <f t="shared" si="4"/>
        <v>5281.9402244147614</v>
      </c>
      <c r="H72" s="37">
        <f t="shared" si="5"/>
        <v>1767.8733850639649</v>
      </c>
      <c r="I72" s="37">
        <f t="shared" si="6"/>
        <v>7049.813609478726</v>
      </c>
      <c r="J72" s="81">
        <f t="shared" si="7"/>
        <v>-481.76483265677342</v>
      </c>
      <c r="K72" s="37">
        <f t="shared" si="8"/>
        <v>6568.0487768219527</v>
      </c>
      <c r="L72" s="37">
        <f t="shared" si="9"/>
        <v>12569817.665700568</v>
      </c>
      <c r="M72" s="37">
        <f t="shared" si="10"/>
        <v>11710830.969073541</v>
      </c>
      <c r="N72" s="41">
        <f>'jan-sep'!M72</f>
        <v>9825654.5391895268</v>
      </c>
      <c r="O72" s="41">
        <f t="shared" si="11"/>
        <v>1885176.4298840147</v>
      </c>
    </row>
    <row r="73" spans="1:15" s="34" customFormat="1" x14ac:dyDescent="0.2">
      <c r="A73" s="33">
        <v>1832</v>
      </c>
      <c r="B73" s="34" t="s">
        <v>301</v>
      </c>
      <c r="C73" s="36">
        <v>146003953</v>
      </c>
      <c r="D73" s="36">
        <v>4459</v>
      </c>
      <c r="E73" s="37">
        <f t="shared" ref="E73:E136" si="12">IF(ISNUMBER(C73),(C73)/D73,"")</f>
        <v>32743.65395828661</v>
      </c>
      <c r="F73" s="38">
        <f t="shared" ref="F73:F136" si="13">IF(ISNUMBER(C73),E73/E$365,"")</f>
        <v>0.87265984944159536</v>
      </c>
      <c r="G73" s="37">
        <f t="shared" ref="G73:G136" si="14">IF(ISNUMBER(D73),(E$365-E73)*0.6,"")</f>
        <v>2866.8089823648374</v>
      </c>
      <c r="H73" s="37">
        <f t="shared" ref="H73:H136" si="15">IF(ISNUMBER(D73),(IF(E73&gt;=E$365*0.9,0,IF(E73&lt;0.9*E$365,(E$365*0.9-E73)*0.35))),"")</f>
        <v>359.04682720150919</v>
      </c>
      <c r="I73" s="37">
        <f t="shared" ref="I73:I136" si="16">IF(ISNUMBER(C73),G73+H73,"")</f>
        <v>3225.8558095663466</v>
      </c>
      <c r="J73" s="81">
        <f t="shared" ref="J73:J136" si="17">IF(ISNUMBER(D73),I$367,"")</f>
        <v>-481.76483265677342</v>
      </c>
      <c r="K73" s="37">
        <f t="shared" ref="K73:K136" si="18">IF(ISNUMBER(I73),I73+J73,"")</f>
        <v>2744.0909769095733</v>
      </c>
      <c r="L73" s="37">
        <f t="shared" ref="L73:L136" si="19">IF(ISNUMBER(I73),(I73*D73),"")</f>
        <v>14384091.054856339</v>
      </c>
      <c r="M73" s="37">
        <f t="shared" ref="M73:M136" si="20">IF(ISNUMBER(K73),(K73*D73),"")</f>
        <v>12235901.666039787</v>
      </c>
      <c r="N73" s="41">
        <f>'jan-sep'!M73</f>
        <v>6230774.2848244524</v>
      </c>
      <c r="O73" s="41">
        <f t="shared" ref="O73:O136" si="21">IF(ISNUMBER(M73),(M73-N73),"")</f>
        <v>6005127.3812153349</v>
      </c>
    </row>
    <row r="74" spans="1:15" s="34" customFormat="1" x14ac:dyDescent="0.2">
      <c r="A74" s="33">
        <v>1833</v>
      </c>
      <c r="B74" s="34" t="s">
        <v>302</v>
      </c>
      <c r="C74" s="36">
        <v>822398589</v>
      </c>
      <c r="D74" s="36">
        <v>25980</v>
      </c>
      <c r="E74" s="37">
        <f t="shared" si="12"/>
        <v>31655.065011547344</v>
      </c>
      <c r="F74" s="38">
        <f t="shared" si="13"/>
        <v>0.84364757525938361</v>
      </c>
      <c r="G74" s="37">
        <f t="shared" si="14"/>
        <v>3519.9623504083975</v>
      </c>
      <c r="H74" s="37">
        <f t="shared" si="15"/>
        <v>740.05295856025236</v>
      </c>
      <c r="I74" s="37">
        <f t="shared" si="16"/>
        <v>4260.0153089686501</v>
      </c>
      <c r="J74" s="81">
        <f t="shared" si="17"/>
        <v>-481.76483265677342</v>
      </c>
      <c r="K74" s="37">
        <f t="shared" si="18"/>
        <v>3778.2504763118768</v>
      </c>
      <c r="L74" s="37">
        <f t="shared" si="19"/>
        <v>110675197.72700553</v>
      </c>
      <c r="M74" s="37">
        <f t="shared" si="20"/>
        <v>98158947.374582559</v>
      </c>
      <c r="N74" s="41">
        <f>'jan-sep'!M74</f>
        <v>83697949.385666832</v>
      </c>
      <c r="O74" s="41">
        <f t="shared" si="21"/>
        <v>14460997.988915727</v>
      </c>
    </row>
    <row r="75" spans="1:15" s="34" customFormat="1" x14ac:dyDescent="0.2">
      <c r="A75" s="33">
        <v>1834</v>
      </c>
      <c r="B75" s="34" t="s">
        <v>303</v>
      </c>
      <c r="C75" s="36">
        <v>91499589</v>
      </c>
      <c r="D75" s="36">
        <v>1852</v>
      </c>
      <c r="E75" s="37">
        <f t="shared" si="12"/>
        <v>49405.825593952482</v>
      </c>
      <c r="F75" s="38">
        <f t="shared" si="13"/>
        <v>1.3167278269945519</v>
      </c>
      <c r="G75" s="37">
        <f t="shared" si="14"/>
        <v>-7130.4939990346857</v>
      </c>
      <c r="H75" s="37">
        <f t="shared" si="15"/>
        <v>0</v>
      </c>
      <c r="I75" s="37">
        <f t="shared" si="16"/>
        <v>-7130.4939990346857</v>
      </c>
      <c r="J75" s="81">
        <f t="shared" si="17"/>
        <v>-481.76483265677342</v>
      </c>
      <c r="K75" s="37">
        <f t="shared" si="18"/>
        <v>-7612.2588316914589</v>
      </c>
      <c r="L75" s="37">
        <f t="shared" si="19"/>
        <v>-13205674.886212237</v>
      </c>
      <c r="M75" s="37">
        <f t="shared" si="20"/>
        <v>-14097903.356292581</v>
      </c>
      <c r="N75" s="41">
        <f>'jan-sep'!M75</f>
        <v>-11989698.776475694</v>
      </c>
      <c r="O75" s="41">
        <f t="shared" si="21"/>
        <v>-2108204.5798168872</v>
      </c>
    </row>
    <row r="76" spans="1:15" s="34" customFormat="1" x14ac:dyDescent="0.2">
      <c r="A76" s="33">
        <v>1835</v>
      </c>
      <c r="B76" s="34" t="s">
        <v>304</v>
      </c>
      <c r="C76" s="36">
        <v>14141429</v>
      </c>
      <c r="D76" s="36">
        <v>444</v>
      </c>
      <c r="E76" s="37">
        <f t="shared" si="12"/>
        <v>31850.065315315314</v>
      </c>
      <c r="F76" s="38">
        <f t="shared" si="13"/>
        <v>0.8488445803323057</v>
      </c>
      <c r="G76" s="37">
        <f t="shared" si="14"/>
        <v>3402.9621681476151</v>
      </c>
      <c r="H76" s="37">
        <f t="shared" si="15"/>
        <v>671.80285224146257</v>
      </c>
      <c r="I76" s="37">
        <f t="shared" si="16"/>
        <v>4074.7650203890776</v>
      </c>
      <c r="J76" s="81">
        <f t="shared" si="17"/>
        <v>-481.76483265677342</v>
      </c>
      <c r="K76" s="37">
        <f t="shared" si="18"/>
        <v>3593.0001877323043</v>
      </c>
      <c r="L76" s="37">
        <f t="shared" si="19"/>
        <v>1809195.6690527503</v>
      </c>
      <c r="M76" s="37">
        <f t="shared" si="20"/>
        <v>1595292.0833531432</v>
      </c>
      <c r="N76" s="41">
        <f>'jan-sep'!M76</f>
        <v>1453111.5271453455</v>
      </c>
      <c r="O76" s="41">
        <f t="shared" si="21"/>
        <v>142180.55620779772</v>
      </c>
    </row>
    <row r="77" spans="1:15" s="34" customFormat="1" x14ac:dyDescent="0.2">
      <c r="A77" s="33">
        <v>1836</v>
      </c>
      <c r="B77" s="34" t="s">
        <v>305</v>
      </c>
      <c r="C77" s="36">
        <v>33062763</v>
      </c>
      <c r="D77" s="36">
        <v>1139</v>
      </c>
      <c r="E77" s="37">
        <f t="shared" si="12"/>
        <v>29027.886742756804</v>
      </c>
      <c r="F77" s="38">
        <f t="shared" si="13"/>
        <v>0.77362994694521758</v>
      </c>
      <c r="G77" s="37">
        <f t="shared" si="14"/>
        <v>5096.2693116827213</v>
      </c>
      <c r="H77" s="37">
        <f t="shared" si="15"/>
        <v>1659.5653526369413</v>
      </c>
      <c r="I77" s="37">
        <f t="shared" si="16"/>
        <v>6755.8346643196628</v>
      </c>
      <c r="J77" s="81">
        <f t="shared" si="17"/>
        <v>-481.76483265677342</v>
      </c>
      <c r="K77" s="37">
        <f t="shared" si="18"/>
        <v>6274.0698316628896</v>
      </c>
      <c r="L77" s="37">
        <f t="shared" si="19"/>
        <v>7694895.6826600963</v>
      </c>
      <c r="M77" s="37">
        <f t="shared" si="20"/>
        <v>7146165.5382640315</v>
      </c>
      <c r="N77" s="41">
        <f>'jan-sep'!M77</f>
        <v>6434140.9732399713</v>
      </c>
      <c r="O77" s="41">
        <f t="shared" si="21"/>
        <v>712024.5650240602</v>
      </c>
    </row>
    <row r="78" spans="1:15" s="34" customFormat="1" x14ac:dyDescent="0.2">
      <c r="A78" s="33">
        <v>1837</v>
      </c>
      <c r="B78" s="34" t="s">
        <v>306</v>
      </c>
      <c r="C78" s="36">
        <v>207165809</v>
      </c>
      <c r="D78" s="36">
        <v>6212</v>
      </c>
      <c r="E78" s="37">
        <f t="shared" si="12"/>
        <v>33349.293142305214</v>
      </c>
      <c r="F78" s="38">
        <f t="shared" si="13"/>
        <v>0.88880090076759888</v>
      </c>
      <c r="G78" s="37">
        <f t="shared" si="14"/>
        <v>2503.4254719536752</v>
      </c>
      <c r="H78" s="37">
        <f t="shared" si="15"/>
        <v>147.07311279499771</v>
      </c>
      <c r="I78" s="37">
        <f t="shared" si="16"/>
        <v>2650.4985847486728</v>
      </c>
      <c r="J78" s="81">
        <f t="shared" si="17"/>
        <v>-481.76483265677342</v>
      </c>
      <c r="K78" s="37">
        <f t="shared" si="18"/>
        <v>2168.7337520918995</v>
      </c>
      <c r="L78" s="37">
        <f t="shared" si="19"/>
        <v>16464897.208458755</v>
      </c>
      <c r="M78" s="37">
        <f t="shared" si="20"/>
        <v>13472174.06799488</v>
      </c>
      <c r="N78" s="41">
        <f>'jan-sep'!M78</f>
        <v>11054521.948258752</v>
      </c>
      <c r="O78" s="41">
        <f t="shared" si="21"/>
        <v>2417652.1197361276</v>
      </c>
    </row>
    <row r="79" spans="1:15" s="34" customFormat="1" x14ac:dyDescent="0.2">
      <c r="A79" s="33">
        <v>1838</v>
      </c>
      <c r="B79" s="34" t="s">
        <v>307</v>
      </c>
      <c r="C79" s="36">
        <v>58151547</v>
      </c>
      <c r="D79" s="36">
        <v>1928</v>
      </c>
      <c r="E79" s="37">
        <f t="shared" si="12"/>
        <v>30161.590767634854</v>
      </c>
      <c r="F79" s="38">
        <f t="shared" si="13"/>
        <v>0.80384459510030026</v>
      </c>
      <c r="G79" s="37">
        <f t="shared" si="14"/>
        <v>4416.0468967558909</v>
      </c>
      <c r="H79" s="37">
        <f t="shared" si="15"/>
        <v>1262.7689439296237</v>
      </c>
      <c r="I79" s="37">
        <f t="shared" si="16"/>
        <v>5678.8158406855146</v>
      </c>
      <c r="J79" s="81">
        <f t="shared" si="17"/>
        <v>-481.76483265677342</v>
      </c>
      <c r="K79" s="37">
        <f t="shared" si="18"/>
        <v>5197.0510080287413</v>
      </c>
      <c r="L79" s="37">
        <f t="shared" si="19"/>
        <v>10948756.940841673</v>
      </c>
      <c r="M79" s="37">
        <f t="shared" si="20"/>
        <v>10019914.343479414</v>
      </c>
      <c r="N79" s="41">
        <f>'jan-sep'!M79</f>
        <v>7464580.9160725772</v>
      </c>
      <c r="O79" s="41">
        <f t="shared" si="21"/>
        <v>2555333.4274068363</v>
      </c>
    </row>
    <row r="80" spans="1:15" s="34" customFormat="1" x14ac:dyDescent="0.2">
      <c r="A80" s="33">
        <v>1839</v>
      </c>
      <c r="B80" s="34" t="s">
        <v>308</v>
      </c>
      <c r="C80" s="36">
        <v>29152467</v>
      </c>
      <c r="D80" s="36">
        <v>1027</v>
      </c>
      <c r="E80" s="37">
        <f t="shared" si="12"/>
        <v>28386.043816942551</v>
      </c>
      <c r="F80" s="38">
        <f t="shared" si="13"/>
        <v>0.75652402004653463</v>
      </c>
      <c r="G80" s="37">
        <f t="shared" si="14"/>
        <v>5481.3750671712733</v>
      </c>
      <c r="H80" s="37">
        <f t="shared" si="15"/>
        <v>1884.2103766719299</v>
      </c>
      <c r="I80" s="37">
        <f t="shared" si="16"/>
        <v>7365.5854438432034</v>
      </c>
      <c r="J80" s="81">
        <f t="shared" si="17"/>
        <v>-481.76483265677342</v>
      </c>
      <c r="K80" s="37">
        <f t="shared" si="18"/>
        <v>6883.8206111864301</v>
      </c>
      <c r="L80" s="37">
        <f t="shared" si="19"/>
        <v>7564456.2508269697</v>
      </c>
      <c r="M80" s="37">
        <f t="shared" si="20"/>
        <v>7069683.7676884634</v>
      </c>
      <c r="N80" s="41">
        <f>'jan-sep'!M80</f>
        <v>4773676.9835096169</v>
      </c>
      <c r="O80" s="41">
        <f t="shared" si="21"/>
        <v>2296006.7841788465</v>
      </c>
    </row>
    <row r="81" spans="1:15" s="34" customFormat="1" x14ac:dyDescent="0.2">
      <c r="A81" s="33">
        <v>1840</v>
      </c>
      <c r="B81" s="34" t="s">
        <v>309</v>
      </c>
      <c r="C81" s="36">
        <v>129353851</v>
      </c>
      <c r="D81" s="36">
        <v>4650</v>
      </c>
      <c r="E81" s="37">
        <f t="shared" si="12"/>
        <v>27818.032473118281</v>
      </c>
      <c r="F81" s="38">
        <f t="shared" si="13"/>
        <v>0.74138579831922613</v>
      </c>
      <c r="G81" s="37">
        <f t="shared" si="14"/>
        <v>5822.1818734658345</v>
      </c>
      <c r="H81" s="37">
        <f t="shared" si="15"/>
        <v>2083.0143470104244</v>
      </c>
      <c r="I81" s="37">
        <f t="shared" si="16"/>
        <v>7905.1962204762585</v>
      </c>
      <c r="J81" s="81">
        <f t="shared" si="17"/>
        <v>-481.76483265677342</v>
      </c>
      <c r="K81" s="37">
        <f t="shared" si="18"/>
        <v>7423.4313878194853</v>
      </c>
      <c r="L81" s="37">
        <f t="shared" si="19"/>
        <v>36759162.425214604</v>
      </c>
      <c r="M81" s="37">
        <f t="shared" si="20"/>
        <v>34518955.95336061</v>
      </c>
      <c r="N81" s="41">
        <f>'jan-sep'!M81</f>
        <v>30063822.189697865</v>
      </c>
      <c r="O81" s="41">
        <f t="shared" si="21"/>
        <v>4455133.7636627443</v>
      </c>
    </row>
    <row r="82" spans="1:15" s="34" customFormat="1" x14ac:dyDescent="0.2">
      <c r="A82" s="33">
        <v>1841</v>
      </c>
      <c r="B82" s="34" t="s">
        <v>398</v>
      </c>
      <c r="C82" s="36">
        <v>298029551</v>
      </c>
      <c r="D82" s="36">
        <v>9572</v>
      </c>
      <c r="E82" s="37">
        <f t="shared" si="12"/>
        <v>31135.556936899291</v>
      </c>
      <c r="F82" s="38">
        <f t="shared" si="13"/>
        <v>0.8298020270874048</v>
      </c>
      <c r="G82" s="37">
        <f t="shared" si="14"/>
        <v>3831.6671951972289</v>
      </c>
      <c r="H82" s="37">
        <f t="shared" si="15"/>
        <v>921.88078468707079</v>
      </c>
      <c r="I82" s="37">
        <f t="shared" si="16"/>
        <v>4753.5479798842998</v>
      </c>
      <c r="J82" s="81">
        <f t="shared" si="17"/>
        <v>-481.76483265677342</v>
      </c>
      <c r="K82" s="37">
        <f t="shared" si="18"/>
        <v>4271.7831472275266</v>
      </c>
      <c r="L82" s="37">
        <f t="shared" si="19"/>
        <v>45500961.263452515</v>
      </c>
      <c r="M82" s="37">
        <f t="shared" si="20"/>
        <v>40889508.285261884</v>
      </c>
      <c r="N82" s="41">
        <f>'jan-sep'!M82</f>
        <v>31502233.540169481</v>
      </c>
      <c r="O82" s="41">
        <f t="shared" si="21"/>
        <v>9387274.7450924031</v>
      </c>
    </row>
    <row r="83" spans="1:15" s="34" customFormat="1" x14ac:dyDescent="0.2">
      <c r="A83" s="33">
        <v>1845</v>
      </c>
      <c r="B83" s="34" t="s">
        <v>310</v>
      </c>
      <c r="C83" s="36">
        <v>64829110</v>
      </c>
      <c r="D83" s="36">
        <v>1845</v>
      </c>
      <c r="E83" s="37">
        <f t="shared" si="12"/>
        <v>35137.728997289974</v>
      </c>
      <c r="F83" s="38">
        <f t="shared" si="13"/>
        <v>0.93646498144519164</v>
      </c>
      <c r="G83" s="37">
        <f t="shared" si="14"/>
        <v>1430.363958962819</v>
      </c>
      <c r="H83" s="37">
        <f t="shared" si="15"/>
        <v>0</v>
      </c>
      <c r="I83" s="37">
        <f t="shared" si="16"/>
        <v>1430.363958962819</v>
      </c>
      <c r="J83" s="81">
        <f t="shared" si="17"/>
        <v>-481.76483265677342</v>
      </c>
      <c r="K83" s="37">
        <f t="shared" si="18"/>
        <v>948.59912630604549</v>
      </c>
      <c r="L83" s="37">
        <f t="shared" si="19"/>
        <v>2639021.504286401</v>
      </c>
      <c r="M83" s="37">
        <f t="shared" si="20"/>
        <v>1750165.3880346538</v>
      </c>
      <c r="N83" s="41">
        <f>'jan-sep'!M83</f>
        <v>428448.39827340603</v>
      </c>
      <c r="O83" s="41">
        <f t="shared" si="21"/>
        <v>1321716.9897612478</v>
      </c>
    </row>
    <row r="84" spans="1:15" s="34" customFormat="1" x14ac:dyDescent="0.2">
      <c r="A84" s="33">
        <v>1848</v>
      </c>
      <c r="B84" s="34" t="s">
        <v>311</v>
      </c>
      <c r="C84" s="36">
        <v>84154355</v>
      </c>
      <c r="D84" s="36">
        <v>2665</v>
      </c>
      <c r="E84" s="37">
        <f t="shared" si="12"/>
        <v>31577.619136960602</v>
      </c>
      <c r="F84" s="38">
        <f t="shared" si="13"/>
        <v>0.84158354461262574</v>
      </c>
      <c r="G84" s="37">
        <f t="shared" si="14"/>
        <v>3566.4298751604424</v>
      </c>
      <c r="H84" s="37">
        <f t="shared" si="15"/>
        <v>767.15901466561183</v>
      </c>
      <c r="I84" s="37">
        <f t="shared" si="16"/>
        <v>4333.5888898260546</v>
      </c>
      <c r="J84" s="81">
        <f t="shared" si="17"/>
        <v>-481.76483265677342</v>
      </c>
      <c r="K84" s="37">
        <f t="shared" si="18"/>
        <v>3851.8240571692813</v>
      </c>
      <c r="L84" s="37">
        <f t="shared" si="19"/>
        <v>11549014.391386436</v>
      </c>
      <c r="M84" s="37">
        <f t="shared" si="20"/>
        <v>10265111.112356136</v>
      </c>
      <c r="N84" s="41">
        <f>'jan-sep'!M84</f>
        <v>10155738.495816097</v>
      </c>
      <c r="O84" s="41">
        <f t="shared" si="21"/>
        <v>109372.61654003896</v>
      </c>
    </row>
    <row r="85" spans="1:15" s="34" customFormat="1" x14ac:dyDescent="0.2">
      <c r="A85" s="33">
        <v>1851</v>
      </c>
      <c r="B85" s="34" t="s">
        <v>312</v>
      </c>
      <c r="C85" s="36">
        <v>55640631</v>
      </c>
      <c r="D85" s="36">
        <v>1985</v>
      </c>
      <c r="E85" s="37">
        <f t="shared" si="12"/>
        <v>28030.544584382871</v>
      </c>
      <c r="F85" s="38">
        <f t="shared" si="13"/>
        <v>0.74704951524150143</v>
      </c>
      <c r="G85" s="37">
        <f t="shared" si="14"/>
        <v>5694.6746067070808</v>
      </c>
      <c r="H85" s="37">
        <f t="shared" si="15"/>
        <v>2008.6351080678176</v>
      </c>
      <c r="I85" s="37">
        <f t="shared" si="16"/>
        <v>7703.3097147748986</v>
      </c>
      <c r="J85" s="81">
        <f t="shared" si="17"/>
        <v>-481.76483265677342</v>
      </c>
      <c r="K85" s="37">
        <f t="shared" si="18"/>
        <v>7221.5448821181253</v>
      </c>
      <c r="L85" s="37">
        <f t="shared" si="19"/>
        <v>15291069.783828173</v>
      </c>
      <c r="M85" s="37">
        <f t="shared" si="20"/>
        <v>14334766.59100448</v>
      </c>
      <c r="N85" s="41">
        <f>'jan-sep'!M85</f>
        <v>11319909.843881777</v>
      </c>
      <c r="O85" s="41">
        <f t="shared" si="21"/>
        <v>3014856.7471227031</v>
      </c>
    </row>
    <row r="86" spans="1:15" s="34" customFormat="1" x14ac:dyDescent="0.2">
      <c r="A86" s="33">
        <v>1853</v>
      </c>
      <c r="B86" s="34" t="s">
        <v>314</v>
      </c>
      <c r="C86" s="36">
        <v>46145480</v>
      </c>
      <c r="D86" s="36">
        <v>1310</v>
      </c>
      <c r="E86" s="37">
        <f t="shared" si="12"/>
        <v>35225.557251908394</v>
      </c>
      <c r="F86" s="38">
        <f t="shared" si="13"/>
        <v>0.93880571566959037</v>
      </c>
      <c r="G86" s="37">
        <f t="shared" si="14"/>
        <v>1377.6670061917669</v>
      </c>
      <c r="H86" s="37">
        <f t="shared" si="15"/>
        <v>0</v>
      </c>
      <c r="I86" s="37">
        <f t="shared" si="16"/>
        <v>1377.6670061917669</v>
      </c>
      <c r="J86" s="81">
        <f t="shared" si="17"/>
        <v>-481.76483265677342</v>
      </c>
      <c r="K86" s="37">
        <f t="shared" si="18"/>
        <v>895.90217353499338</v>
      </c>
      <c r="L86" s="37">
        <f t="shared" si="19"/>
        <v>1804743.7781112145</v>
      </c>
      <c r="M86" s="37">
        <f t="shared" si="20"/>
        <v>1173631.8473308412</v>
      </c>
      <c r="N86" s="41">
        <f>'jan-sep'!M86</f>
        <v>3519481.056667571</v>
      </c>
      <c r="O86" s="41">
        <f t="shared" si="21"/>
        <v>-2345849.2093367297</v>
      </c>
    </row>
    <row r="87" spans="1:15" s="34" customFormat="1" x14ac:dyDescent="0.2">
      <c r="A87" s="33">
        <v>1856</v>
      </c>
      <c r="B87" s="34" t="s">
        <v>315</v>
      </c>
      <c r="C87" s="36">
        <v>16954379</v>
      </c>
      <c r="D87" s="36">
        <v>469</v>
      </c>
      <c r="E87" s="37">
        <f t="shared" si="12"/>
        <v>36150.061833688698</v>
      </c>
      <c r="F87" s="38">
        <f t="shared" si="13"/>
        <v>0.96344493370470186</v>
      </c>
      <c r="G87" s="37">
        <f t="shared" si="14"/>
        <v>822.96425712358462</v>
      </c>
      <c r="H87" s="37">
        <f t="shared" si="15"/>
        <v>0</v>
      </c>
      <c r="I87" s="37">
        <f t="shared" si="16"/>
        <v>822.96425712358462</v>
      </c>
      <c r="J87" s="81">
        <f t="shared" si="17"/>
        <v>-481.76483265677342</v>
      </c>
      <c r="K87" s="37">
        <f t="shared" si="18"/>
        <v>341.19942446681119</v>
      </c>
      <c r="L87" s="37">
        <f t="shared" si="19"/>
        <v>385970.23659096117</v>
      </c>
      <c r="M87" s="37">
        <f t="shared" si="20"/>
        <v>160022.53007493445</v>
      </c>
      <c r="N87" s="41">
        <f>'jan-sep'!M87</f>
        <v>-255076.30818957923</v>
      </c>
      <c r="O87" s="41">
        <f t="shared" si="21"/>
        <v>415098.83826451364</v>
      </c>
    </row>
    <row r="88" spans="1:15" s="34" customFormat="1" x14ac:dyDescent="0.2">
      <c r="A88" s="33">
        <v>1857</v>
      </c>
      <c r="B88" s="34" t="s">
        <v>316</v>
      </c>
      <c r="C88" s="36">
        <v>23657956</v>
      </c>
      <c r="D88" s="36">
        <v>688</v>
      </c>
      <c r="E88" s="37">
        <f t="shared" si="12"/>
        <v>34386.563953488374</v>
      </c>
      <c r="F88" s="38">
        <f t="shared" si="13"/>
        <v>0.91644548164028972</v>
      </c>
      <c r="G88" s="37">
        <f t="shared" si="14"/>
        <v>1881.0629852437792</v>
      </c>
      <c r="H88" s="37">
        <f t="shared" si="15"/>
        <v>0</v>
      </c>
      <c r="I88" s="37">
        <f t="shared" si="16"/>
        <v>1881.0629852437792</v>
      </c>
      <c r="J88" s="81">
        <f t="shared" si="17"/>
        <v>-481.76483265677342</v>
      </c>
      <c r="K88" s="37">
        <f t="shared" si="18"/>
        <v>1399.2981525870057</v>
      </c>
      <c r="L88" s="37">
        <f t="shared" si="19"/>
        <v>1294171.3338477202</v>
      </c>
      <c r="M88" s="37">
        <f t="shared" si="20"/>
        <v>962717.12897985987</v>
      </c>
      <c r="N88" s="41">
        <f>'jan-sep'!M88</f>
        <v>830989.45323149255</v>
      </c>
      <c r="O88" s="41">
        <f t="shared" si="21"/>
        <v>131727.67574836733</v>
      </c>
    </row>
    <row r="89" spans="1:15" s="34" customFormat="1" x14ac:dyDescent="0.2">
      <c r="A89" s="33">
        <v>1859</v>
      </c>
      <c r="B89" s="34" t="s">
        <v>317</v>
      </c>
      <c r="C89" s="36">
        <v>40490758</v>
      </c>
      <c r="D89" s="36">
        <v>1220</v>
      </c>
      <c r="E89" s="37">
        <f t="shared" si="12"/>
        <v>33189.145901639342</v>
      </c>
      <c r="F89" s="38">
        <f t="shared" si="13"/>
        <v>0.88453277396947172</v>
      </c>
      <c r="G89" s="37">
        <f t="shared" si="14"/>
        <v>2599.5138163531983</v>
      </c>
      <c r="H89" s="37">
        <f t="shared" si="15"/>
        <v>203.124647028053</v>
      </c>
      <c r="I89" s="37">
        <f t="shared" si="16"/>
        <v>2802.6384633812513</v>
      </c>
      <c r="J89" s="81">
        <f t="shared" si="17"/>
        <v>-481.76483265677342</v>
      </c>
      <c r="K89" s="37">
        <f t="shared" si="18"/>
        <v>2320.8736307244781</v>
      </c>
      <c r="L89" s="37">
        <f t="shared" si="19"/>
        <v>3419218.9253251264</v>
      </c>
      <c r="M89" s="37">
        <f t="shared" si="20"/>
        <v>2831465.8294838634</v>
      </c>
      <c r="N89" s="41">
        <f>'jan-sep'!M89</f>
        <v>2188356.741705677</v>
      </c>
      <c r="O89" s="41">
        <f t="shared" si="21"/>
        <v>643109.08777818643</v>
      </c>
    </row>
    <row r="90" spans="1:15" s="34" customFormat="1" x14ac:dyDescent="0.2">
      <c r="A90" s="33">
        <v>1860</v>
      </c>
      <c r="B90" s="34" t="s">
        <v>318</v>
      </c>
      <c r="C90" s="36">
        <v>359882143</v>
      </c>
      <c r="D90" s="36">
        <v>11551</v>
      </c>
      <c r="E90" s="37">
        <f t="shared" si="12"/>
        <v>31155.929616483423</v>
      </c>
      <c r="F90" s="38">
        <f t="shared" si="13"/>
        <v>0.83034498480132579</v>
      </c>
      <c r="G90" s="37">
        <f t="shared" si="14"/>
        <v>3819.4435874467495</v>
      </c>
      <c r="H90" s="37">
        <f t="shared" si="15"/>
        <v>914.75034683262447</v>
      </c>
      <c r="I90" s="37">
        <f t="shared" si="16"/>
        <v>4734.1939342793739</v>
      </c>
      <c r="J90" s="81">
        <f t="shared" si="17"/>
        <v>-481.76483265677342</v>
      </c>
      <c r="K90" s="37">
        <f t="shared" si="18"/>
        <v>4252.4291016226007</v>
      </c>
      <c r="L90" s="37">
        <f t="shared" si="19"/>
        <v>54684674.134861052</v>
      </c>
      <c r="M90" s="37">
        <f t="shared" si="20"/>
        <v>49119808.552842662</v>
      </c>
      <c r="N90" s="41">
        <f>'jan-sep'!M90</f>
        <v>42165166.736387134</v>
      </c>
      <c r="O90" s="41">
        <f t="shared" si="21"/>
        <v>6954641.8164555281</v>
      </c>
    </row>
    <row r="91" spans="1:15" s="34" customFormat="1" x14ac:dyDescent="0.2">
      <c r="A91" s="33">
        <v>1865</v>
      </c>
      <c r="B91" s="34" t="s">
        <v>319</v>
      </c>
      <c r="C91" s="36">
        <v>337096680</v>
      </c>
      <c r="D91" s="36">
        <v>9736</v>
      </c>
      <c r="E91" s="37">
        <f t="shared" si="12"/>
        <v>34623.734593262117</v>
      </c>
      <c r="F91" s="38">
        <f t="shared" si="13"/>
        <v>0.92276637957857688</v>
      </c>
      <c r="G91" s="37">
        <f t="shared" si="14"/>
        <v>1738.7606013795332</v>
      </c>
      <c r="H91" s="37">
        <f t="shared" si="15"/>
        <v>0</v>
      </c>
      <c r="I91" s="37">
        <f t="shared" si="16"/>
        <v>1738.7606013795332</v>
      </c>
      <c r="J91" s="81">
        <f t="shared" si="17"/>
        <v>-481.76483265677342</v>
      </c>
      <c r="K91" s="37">
        <f t="shared" si="18"/>
        <v>1256.9957687227597</v>
      </c>
      <c r="L91" s="37">
        <f t="shared" si="19"/>
        <v>16928573.215031136</v>
      </c>
      <c r="M91" s="37">
        <f t="shared" si="20"/>
        <v>12238110.804284789</v>
      </c>
      <c r="N91" s="41">
        <f>'jan-sep'!M91</f>
        <v>12379969.434682865</v>
      </c>
      <c r="O91" s="41">
        <f t="shared" si="21"/>
        <v>-141858.63039807603</v>
      </c>
    </row>
    <row r="92" spans="1:15" s="34" customFormat="1" x14ac:dyDescent="0.2">
      <c r="A92" s="33">
        <v>1866</v>
      </c>
      <c r="B92" s="34" t="s">
        <v>320</v>
      </c>
      <c r="C92" s="36">
        <v>279664445</v>
      </c>
      <c r="D92" s="36">
        <v>8184</v>
      </c>
      <c r="E92" s="37">
        <f t="shared" si="12"/>
        <v>34172.097385141737</v>
      </c>
      <c r="F92" s="38">
        <f t="shared" si="13"/>
        <v>0.91072967596136167</v>
      </c>
      <c r="G92" s="37">
        <f t="shared" si="14"/>
        <v>2009.7429262517617</v>
      </c>
      <c r="H92" s="37">
        <f t="shared" si="15"/>
        <v>0</v>
      </c>
      <c r="I92" s="37">
        <f t="shared" si="16"/>
        <v>2009.7429262517617</v>
      </c>
      <c r="J92" s="81">
        <f t="shared" si="17"/>
        <v>-481.76483265677342</v>
      </c>
      <c r="K92" s="37">
        <f t="shared" si="18"/>
        <v>1527.9780935949882</v>
      </c>
      <c r="L92" s="37">
        <f t="shared" si="19"/>
        <v>16447736.108444417</v>
      </c>
      <c r="M92" s="37">
        <f t="shared" si="20"/>
        <v>12504972.717981383</v>
      </c>
      <c r="N92" s="41">
        <f>'jan-sep'!M92</f>
        <v>16665331.463868257</v>
      </c>
      <c r="O92" s="41">
        <f t="shared" si="21"/>
        <v>-4160358.7458868735</v>
      </c>
    </row>
    <row r="93" spans="1:15" s="34" customFormat="1" x14ac:dyDescent="0.2">
      <c r="A93" s="33">
        <v>1867</v>
      </c>
      <c r="B93" s="34" t="s">
        <v>170</v>
      </c>
      <c r="C93" s="36">
        <v>85612499</v>
      </c>
      <c r="D93" s="36">
        <v>2584</v>
      </c>
      <c r="E93" s="37">
        <f t="shared" si="12"/>
        <v>33131.772058823532</v>
      </c>
      <c r="F93" s="38">
        <f t="shared" si="13"/>
        <v>0.88300368839162768</v>
      </c>
      <c r="G93" s="37">
        <f t="shared" si="14"/>
        <v>2633.9381220426844</v>
      </c>
      <c r="H93" s="37">
        <f t="shared" si="15"/>
        <v>223.20549201358662</v>
      </c>
      <c r="I93" s="37">
        <f t="shared" si="16"/>
        <v>2857.143614056271</v>
      </c>
      <c r="J93" s="81">
        <f t="shared" si="17"/>
        <v>-481.76483265677342</v>
      </c>
      <c r="K93" s="37">
        <f t="shared" si="18"/>
        <v>2375.3787813994977</v>
      </c>
      <c r="L93" s="37">
        <f t="shared" si="19"/>
        <v>7382859.0987214046</v>
      </c>
      <c r="M93" s="37">
        <f t="shared" si="20"/>
        <v>6137978.7711363025</v>
      </c>
      <c r="N93" s="41">
        <f>'jan-sep'!M93</f>
        <v>-6187263.1930956803</v>
      </c>
      <c r="O93" s="41">
        <f t="shared" si="21"/>
        <v>12325241.964231983</v>
      </c>
    </row>
    <row r="94" spans="1:15" s="34" customFormat="1" x14ac:dyDescent="0.2">
      <c r="A94" s="33">
        <v>1868</v>
      </c>
      <c r="B94" s="34" t="s">
        <v>321</v>
      </c>
      <c r="C94" s="36">
        <v>144144298</v>
      </c>
      <c r="D94" s="36">
        <v>4533</v>
      </c>
      <c r="E94" s="37">
        <f t="shared" si="12"/>
        <v>31798.874476064415</v>
      </c>
      <c r="F94" s="38">
        <f t="shared" si="13"/>
        <v>0.84748027963054573</v>
      </c>
      <c r="G94" s="37">
        <f t="shared" si="14"/>
        <v>3433.6766716981547</v>
      </c>
      <c r="H94" s="37">
        <f t="shared" si="15"/>
        <v>689.7196459792774</v>
      </c>
      <c r="I94" s="37">
        <f t="shared" si="16"/>
        <v>4123.3963176774323</v>
      </c>
      <c r="J94" s="81">
        <f t="shared" si="17"/>
        <v>-481.76483265677342</v>
      </c>
      <c r="K94" s="37">
        <f t="shared" si="18"/>
        <v>3641.6314850206591</v>
      </c>
      <c r="L94" s="37">
        <f t="shared" si="19"/>
        <v>18691355.5080318</v>
      </c>
      <c r="M94" s="37">
        <f t="shared" si="20"/>
        <v>16507515.521598648</v>
      </c>
      <c r="N94" s="41">
        <f>'jan-sep'!M94</f>
        <v>11792122.935247405</v>
      </c>
      <c r="O94" s="41">
        <f t="shared" si="21"/>
        <v>4715392.5863512438</v>
      </c>
    </row>
    <row r="95" spans="1:15" s="34" customFormat="1" x14ac:dyDescent="0.2">
      <c r="A95" s="33">
        <v>1870</v>
      </c>
      <c r="B95" s="34" t="s">
        <v>385</v>
      </c>
      <c r="C95" s="36">
        <v>333465621</v>
      </c>
      <c r="D95" s="36">
        <v>10561</v>
      </c>
      <c r="E95" s="37">
        <f t="shared" si="12"/>
        <v>31575.193731654199</v>
      </c>
      <c r="F95" s="38">
        <f t="shared" si="13"/>
        <v>0.84151890448931455</v>
      </c>
      <c r="G95" s="37">
        <f t="shared" si="14"/>
        <v>3567.8851183442844</v>
      </c>
      <c r="H95" s="37">
        <f t="shared" si="15"/>
        <v>768.00790652285298</v>
      </c>
      <c r="I95" s="37">
        <f t="shared" si="16"/>
        <v>4335.8930248671377</v>
      </c>
      <c r="J95" s="81">
        <f t="shared" si="17"/>
        <v>-481.76483265677342</v>
      </c>
      <c r="K95" s="37">
        <f t="shared" si="18"/>
        <v>3854.1281922103644</v>
      </c>
      <c r="L95" s="37">
        <f t="shared" si="19"/>
        <v>45791366.23562184</v>
      </c>
      <c r="M95" s="37">
        <f t="shared" si="20"/>
        <v>40703447.83793366</v>
      </c>
      <c r="N95" s="41">
        <f>'jan-sep'!M95</f>
        <v>34660609.071806304</v>
      </c>
      <c r="O95" s="41">
        <f t="shared" si="21"/>
        <v>6042838.7661273554</v>
      </c>
    </row>
    <row r="96" spans="1:15" s="34" customFormat="1" x14ac:dyDescent="0.2">
      <c r="A96" s="33">
        <v>1871</v>
      </c>
      <c r="B96" s="34" t="s">
        <v>322</v>
      </c>
      <c r="C96" s="36">
        <v>148318427</v>
      </c>
      <c r="D96" s="36">
        <v>4577</v>
      </c>
      <c r="E96" s="37">
        <f t="shared" si="12"/>
        <v>32405.162114922437</v>
      </c>
      <c r="F96" s="38">
        <f t="shared" si="13"/>
        <v>0.86363861309931989</v>
      </c>
      <c r="G96" s="37">
        <f t="shared" si="14"/>
        <v>3069.9040883833409</v>
      </c>
      <c r="H96" s="37">
        <f t="shared" si="15"/>
        <v>477.51897237896952</v>
      </c>
      <c r="I96" s="37">
        <f t="shared" si="16"/>
        <v>3547.4230607623103</v>
      </c>
      <c r="J96" s="81">
        <f t="shared" si="17"/>
        <v>-481.76483265677342</v>
      </c>
      <c r="K96" s="37">
        <f t="shared" si="18"/>
        <v>3065.6582281055371</v>
      </c>
      <c r="L96" s="37">
        <f t="shared" si="19"/>
        <v>16236555.349109095</v>
      </c>
      <c r="M96" s="37">
        <f t="shared" si="20"/>
        <v>14031517.710039044</v>
      </c>
      <c r="N96" s="41">
        <f>'jan-sep'!M96</f>
        <v>11833999.584784342</v>
      </c>
      <c r="O96" s="41">
        <f t="shared" si="21"/>
        <v>2197518.1252547018</v>
      </c>
    </row>
    <row r="97" spans="1:15" s="34" customFormat="1" x14ac:dyDescent="0.2">
      <c r="A97" s="33">
        <v>1874</v>
      </c>
      <c r="B97" s="34" t="s">
        <v>323</v>
      </c>
      <c r="C97" s="36">
        <v>36575593</v>
      </c>
      <c r="D97" s="36">
        <v>979</v>
      </c>
      <c r="E97" s="37">
        <f t="shared" si="12"/>
        <v>37360.156281920325</v>
      </c>
      <c r="F97" s="38">
        <f t="shared" si="13"/>
        <v>0.99569548339439751</v>
      </c>
      <c r="G97" s="37">
        <f t="shared" si="14"/>
        <v>96.907588184608898</v>
      </c>
      <c r="H97" s="37">
        <f t="shared" si="15"/>
        <v>0</v>
      </c>
      <c r="I97" s="37">
        <f t="shared" si="16"/>
        <v>96.907588184608898</v>
      </c>
      <c r="J97" s="81">
        <f t="shared" si="17"/>
        <v>-481.76483265677342</v>
      </c>
      <c r="K97" s="37">
        <f t="shared" si="18"/>
        <v>-384.85724447216455</v>
      </c>
      <c r="L97" s="37">
        <f t="shared" si="19"/>
        <v>94872.528832732118</v>
      </c>
      <c r="M97" s="37">
        <f t="shared" si="20"/>
        <v>-376775.24233824911</v>
      </c>
      <c r="N97" s="41">
        <f>'jan-sep'!M97</f>
        <v>-575082.15419530333</v>
      </c>
      <c r="O97" s="41">
        <f t="shared" si="21"/>
        <v>198306.91185705422</v>
      </c>
    </row>
    <row r="98" spans="1:15" s="34" customFormat="1" x14ac:dyDescent="0.2">
      <c r="A98" s="33">
        <v>1875</v>
      </c>
      <c r="B98" s="34" t="s">
        <v>419</v>
      </c>
      <c r="C98" s="36">
        <v>85861929</v>
      </c>
      <c r="D98" s="36">
        <v>2682</v>
      </c>
      <c r="E98" s="37">
        <f t="shared" si="12"/>
        <v>32014.142058165547</v>
      </c>
      <c r="F98" s="38">
        <f t="shared" si="13"/>
        <v>0.85321743334055455</v>
      </c>
      <c r="G98" s="37">
        <f t="shared" si="14"/>
        <v>3304.5161224374751</v>
      </c>
      <c r="H98" s="37">
        <f t="shared" si="15"/>
        <v>614.375992243881</v>
      </c>
      <c r="I98" s="37">
        <f t="shared" si="16"/>
        <v>3918.8921146813564</v>
      </c>
      <c r="J98" s="81">
        <f t="shared" si="17"/>
        <v>-481.76483265677342</v>
      </c>
      <c r="K98" s="37">
        <f t="shared" si="18"/>
        <v>3437.1272820245831</v>
      </c>
      <c r="L98" s="37">
        <f t="shared" si="19"/>
        <v>10510468.651575398</v>
      </c>
      <c r="M98" s="37">
        <f t="shared" si="20"/>
        <v>9218375.3703899328</v>
      </c>
      <c r="N98" s="41">
        <f>'jan-sep'!M98</f>
        <v>9353882.9558644481</v>
      </c>
      <c r="O98" s="41">
        <f t="shared" si="21"/>
        <v>-135507.58547451533</v>
      </c>
    </row>
    <row r="99" spans="1:15" s="34" customFormat="1" x14ac:dyDescent="0.2">
      <c r="A99" s="33">
        <v>3001</v>
      </c>
      <c r="B99" s="34" t="s">
        <v>63</v>
      </c>
      <c r="C99" s="36">
        <v>904613263</v>
      </c>
      <c r="D99" s="36">
        <v>31730</v>
      </c>
      <c r="E99" s="37">
        <f t="shared" si="12"/>
        <v>28509.71519067129</v>
      </c>
      <c r="F99" s="38">
        <f t="shared" si="13"/>
        <v>0.7598200187923021</v>
      </c>
      <c r="G99" s="37">
        <f t="shared" si="14"/>
        <v>5407.1722429340298</v>
      </c>
      <c r="H99" s="37">
        <f t="shared" si="15"/>
        <v>1840.9253958668712</v>
      </c>
      <c r="I99" s="37">
        <f t="shared" si="16"/>
        <v>7248.0976388009012</v>
      </c>
      <c r="J99" s="81">
        <f t="shared" si="17"/>
        <v>-481.76483265677342</v>
      </c>
      <c r="K99" s="37">
        <f t="shared" si="18"/>
        <v>6766.332806144128</v>
      </c>
      <c r="L99" s="37">
        <f t="shared" si="19"/>
        <v>229982138.07915258</v>
      </c>
      <c r="M99" s="37">
        <f t="shared" si="20"/>
        <v>214695739.93895319</v>
      </c>
      <c r="N99" s="41">
        <f>'jan-sep'!M99</f>
        <v>183000099.16378784</v>
      </c>
      <c r="O99" s="41">
        <f t="shared" si="21"/>
        <v>31695640.775165349</v>
      </c>
    </row>
    <row r="100" spans="1:15" s="34" customFormat="1" x14ac:dyDescent="0.2">
      <c r="A100" s="33">
        <v>3002</v>
      </c>
      <c r="B100" s="34" t="s">
        <v>64</v>
      </c>
      <c r="C100" s="36">
        <v>1770283543</v>
      </c>
      <c r="D100" s="36">
        <v>51240</v>
      </c>
      <c r="E100" s="37">
        <f t="shared" si="12"/>
        <v>34548.859153005462</v>
      </c>
      <c r="F100" s="38">
        <f t="shared" si="13"/>
        <v>0.92077085426229777</v>
      </c>
      <c r="G100" s="37">
        <f t="shared" si="14"/>
        <v>1783.6858655335266</v>
      </c>
      <c r="H100" s="37">
        <f t="shared" si="15"/>
        <v>0</v>
      </c>
      <c r="I100" s="37">
        <f t="shared" si="16"/>
        <v>1783.6858655335266</v>
      </c>
      <c r="J100" s="81">
        <f t="shared" si="17"/>
        <v>-481.76483265677342</v>
      </c>
      <c r="K100" s="37">
        <f t="shared" si="18"/>
        <v>1301.9210328767531</v>
      </c>
      <c r="L100" s="37">
        <f t="shared" si="19"/>
        <v>91396063.749937907</v>
      </c>
      <c r="M100" s="37">
        <f t="shared" si="20"/>
        <v>66710433.72460483</v>
      </c>
      <c r="N100" s="41">
        <f>'jan-sep'!M100</f>
        <v>64573894.236601204</v>
      </c>
      <c r="O100" s="41">
        <f t="shared" si="21"/>
        <v>2136539.4880036265</v>
      </c>
    </row>
    <row r="101" spans="1:15" s="34" customFormat="1" x14ac:dyDescent="0.2">
      <c r="A101" s="33">
        <v>3003</v>
      </c>
      <c r="B101" s="34" t="s">
        <v>65</v>
      </c>
      <c r="C101" s="36">
        <v>1705132178</v>
      </c>
      <c r="D101" s="36">
        <v>59038</v>
      </c>
      <c r="E101" s="37">
        <f t="shared" si="12"/>
        <v>28881.943460144314</v>
      </c>
      <c r="F101" s="38">
        <f t="shared" si="13"/>
        <v>0.76974037361922665</v>
      </c>
      <c r="G101" s="37">
        <f t="shared" si="14"/>
        <v>5183.8352812502153</v>
      </c>
      <c r="H101" s="37">
        <f t="shared" si="15"/>
        <v>1710.6455015513129</v>
      </c>
      <c r="I101" s="37">
        <f t="shared" si="16"/>
        <v>6894.4807828015282</v>
      </c>
      <c r="J101" s="81">
        <f t="shared" si="17"/>
        <v>-481.76483265677342</v>
      </c>
      <c r="K101" s="37">
        <f t="shared" si="18"/>
        <v>6412.715950144755</v>
      </c>
      <c r="L101" s="37">
        <f t="shared" si="19"/>
        <v>407036356.45503664</v>
      </c>
      <c r="M101" s="37">
        <f t="shared" si="20"/>
        <v>378593924.26464605</v>
      </c>
      <c r="N101" s="41">
        <f>'jan-sep'!M101</f>
        <v>304985648.69911468</v>
      </c>
      <c r="O101" s="41">
        <f t="shared" si="21"/>
        <v>73608275.565531373</v>
      </c>
    </row>
    <row r="102" spans="1:15" s="34" customFormat="1" x14ac:dyDescent="0.2">
      <c r="A102" s="33">
        <v>3004</v>
      </c>
      <c r="B102" s="34" t="s">
        <v>66</v>
      </c>
      <c r="C102" s="36">
        <v>2641793485</v>
      </c>
      <c r="D102" s="36">
        <v>84444</v>
      </c>
      <c r="E102" s="37">
        <f t="shared" si="12"/>
        <v>31284.56118847994</v>
      </c>
      <c r="F102" s="38">
        <f t="shared" si="13"/>
        <v>0.83377317911326532</v>
      </c>
      <c r="G102" s="37">
        <f t="shared" si="14"/>
        <v>3742.2646442488394</v>
      </c>
      <c r="H102" s="37">
        <f t="shared" si="15"/>
        <v>869.72929663384366</v>
      </c>
      <c r="I102" s="37">
        <f t="shared" si="16"/>
        <v>4611.9939408826831</v>
      </c>
      <c r="J102" s="81">
        <f t="shared" si="17"/>
        <v>-481.76483265677342</v>
      </c>
      <c r="K102" s="37">
        <f t="shared" si="18"/>
        <v>4130.2291082259098</v>
      </c>
      <c r="L102" s="37">
        <f t="shared" si="19"/>
        <v>389455216.34389728</v>
      </c>
      <c r="M102" s="37">
        <f t="shared" si="20"/>
        <v>348773066.81502873</v>
      </c>
      <c r="N102" s="41">
        <f>'jan-sep'!M102</f>
        <v>291257023.52491331</v>
      </c>
      <c r="O102" s="41">
        <f t="shared" si="21"/>
        <v>57516043.290115416</v>
      </c>
    </row>
    <row r="103" spans="1:15" s="34" customFormat="1" x14ac:dyDescent="0.2">
      <c r="A103" s="33">
        <v>3005</v>
      </c>
      <c r="B103" s="34" t="s">
        <v>138</v>
      </c>
      <c r="C103" s="36">
        <v>3524763610</v>
      </c>
      <c r="D103" s="36">
        <v>103291</v>
      </c>
      <c r="E103" s="37">
        <f t="shared" si="12"/>
        <v>34124.595656930418</v>
      </c>
      <c r="F103" s="38">
        <f t="shared" si="13"/>
        <v>0.90946369474124755</v>
      </c>
      <c r="G103" s="37">
        <f t="shared" si="14"/>
        <v>2038.2439631785528</v>
      </c>
      <c r="H103" s="37">
        <f t="shared" si="15"/>
        <v>0</v>
      </c>
      <c r="I103" s="37">
        <f t="shared" si="16"/>
        <v>2038.2439631785528</v>
      </c>
      <c r="J103" s="81">
        <f t="shared" si="17"/>
        <v>-481.76483265677342</v>
      </c>
      <c r="K103" s="37">
        <f t="shared" si="18"/>
        <v>1556.4791305217793</v>
      </c>
      <c r="L103" s="37">
        <f t="shared" si="19"/>
        <v>210532257.2006759</v>
      </c>
      <c r="M103" s="37">
        <f t="shared" si="20"/>
        <v>160770285.8707251</v>
      </c>
      <c r="N103" s="41">
        <f>'jan-sep'!M103</f>
        <v>131524618.11298546</v>
      </c>
      <c r="O103" s="41">
        <f t="shared" si="21"/>
        <v>29245667.757739633</v>
      </c>
    </row>
    <row r="104" spans="1:15" s="34" customFormat="1" x14ac:dyDescent="0.2">
      <c r="A104" s="33">
        <v>3006</v>
      </c>
      <c r="B104" s="34" t="s">
        <v>139</v>
      </c>
      <c r="C104" s="36">
        <v>1051183124</v>
      </c>
      <c r="D104" s="36">
        <v>28793</v>
      </c>
      <c r="E104" s="37">
        <f t="shared" si="12"/>
        <v>36508.287569895459</v>
      </c>
      <c r="F104" s="38">
        <f t="shared" si="13"/>
        <v>0.97299210328518115</v>
      </c>
      <c r="G104" s="37">
        <f t="shared" si="14"/>
        <v>608.02881539952796</v>
      </c>
      <c r="H104" s="37">
        <f t="shared" si="15"/>
        <v>0</v>
      </c>
      <c r="I104" s="37">
        <f t="shared" si="16"/>
        <v>608.02881539952796</v>
      </c>
      <c r="J104" s="81">
        <f t="shared" si="17"/>
        <v>-481.76483265677342</v>
      </c>
      <c r="K104" s="37">
        <f t="shared" si="18"/>
        <v>126.26398274275454</v>
      </c>
      <c r="L104" s="37">
        <f t="shared" si="19"/>
        <v>17506973.681798607</v>
      </c>
      <c r="M104" s="37">
        <f t="shared" si="20"/>
        <v>3635518.8551121312</v>
      </c>
      <c r="N104" s="41">
        <f>'jan-sep'!M104</f>
        <v>9080669.6356022712</v>
      </c>
      <c r="O104" s="41">
        <f t="shared" si="21"/>
        <v>-5445150.7804901395</v>
      </c>
    </row>
    <row r="105" spans="1:15" s="34" customFormat="1" x14ac:dyDescent="0.2">
      <c r="A105" s="33">
        <v>3007</v>
      </c>
      <c r="B105" s="34" t="s">
        <v>140</v>
      </c>
      <c r="C105" s="36">
        <v>1003312255</v>
      </c>
      <c r="D105" s="36">
        <v>31444</v>
      </c>
      <c r="E105" s="37">
        <f t="shared" si="12"/>
        <v>31907.907867955731</v>
      </c>
      <c r="F105" s="38">
        <f t="shared" si="13"/>
        <v>0.85038615762061964</v>
      </c>
      <c r="G105" s="37">
        <f t="shared" si="14"/>
        <v>3368.2566365633647</v>
      </c>
      <c r="H105" s="37">
        <f t="shared" si="15"/>
        <v>651.5579588173166</v>
      </c>
      <c r="I105" s="37">
        <f t="shared" si="16"/>
        <v>4019.8145953806816</v>
      </c>
      <c r="J105" s="81">
        <f t="shared" si="17"/>
        <v>-481.76483265677342</v>
      </c>
      <c r="K105" s="37">
        <f t="shared" si="18"/>
        <v>3538.0497627239083</v>
      </c>
      <c r="L105" s="37">
        <f t="shared" si="19"/>
        <v>126399050.13715015</v>
      </c>
      <c r="M105" s="37">
        <f t="shared" si="20"/>
        <v>111250436.73909058</v>
      </c>
      <c r="N105" s="41">
        <f>'jan-sep'!M105</f>
        <v>94521803.141797841</v>
      </c>
      <c r="O105" s="41">
        <f t="shared" si="21"/>
        <v>16728633.597292736</v>
      </c>
    </row>
    <row r="106" spans="1:15" s="34" customFormat="1" x14ac:dyDescent="0.2">
      <c r="A106" s="33">
        <v>3011</v>
      </c>
      <c r="B106" s="34" t="s">
        <v>67</v>
      </c>
      <c r="C106" s="36">
        <v>192870438</v>
      </c>
      <c r="D106" s="36">
        <v>4762</v>
      </c>
      <c r="E106" s="37">
        <f t="shared" si="12"/>
        <v>40501.981940361191</v>
      </c>
      <c r="F106" s="38">
        <f t="shared" si="13"/>
        <v>1.0794291164690555</v>
      </c>
      <c r="G106" s="37">
        <f t="shared" si="14"/>
        <v>-1788.1878068799108</v>
      </c>
      <c r="H106" s="37">
        <f t="shared" si="15"/>
        <v>0</v>
      </c>
      <c r="I106" s="37">
        <f t="shared" si="16"/>
        <v>-1788.1878068799108</v>
      </c>
      <c r="J106" s="81">
        <f t="shared" si="17"/>
        <v>-481.76483265677342</v>
      </c>
      <c r="K106" s="37">
        <f t="shared" si="18"/>
        <v>-2269.9526395366843</v>
      </c>
      <c r="L106" s="37">
        <f t="shared" si="19"/>
        <v>-8515350.3363621347</v>
      </c>
      <c r="M106" s="37">
        <f t="shared" si="20"/>
        <v>-10809514.46947369</v>
      </c>
      <c r="N106" s="41">
        <f>'jan-sep'!M106</f>
        <v>-7365679.8507436588</v>
      </c>
      <c r="O106" s="41">
        <f t="shared" si="21"/>
        <v>-3443834.618730031</v>
      </c>
    </row>
    <row r="107" spans="1:15" s="34" customFormat="1" x14ac:dyDescent="0.2">
      <c r="A107" s="33">
        <v>3012</v>
      </c>
      <c r="B107" s="34" t="s">
        <v>68</v>
      </c>
      <c r="C107" s="36">
        <v>40890262</v>
      </c>
      <c r="D107" s="36">
        <v>1329</v>
      </c>
      <c r="E107" s="37">
        <f t="shared" si="12"/>
        <v>30767.691497366442</v>
      </c>
      <c r="F107" s="38">
        <f t="shared" si="13"/>
        <v>0.81999794720412533</v>
      </c>
      <c r="G107" s="37">
        <f t="shared" si="14"/>
        <v>4052.386458916938</v>
      </c>
      <c r="H107" s="37">
        <f t="shared" si="15"/>
        <v>1050.6336885235678</v>
      </c>
      <c r="I107" s="37">
        <f t="shared" si="16"/>
        <v>5103.0201474405058</v>
      </c>
      <c r="J107" s="81">
        <f t="shared" si="17"/>
        <v>-481.76483265677342</v>
      </c>
      <c r="K107" s="37">
        <f t="shared" si="18"/>
        <v>4621.2553147837325</v>
      </c>
      <c r="L107" s="37">
        <f t="shared" si="19"/>
        <v>6781913.7759484323</v>
      </c>
      <c r="M107" s="37">
        <f t="shared" si="20"/>
        <v>6141648.3133475808</v>
      </c>
      <c r="N107" s="41">
        <f>'jan-sep'!M107</f>
        <v>5916860.8326039705</v>
      </c>
      <c r="O107" s="41">
        <f t="shared" si="21"/>
        <v>224787.4807436103</v>
      </c>
    </row>
    <row r="108" spans="1:15" s="34" customFormat="1" x14ac:dyDescent="0.2">
      <c r="A108" s="33">
        <v>3013</v>
      </c>
      <c r="B108" s="34" t="s">
        <v>69</v>
      </c>
      <c r="C108" s="36">
        <v>108561855</v>
      </c>
      <c r="D108" s="36">
        <v>3639</v>
      </c>
      <c r="E108" s="37">
        <f t="shared" si="12"/>
        <v>29832.881286067601</v>
      </c>
      <c r="F108" s="38">
        <f t="shared" si="13"/>
        <v>0.79508407108975654</v>
      </c>
      <c r="G108" s="37">
        <f t="shared" si="14"/>
        <v>4613.2725856962434</v>
      </c>
      <c r="H108" s="37">
        <f t="shared" si="15"/>
        <v>1377.8172624781623</v>
      </c>
      <c r="I108" s="37">
        <f t="shared" si="16"/>
        <v>5991.0898481744061</v>
      </c>
      <c r="J108" s="81">
        <f t="shared" si="17"/>
        <v>-481.76483265677342</v>
      </c>
      <c r="K108" s="37">
        <f t="shared" si="18"/>
        <v>5509.3250155176329</v>
      </c>
      <c r="L108" s="37">
        <f t="shared" si="19"/>
        <v>21801575.957506664</v>
      </c>
      <c r="M108" s="37">
        <f t="shared" si="20"/>
        <v>20048433.731468666</v>
      </c>
      <c r="N108" s="41">
        <f>'jan-sep'!M108</f>
        <v>16482227.783292593</v>
      </c>
      <c r="O108" s="41">
        <f t="shared" si="21"/>
        <v>3566205.9481760729</v>
      </c>
    </row>
    <row r="109" spans="1:15" s="34" customFormat="1" x14ac:dyDescent="0.2">
      <c r="A109" s="33">
        <v>3014</v>
      </c>
      <c r="B109" s="34" t="s">
        <v>399</v>
      </c>
      <c r="C109" s="36">
        <v>1432248247</v>
      </c>
      <c r="D109" s="36">
        <v>46382</v>
      </c>
      <c r="E109" s="37">
        <f t="shared" si="12"/>
        <v>30879.398193264627</v>
      </c>
      <c r="F109" s="38">
        <f t="shared" si="13"/>
        <v>0.82297507213185372</v>
      </c>
      <c r="G109" s="37">
        <f t="shared" si="14"/>
        <v>3985.3624413780271</v>
      </c>
      <c r="H109" s="37">
        <f t="shared" si="15"/>
        <v>1011.536344959203</v>
      </c>
      <c r="I109" s="37">
        <f t="shared" si="16"/>
        <v>4996.8987863372304</v>
      </c>
      <c r="J109" s="81">
        <f t="shared" si="17"/>
        <v>-481.76483265677342</v>
      </c>
      <c r="K109" s="37">
        <f t="shared" si="18"/>
        <v>4515.1339536804571</v>
      </c>
      <c r="L109" s="37">
        <f t="shared" si="19"/>
        <v>231766159.50789341</v>
      </c>
      <c r="M109" s="37">
        <f t="shared" si="20"/>
        <v>209420943.03960696</v>
      </c>
      <c r="N109" s="41">
        <f>'jan-sep'!M109</f>
        <v>158116034.45958424</v>
      </c>
      <c r="O109" s="41">
        <f t="shared" si="21"/>
        <v>51304908.580022722</v>
      </c>
    </row>
    <row r="110" spans="1:15" s="34" customFormat="1" x14ac:dyDescent="0.2">
      <c r="A110" s="33">
        <v>3015</v>
      </c>
      <c r="B110" s="34" t="s">
        <v>70</v>
      </c>
      <c r="C110" s="36">
        <v>114164822</v>
      </c>
      <c r="D110" s="36">
        <v>3886</v>
      </c>
      <c r="E110" s="37">
        <f t="shared" si="12"/>
        <v>29378.492537313432</v>
      </c>
      <c r="F110" s="38">
        <f t="shared" si="13"/>
        <v>0.7829740354296888</v>
      </c>
      <c r="G110" s="37">
        <f t="shared" si="14"/>
        <v>4885.9058349487441</v>
      </c>
      <c r="H110" s="37">
        <f t="shared" si="15"/>
        <v>1536.8533245421213</v>
      </c>
      <c r="I110" s="37">
        <f t="shared" si="16"/>
        <v>6422.7591594908654</v>
      </c>
      <c r="J110" s="81">
        <f t="shared" si="17"/>
        <v>-481.76483265677342</v>
      </c>
      <c r="K110" s="37">
        <f t="shared" si="18"/>
        <v>5940.9943268340921</v>
      </c>
      <c r="L110" s="37">
        <f t="shared" si="19"/>
        <v>24958842.093781501</v>
      </c>
      <c r="M110" s="37">
        <f t="shared" si="20"/>
        <v>23086703.954077281</v>
      </c>
      <c r="N110" s="41">
        <f>'jan-sep'!M110</f>
        <v>19384497.320465792</v>
      </c>
      <c r="O110" s="41">
        <f t="shared" si="21"/>
        <v>3702206.6336114891</v>
      </c>
    </row>
    <row r="111" spans="1:15" s="34" customFormat="1" x14ac:dyDescent="0.2">
      <c r="A111" s="33">
        <v>3016</v>
      </c>
      <c r="B111" s="34" t="s">
        <v>71</v>
      </c>
      <c r="C111" s="36">
        <v>250053435</v>
      </c>
      <c r="D111" s="36">
        <v>8371</v>
      </c>
      <c r="E111" s="37">
        <f t="shared" si="12"/>
        <v>29871.39350137379</v>
      </c>
      <c r="F111" s="38">
        <f t="shared" si="13"/>
        <v>0.79611047040528726</v>
      </c>
      <c r="G111" s="37">
        <f t="shared" si="14"/>
        <v>4590.1652565125296</v>
      </c>
      <c r="H111" s="37">
        <f t="shared" si="15"/>
        <v>1364.3379871209961</v>
      </c>
      <c r="I111" s="37">
        <f t="shared" si="16"/>
        <v>5954.5032436335259</v>
      </c>
      <c r="J111" s="81">
        <f t="shared" si="17"/>
        <v>-481.76483265677342</v>
      </c>
      <c r="K111" s="37">
        <f t="shared" si="18"/>
        <v>5472.7384109767527</v>
      </c>
      <c r="L111" s="37">
        <f t="shared" si="19"/>
        <v>49845146.652456246</v>
      </c>
      <c r="M111" s="37">
        <f t="shared" si="20"/>
        <v>45812293.238286398</v>
      </c>
      <c r="N111" s="41">
        <f>'jan-sep'!M111</f>
        <v>39798997.9744002</v>
      </c>
      <c r="O111" s="41">
        <f t="shared" si="21"/>
        <v>6013295.2638861984</v>
      </c>
    </row>
    <row r="112" spans="1:15" s="34" customFormat="1" x14ac:dyDescent="0.2">
      <c r="A112" s="33">
        <v>3017</v>
      </c>
      <c r="B112" s="34" t="s">
        <v>72</v>
      </c>
      <c r="C112" s="36">
        <v>250210098</v>
      </c>
      <c r="D112" s="37">
        <v>8317</v>
      </c>
      <c r="E112" s="37">
        <f t="shared" si="12"/>
        <v>30084.176746422989</v>
      </c>
      <c r="F112" s="38">
        <f t="shared" si="13"/>
        <v>0.80178141338632669</v>
      </c>
      <c r="G112" s="37">
        <f t="shared" si="14"/>
        <v>4462.4953094830098</v>
      </c>
      <c r="H112" s="37">
        <f t="shared" si="15"/>
        <v>1289.8638513537765</v>
      </c>
      <c r="I112" s="81">
        <f t="shared" si="16"/>
        <v>5752.359160836786</v>
      </c>
      <c r="J112" s="37">
        <f t="shared" si="17"/>
        <v>-481.76483265677342</v>
      </c>
      <c r="K112" s="37">
        <f t="shared" si="18"/>
        <v>5270.5943281800128</v>
      </c>
      <c r="L112" s="37">
        <f t="shared" si="19"/>
        <v>47842371.140679553</v>
      </c>
      <c r="M112" s="41">
        <f t="shared" si="20"/>
        <v>43835533.027473167</v>
      </c>
      <c r="N112" s="41">
        <f>'jan-sep'!M112</f>
        <v>41191518.14542304</v>
      </c>
      <c r="O112" s="41">
        <f t="shared" si="21"/>
        <v>2644014.8820501268</v>
      </c>
    </row>
    <row r="113" spans="1:15" s="34" customFormat="1" x14ac:dyDescent="0.2">
      <c r="A113" s="33">
        <v>3018</v>
      </c>
      <c r="B113" s="34" t="s">
        <v>400</v>
      </c>
      <c r="C113" s="36">
        <v>179651471</v>
      </c>
      <c r="D113" s="37">
        <v>6023</v>
      </c>
      <c r="E113" s="37">
        <f t="shared" si="12"/>
        <v>29827.572804250372</v>
      </c>
      <c r="F113" s="38">
        <f t="shared" si="13"/>
        <v>0.79494259332587325</v>
      </c>
      <c r="G113" s="37">
        <f t="shared" si="14"/>
        <v>4616.4576747865804</v>
      </c>
      <c r="H113" s="37">
        <f t="shared" si="15"/>
        <v>1379.6752311141922</v>
      </c>
      <c r="I113" s="81">
        <f t="shared" si="16"/>
        <v>5996.132905900773</v>
      </c>
      <c r="J113" s="37">
        <f t="shared" si="17"/>
        <v>-481.76483265677342</v>
      </c>
      <c r="K113" s="37">
        <f t="shared" si="18"/>
        <v>5514.3680732439998</v>
      </c>
      <c r="L113" s="37">
        <f t="shared" si="19"/>
        <v>36114708.492240354</v>
      </c>
      <c r="M113" s="41">
        <f t="shared" si="20"/>
        <v>33213038.90514861</v>
      </c>
      <c r="N113" s="41">
        <f>'jan-sep'!M113</f>
        <v>28444054.371838778</v>
      </c>
      <c r="O113" s="41">
        <f t="shared" si="21"/>
        <v>4768984.5333098322</v>
      </c>
    </row>
    <row r="114" spans="1:15" s="34" customFormat="1" x14ac:dyDescent="0.2">
      <c r="A114" s="33">
        <v>3019</v>
      </c>
      <c r="B114" s="34" t="s">
        <v>73</v>
      </c>
      <c r="C114" s="36">
        <v>655305685</v>
      </c>
      <c r="D114" s="37">
        <v>19089</v>
      </c>
      <c r="E114" s="37">
        <f t="shared" si="12"/>
        <v>34328.968777830167</v>
      </c>
      <c r="F114" s="38">
        <f t="shared" si="13"/>
        <v>0.91491049726186691</v>
      </c>
      <c r="G114" s="37">
        <f t="shared" si="14"/>
        <v>1915.6200906387035</v>
      </c>
      <c r="H114" s="37">
        <f t="shared" si="15"/>
        <v>0</v>
      </c>
      <c r="I114" s="81">
        <f t="shared" si="16"/>
        <v>1915.6200906387035</v>
      </c>
      <c r="J114" s="37">
        <f t="shared" si="17"/>
        <v>-481.76483265677342</v>
      </c>
      <c r="K114" s="37">
        <f t="shared" si="18"/>
        <v>1433.85525798193</v>
      </c>
      <c r="L114" s="37">
        <f t="shared" si="19"/>
        <v>36567271.910202213</v>
      </c>
      <c r="M114" s="41">
        <f t="shared" si="20"/>
        <v>27370863.019617062</v>
      </c>
      <c r="N114" s="41">
        <f>'jan-sep'!M114</f>
        <v>20424818.859209243</v>
      </c>
      <c r="O114" s="41">
        <f t="shared" si="21"/>
        <v>6946044.1604078189</v>
      </c>
    </row>
    <row r="115" spans="1:15" s="34" customFormat="1" x14ac:dyDescent="0.2">
      <c r="A115" s="33">
        <v>3020</v>
      </c>
      <c r="B115" s="34" t="s">
        <v>401</v>
      </c>
      <c r="C115" s="36">
        <v>2525627842</v>
      </c>
      <c r="D115" s="37">
        <v>62245</v>
      </c>
      <c r="E115" s="37">
        <f t="shared" si="12"/>
        <v>40575.593895091974</v>
      </c>
      <c r="F115" s="38">
        <f t="shared" si="13"/>
        <v>1.0813909682958034</v>
      </c>
      <c r="G115" s="37">
        <f t="shared" si="14"/>
        <v>-1832.3549797183805</v>
      </c>
      <c r="H115" s="37">
        <f t="shared" si="15"/>
        <v>0</v>
      </c>
      <c r="I115" s="81">
        <f t="shared" si="16"/>
        <v>-1832.3549797183805</v>
      </c>
      <c r="J115" s="37">
        <f t="shared" si="17"/>
        <v>-481.76483265677342</v>
      </c>
      <c r="K115" s="37">
        <f t="shared" si="18"/>
        <v>-2314.1198123751537</v>
      </c>
      <c r="L115" s="37">
        <f t="shared" si="19"/>
        <v>-114054935.71257059</v>
      </c>
      <c r="M115" s="41">
        <f t="shared" si="20"/>
        <v>-144042387.72129145</v>
      </c>
      <c r="N115" s="41">
        <f>'jan-sep'!M115</f>
        <v>-121568651.77965952</v>
      </c>
      <c r="O115" s="41">
        <f t="shared" si="21"/>
        <v>-22473735.941631928</v>
      </c>
    </row>
    <row r="116" spans="1:15" s="34" customFormat="1" x14ac:dyDescent="0.2">
      <c r="A116" s="33">
        <v>3021</v>
      </c>
      <c r="B116" s="34" t="s">
        <v>74</v>
      </c>
      <c r="C116" s="36">
        <v>724577169</v>
      </c>
      <c r="D116" s="37">
        <v>21350</v>
      </c>
      <c r="E116" s="37">
        <f t="shared" si="12"/>
        <v>33938.040702576116</v>
      </c>
      <c r="F116" s="38">
        <f t="shared" si="13"/>
        <v>0.9044917689266514</v>
      </c>
      <c r="G116" s="37">
        <f t="shared" si="14"/>
        <v>2150.1769357911339</v>
      </c>
      <c r="H116" s="37">
        <f t="shared" si="15"/>
        <v>0</v>
      </c>
      <c r="I116" s="81">
        <f t="shared" si="16"/>
        <v>2150.1769357911339</v>
      </c>
      <c r="J116" s="37">
        <f t="shared" si="17"/>
        <v>-481.76483265677342</v>
      </c>
      <c r="K116" s="37">
        <f t="shared" si="18"/>
        <v>1668.4121031343604</v>
      </c>
      <c r="L116" s="37">
        <f t="shared" si="19"/>
        <v>45906277.579140708</v>
      </c>
      <c r="M116" s="41">
        <f t="shared" si="20"/>
        <v>35620598.401918598</v>
      </c>
      <c r="N116" s="41">
        <f>'jan-sep'!M116</f>
        <v>29312693.615250517</v>
      </c>
      <c r="O116" s="41">
        <f t="shared" si="21"/>
        <v>6307904.7866680808</v>
      </c>
    </row>
    <row r="117" spans="1:15" s="34" customFormat="1" x14ac:dyDescent="0.2">
      <c r="A117" s="33">
        <v>3022</v>
      </c>
      <c r="B117" s="34" t="s">
        <v>75</v>
      </c>
      <c r="C117" s="36">
        <v>733968958</v>
      </c>
      <c r="D117" s="37">
        <v>16106</v>
      </c>
      <c r="E117" s="37">
        <f t="shared" si="12"/>
        <v>45571.150999627469</v>
      </c>
      <c r="F117" s="38">
        <f t="shared" si="13"/>
        <v>1.2145288922512201</v>
      </c>
      <c r="G117" s="37">
        <f t="shared" si="14"/>
        <v>-4829.6892424396774</v>
      </c>
      <c r="H117" s="37">
        <f t="shared" si="15"/>
        <v>0</v>
      </c>
      <c r="I117" s="81">
        <f t="shared" si="16"/>
        <v>-4829.6892424396774</v>
      </c>
      <c r="J117" s="37">
        <f t="shared" si="17"/>
        <v>-481.76483265677342</v>
      </c>
      <c r="K117" s="37">
        <f t="shared" si="18"/>
        <v>-5311.4540750964507</v>
      </c>
      <c r="L117" s="37">
        <f t="shared" si="19"/>
        <v>-77786974.938733444</v>
      </c>
      <c r="M117" s="41">
        <f t="shared" si="20"/>
        <v>-85546279.33350344</v>
      </c>
      <c r="N117" s="41">
        <f>'jan-sep'!M117</f>
        <v>-70099400.586996466</v>
      </c>
      <c r="O117" s="41">
        <f t="shared" si="21"/>
        <v>-15446878.746506974</v>
      </c>
    </row>
    <row r="118" spans="1:15" s="34" customFormat="1" x14ac:dyDescent="0.2">
      <c r="A118" s="33">
        <v>3023</v>
      </c>
      <c r="B118" s="34" t="s">
        <v>76</v>
      </c>
      <c r="C118" s="36">
        <v>782623696</v>
      </c>
      <c r="D118" s="37">
        <v>20322</v>
      </c>
      <c r="E118" s="37">
        <f t="shared" si="12"/>
        <v>38511.155201259717</v>
      </c>
      <c r="F118" s="38">
        <f t="shared" si="13"/>
        <v>1.0263710623917119</v>
      </c>
      <c r="G118" s="37">
        <f t="shared" si="14"/>
        <v>-593.69176341902642</v>
      </c>
      <c r="H118" s="37">
        <f t="shared" si="15"/>
        <v>0</v>
      </c>
      <c r="I118" s="81">
        <f t="shared" si="16"/>
        <v>-593.69176341902642</v>
      </c>
      <c r="J118" s="37">
        <f t="shared" si="17"/>
        <v>-481.76483265677342</v>
      </c>
      <c r="K118" s="37">
        <f t="shared" si="18"/>
        <v>-1075.4565960757998</v>
      </c>
      <c r="L118" s="37">
        <f t="shared" si="19"/>
        <v>-12065004.016201455</v>
      </c>
      <c r="M118" s="41">
        <f t="shared" si="20"/>
        <v>-21855428.945452403</v>
      </c>
      <c r="N118" s="41">
        <f>'jan-sep'!M118</f>
        <v>-22450960.607310489</v>
      </c>
      <c r="O118" s="41">
        <f t="shared" si="21"/>
        <v>595531.66185808554</v>
      </c>
    </row>
    <row r="119" spans="1:15" s="34" customFormat="1" x14ac:dyDescent="0.2">
      <c r="A119" s="33">
        <v>3024</v>
      </c>
      <c r="B119" s="34" t="s">
        <v>77</v>
      </c>
      <c r="C119" s="36">
        <v>8128490814</v>
      </c>
      <c r="D119" s="37">
        <v>129874</v>
      </c>
      <c r="E119" s="37">
        <f t="shared" si="12"/>
        <v>62587.514159878039</v>
      </c>
      <c r="F119" s="38">
        <f t="shared" si="13"/>
        <v>1.6680365225354001</v>
      </c>
      <c r="G119" s="37">
        <f t="shared" si="14"/>
        <v>-15039.507138590019</v>
      </c>
      <c r="H119" s="37">
        <f t="shared" si="15"/>
        <v>0</v>
      </c>
      <c r="I119" s="81">
        <f t="shared" si="16"/>
        <v>-15039.507138590019</v>
      </c>
      <c r="J119" s="37">
        <f t="shared" si="17"/>
        <v>-481.76483265677342</v>
      </c>
      <c r="K119" s="37">
        <f t="shared" si="18"/>
        <v>-15521.271971246793</v>
      </c>
      <c r="L119" s="37">
        <f t="shared" si="19"/>
        <v>-1953240950.1172402</v>
      </c>
      <c r="M119" s="41">
        <f t="shared" si="20"/>
        <v>-2015809675.993706</v>
      </c>
      <c r="N119" s="41">
        <f>'jan-sep'!M119</f>
        <v>-1725276074.8520539</v>
      </c>
      <c r="O119" s="41">
        <f t="shared" si="21"/>
        <v>-290533601.14165211</v>
      </c>
    </row>
    <row r="120" spans="1:15" s="34" customFormat="1" x14ac:dyDescent="0.2">
      <c r="A120" s="33">
        <v>3025</v>
      </c>
      <c r="B120" s="34" t="s">
        <v>78</v>
      </c>
      <c r="C120" s="36">
        <v>4769839209</v>
      </c>
      <c r="D120" s="37">
        <v>97784</v>
      </c>
      <c r="E120" s="37">
        <f t="shared" si="12"/>
        <v>48779.342315716276</v>
      </c>
      <c r="F120" s="38">
        <f t="shared" si="13"/>
        <v>1.3000312541575756</v>
      </c>
      <c r="G120" s="37">
        <f t="shared" si="14"/>
        <v>-6754.6040320929615</v>
      </c>
      <c r="H120" s="37">
        <f t="shared" si="15"/>
        <v>0</v>
      </c>
      <c r="I120" s="81">
        <f t="shared" si="16"/>
        <v>-6754.6040320929615</v>
      </c>
      <c r="J120" s="37">
        <f t="shared" si="17"/>
        <v>-481.76483265677342</v>
      </c>
      <c r="K120" s="37">
        <f t="shared" si="18"/>
        <v>-7236.3688647497347</v>
      </c>
      <c r="L120" s="37">
        <f t="shared" si="19"/>
        <v>-660492200.67417812</v>
      </c>
      <c r="M120" s="41">
        <f t="shared" si="20"/>
        <v>-707601093.07068801</v>
      </c>
      <c r="N120" s="41">
        <f>'jan-sep'!M120</f>
        <v>-679631407.18083107</v>
      </c>
      <c r="O120" s="41">
        <f t="shared" si="21"/>
        <v>-27969685.889856935</v>
      </c>
    </row>
    <row r="121" spans="1:15" s="34" customFormat="1" x14ac:dyDescent="0.2">
      <c r="A121" s="33">
        <v>3026</v>
      </c>
      <c r="B121" s="34" t="s">
        <v>79</v>
      </c>
      <c r="C121" s="36">
        <v>515613097</v>
      </c>
      <c r="D121" s="37">
        <v>17945</v>
      </c>
      <c r="E121" s="37">
        <f t="shared" si="12"/>
        <v>28732.967233212596</v>
      </c>
      <c r="F121" s="38">
        <f t="shared" si="13"/>
        <v>0.76576996848575474</v>
      </c>
      <c r="G121" s="37">
        <f t="shared" si="14"/>
        <v>5273.2210174092461</v>
      </c>
      <c r="H121" s="37">
        <f t="shared" si="15"/>
        <v>1762.7871809774142</v>
      </c>
      <c r="I121" s="81">
        <f t="shared" si="16"/>
        <v>7036.0081983866603</v>
      </c>
      <c r="J121" s="37">
        <f t="shared" si="17"/>
        <v>-481.76483265677342</v>
      </c>
      <c r="K121" s="37">
        <f t="shared" si="18"/>
        <v>6554.243365729887</v>
      </c>
      <c r="L121" s="37">
        <f t="shared" si="19"/>
        <v>126261167.12004861</v>
      </c>
      <c r="M121" s="41">
        <f t="shared" si="20"/>
        <v>117615897.19802283</v>
      </c>
      <c r="N121" s="41">
        <f>'jan-sep'!M121</f>
        <v>94643952.380457699</v>
      </c>
      <c r="O121" s="41">
        <f t="shared" si="21"/>
        <v>22971944.817565128</v>
      </c>
    </row>
    <row r="122" spans="1:15" s="34" customFormat="1" x14ac:dyDescent="0.2">
      <c r="A122" s="33">
        <v>3027</v>
      </c>
      <c r="B122" s="34" t="s">
        <v>80</v>
      </c>
      <c r="C122" s="36">
        <v>698954014</v>
      </c>
      <c r="D122" s="37">
        <v>19618</v>
      </c>
      <c r="E122" s="37">
        <f t="shared" si="12"/>
        <v>35628.199306759096</v>
      </c>
      <c r="F122" s="38">
        <f t="shared" si="13"/>
        <v>0.94953663639738972</v>
      </c>
      <c r="G122" s="37">
        <f t="shared" si="14"/>
        <v>1136.0817732813462</v>
      </c>
      <c r="H122" s="37">
        <f t="shared" si="15"/>
        <v>0</v>
      </c>
      <c r="I122" s="81">
        <f t="shared" si="16"/>
        <v>1136.0817732813462</v>
      </c>
      <c r="J122" s="37">
        <f t="shared" si="17"/>
        <v>-481.76483265677342</v>
      </c>
      <c r="K122" s="37">
        <f t="shared" si="18"/>
        <v>654.31694062457268</v>
      </c>
      <c r="L122" s="37">
        <f t="shared" si="19"/>
        <v>22287652.228233449</v>
      </c>
      <c r="M122" s="41">
        <f t="shared" si="20"/>
        <v>12836389.741172867</v>
      </c>
      <c r="N122" s="41">
        <f>'jan-sep'!M122</f>
        <v>8486888.1103130821</v>
      </c>
      <c r="O122" s="41">
        <f t="shared" si="21"/>
        <v>4349501.6308597848</v>
      </c>
    </row>
    <row r="123" spans="1:15" s="34" customFormat="1" x14ac:dyDescent="0.2">
      <c r="A123" s="33">
        <v>3028</v>
      </c>
      <c r="B123" s="34" t="s">
        <v>81</v>
      </c>
      <c r="C123" s="36">
        <v>344578693</v>
      </c>
      <c r="D123" s="37">
        <v>11392</v>
      </c>
      <c r="E123" s="37">
        <f t="shared" si="12"/>
        <v>30247.427405196628</v>
      </c>
      <c r="F123" s="38">
        <f t="shared" si="13"/>
        <v>0.806132250207658</v>
      </c>
      <c r="G123" s="37">
        <f t="shared" si="14"/>
        <v>4364.5449142188272</v>
      </c>
      <c r="H123" s="37">
        <f t="shared" si="15"/>
        <v>1232.7261207830029</v>
      </c>
      <c r="I123" s="81">
        <f t="shared" si="16"/>
        <v>5597.2710350018297</v>
      </c>
      <c r="J123" s="37">
        <f t="shared" si="17"/>
        <v>-481.76483265677342</v>
      </c>
      <c r="K123" s="37">
        <f t="shared" si="18"/>
        <v>5115.5062023450564</v>
      </c>
      <c r="L123" s="37">
        <f t="shared" si="19"/>
        <v>63764111.630740844</v>
      </c>
      <c r="M123" s="41">
        <f t="shared" si="20"/>
        <v>58275846.657114886</v>
      </c>
      <c r="N123" s="41">
        <f>'jan-sep'!M123</f>
        <v>48051955.548287787</v>
      </c>
      <c r="O123" s="41">
        <f t="shared" si="21"/>
        <v>10223891.108827099</v>
      </c>
    </row>
    <row r="124" spans="1:15" s="34" customFormat="1" x14ac:dyDescent="0.2">
      <c r="A124" s="33">
        <v>3029</v>
      </c>
      <c r="B124" s="34" t="s">
        <v>82</v>
      </c>
      <c r="C124" s="36">
        <v>1710313155</v>
      </c>
      <c r="D124" s="37">
        <v>46797</v>
      </c>
      <c r="E124" s="37">
        <f t="shared" si="12"/>
        <v>36547.495672799538</v>
      </c>
      <c r="F124" s="38">
        <f t="shared" si="13"/>
        <v>0.97403704888657172</v>
      </c>
      <c r="G124" s="37">
        <f t="shared" si="14"/>
        <v>584.50395365708096</v>
      </c>
      <c r="H124" s="37">
        <f t="shared" si="15"/>
        <v>0</v>
      </c>
      <c r="I124" s="81">
        <f t="shared" si="16"/>
        <v>584.50395365708096</v>
      </c>
      <c r="J124" s="37">
        <f t="shared" si="17"/>
        <v>-481.76483265677342</v>
      </c>
      <c r="K124" s="37">
        <f t="shared" si="18"/>
        <v>102.73912100030753</v>
      </c>
      <c r="L124" s="37">
        <f t="shared" si="19"/>
        <v>27353031.519290417</v>
      </c>
      <c r="M124" s="41">
        <f t="shared" si="20"/>
        <v>4807882.645451392</v>
      </c>
      <c r="N124" s="41">
        <f>'jan-sep'!M124</f>
        <v>6093770.1809216645</v>
      </c>
      <c r="O124" s="41">
        <f t="shared" si="21"/>
        <v>-1285887.5354702724</v>
      </c>
    </row>
    <row r="125" spans="1:15" s="34" customFormat="1" x14ac:dyDescent="0.2">
      <c r="A125" s="33">
        <v>3030</v>
      </c>
      <c r="B125" s="34" t="s">
        <v>402</v>
      </c>
      <c r="C125" s="36">
        <v>3322189739</v>
      </c>
      <c r="D125" s="37">
        <v>91515</v>
      </c>
      <c r="E125" s="37">
        <f t="shared" si="12"/>
        <v>36302.133409823524</v>
      </c>
      <c r="F125" s="38">
        <f t="shared" si="13"/>
        <v>0.96749783381484911</v>
      </c>
      <c r="G125" s="37">
        <f t="shared" si="14"/>
        <v>731.72131144268928</v>
      </c>
      <c r="H125" s="37">
        <f t="shared" si="15"/>
        <v>0</v>
      </c>
      <c r="I125" s="81">
        <f t="shared" si="16"/>
        <v>731.72131144268928</v>
      </c>
      <c r="J125" s="37">
        <f t="shared" si="17"/>
        <v>-481.76483265677342</v>
      </c>
      <c r="K125" s="37">
        <f t="shared" si="18"/>
        <v>249.95647878591586</v>
      </c>
      <c r="L125" s="37">
        <f t="shared" si="19"/>
        <v>66963475.816677712</v>
      </c>
      <c r="M125" s="41">
        <f t="shared" si="20"/>
        <v>22874767.156093091</v>
      </c>
      <c r="N125" s="41">
        <f>'jan-sep'!M125</f>
        <v>16206260.262325602</v>
      </c>
      <c r="O125" s="41">
        <f t="shared" si="21"/>
        <v>6668506.8937674891</v>
      </c>
    </row>
    <row r="126" spans="1:15" s="34" customFormat="1" x14ac:dyDescent="0.2">
      <c r="A126" s="33">
        <v>3031</v>
      </c>
      <c r="B126" s="34" t="s">
        <v>83</v>
      </c>
      <c r="C126" s="36">
        <v>969797719</v>
      </c>
      <c r="D126" s="37">
        <v>25440</v>
      </c>
      <c r="E126" s="37">
        <f t="shared" si="12"/>
        <v>38120.979520440254</v>
      </c>
      <c r="F126" s="38">
        <f t="shared" si="13"/>
        <v>1.015972386321123</v>
      </c>
      <c r="G126" s="37">
        <f t="shared" si="14"/>
        <v>-359.58635492734902</v>
      </c>
      <c r="H126" s="37">
        <f t="shared" si="15"/>
        <v>0</v>
      </c>
      <c r="I126" s="81">
        <f t="shared" si="16"/>
        <v>-359.58635492734902</v>
      </c>
      <c r="J126" s="37">
        <f t="shared" si="17"/>
        <v>-481.76483265677342</v>
      </c>
      <c r="K126" s="37">
        <f t="shared" si="18"/>
        <v>-841.3511875841225</v>
      </c>
      <c r="L126" s="37">
        <f t="shared" si="19"/>
        <v>-9147876.8693517596</v>
      </c>
      <c r="M126" s="41">
        <f t="shared" si="20"/>
        <v>-21403974.212140076</v>
      </c>
      <c r="N126" s="41">
        <f>'jan-sep'!M126</f>
        <v>-19050625.059579719</v>
      </c>
      <c r="O126" s="41">
        <f t="shared" si="21"/>
        <v>-2353349.152560357</v>
      </c>
    </row>
    <row r="127" spans="1:15" s="34" customFormat="1" x14ac:dyDescent="0.2">
      <c r="A127" s="33">
        <v>3032</v>
      </c>
      <c r="B127" s="34" t="s">
        <v>84</v>
      </c>
      <c r="C127" s="36">
        <v>293890776</v>
      </c>
      <c r="D127" s="37">
        <v>7285</v>
      </c>
      <c r="E127" s="37">
        <f t="shared" si="12"/>
        <v>40341.904735758406</v>
      </c>
      <c r="F127" s="38">
        <f t="shared" si="13"/>
        <v>1.0751628562207138</v>
      </c>
      <c r="G127" s="37">
        <f t="shared" si="14"/>
        <v>-1692.1414841182398</v>
      </c>
      <c r="H127" s="37">
        <f t="shared" si="15"/>
        <v>0</v>
      </c>
      <c r="I127" s="81">
        <f t="shared" si="16"/>
        <v>-1692.1414841182398</v>
      </c>
      <c r="J127" s="37">
        <f t="shared" si="17"/>
        <v>-481.76483265677342</v>
      </c>
      <c r="K127" s="37">
        <f t="shared" si="18"/>
        <v>-2173.9063167750132</v>
      </c>
      <c r="L127" s="37">
        <f t="shared" si="19"/>
        <v>-12327250.711801376</v>
      </c>
      <c r="M127" s="41">
        <f t="shared" si="20"/>
        <v>-15836907.517705971</v>
      </c>
      <c r="N127" s="41">
        <f>'jan-sep'!M127</f>
        <v>-11564981.092454331</v>
      </c>
      <c r="O127" s="41">
        <f t="shared" si="21"/>
        <v>-4271926.4252516404</v>
      </c>
    </row>
    <row r="128" spans="1:15" s="34" customFormat="1" x14ac:dyDescent="0.2">
      <c r="A128" s="33">
        <v>3033</v>
      </c>
      <c r="B128" s="34" t="s">
        <v>85</v>
      </c>
      <c r="C128" s="36">
        <v>1408769746</v>
      </c>
      <c r="D128" s="37">
        <v>42866</v>
      </c>
      <c r="E128" s="37">
        <f t="shared" si="12"/>
        <v>32864.502076237579</v>
      </c>
      <c r="F128" s="38">
        <f t="shared" si="13"/>
        <v>0.87588060484509245</v>
      </c>
      <c r="G128" s="37">
        <f t="shared" si="14"/>
        <v>2794.3001115942561</v>
      </c>
      <c r="H128" s="37">
        <f t="shared" si="15"/>
        <v>316.74998591867006</v>
      </c>
      <c r="I128" s="81">
        <f t="shared" si="16"/>
        <v>3111.0500975129262</v>
      </c>
      <c r="J128" s="37">
        <f t="shared" si="17"/>
        <v>-481.76483265677342</v>
      </c>
      <c r="K128" s="37">
        <f t="shared" si="18"/>
        <v>2629.2852648561529</v>
      </c>
      <c r="L128" s="37">
        <f t="shared" si="19"/>
        <v>133358273.4799891</v>
      </c>
      <c r="M128" s="41">
        <f t="shared" si="20"/>
        <v>112706942.16332385</v>
      </c>
      <c r="N128" s="41">
        <f>'jan-sep'!M128</f>
        <v>86874227.778406247</v>
      </c>
      <c r="O128" s="41">
        <f t="shared" si="21"/>
        <v>25832714.384917602</v>
      </c>
    </row>
    <row r="129" spans="1:15" s="34" customFormat="1" x14ac:dyDescent="0.2">
      <c r="A129" s="33">
        <v>3034</v>
      </c>
      <c r="B129" s="34" t="s">
        <v>86</v>
      </c>
      <c r="C129" s="36">
        <v>723786436</v>
      </c>
      <c r="D129" s="37">
        <v>24283</v>
      </c>
      <c r="E129" s="37">
        <f t="shared" si="12"/>
        <v>29806.302186714987</v>
      </c>
      <c r="F129" s="38">
        <f t="shared" si="13"/>
        <v>0.79437570442826866</v>
      </c>
      <c r="G129" s="37">
        <f t="shared" si="14"/>
        <v>4629.2200453078112</v>
      </c>
      <c r="H129" s="37">
        <f t="shared" si="15"/>
        <v>1387.1199472515771</v>
      </c>
      <c r="I129" s="81">
        <f t="shared" si="16"/>
        <v>6016.3399925593885</v>
      </c>
      <c r="J129" s="37">
        <f t="shared" si="17"/>
        <v>-481.76483265677342</v>
      </c>
      <c r="K129" s="37">
        <f t="shared" si="18"/>
        <v>5534.5751599026153</v>
      </c>
      <c r="L129" s="37">
        <f t="shared" si="19"/>
        <v>146094784.03931963</v>
      </c>
      <c r="M129" s="41">
        <f t="shared" si="20"/>
        <v>134396088.60791519</v>
      </c>
      <c r="N129" s="41">
        <f>'jan-sep'!M129</f>
        <v>108026454.72966312</v>
      </c>
      <c r="O129" s="41">
        <f t="shared" si="21"/>
        <v>26369633.878252074</v>
      </c>
    </row>
    <row r="130" spans="1:15" s="34" customFormat="1" x14ac:dyDescent="0.2">
      <c r="A130" s="33">
        <v>3035</v>
      </c>
      <c r="B130" s="34" t="s">
        <v>87</v>
      </c>
      <c r="C130" s="36">
        <v>789257069</v>
      </c>
      <c r="D130" s="37">
        <v>27338</v>
      </c>
      <c r="E130" s="37">
        <f t="shared" si="12"/>
        <v>28870.329541297826</v>
      </c>
      <c r="F130" s="38">
        <f t="shared" si="13"/>
        <v>0.76943084797236649</v>
      </c>
      <c r="G130" s="37">
        <f t="shared" si="14"/>
        <v>5190.8036325581079</v>
      </c>
      <c r="H130" s="37">
        <f t="shared" si="15"/>
        <v>1714.7103731475836</v>
      </c>
      <c r="I130" s="81">
        <f t="shared" si="16"/>
        <v>6905.5140057056915</v>
      </c>
      <c r="J130" s="37">
        <f t="shared" si="17"/>
        <v>-481.76483265677342</v>
      </c>
      <c r="K130" s="37">
        <f t="shared" si="18"/>
        <v>6423.7491730489182</v>
      </c>
      <c r="L130" s="37">
        <f t="shared" si="19"/>
        <v>188782941.88798219</v>
      </c>
      <c r="M130" s="41">
        <f t="shared" si="20"/>
        <v>175612454.89281133</v>
      </c>
      <c r="N130" s="41">
        <f>'jan-sep'!M130</f>
        <v>136175777.2736474</v>
      </c>
      <c r="O130" s="41">
        <f t="shared" si="21"/>
        <v>39436677.61916393</v>
      </c>
    </row>
    <row r="131" spans="1:15" s="34" customFormat="1" x14ac:dyDescent="0.2">
      <c r="A131" s="33">
        <v>3036</v>
      </c>
      <c r="B131" s="34" t="s">
        <v>88</v>
      </c>
      <c r="C131" s="36">
        <v>468993383</v>
      </c>
      <c r="D131" s="37">
        <v>15530</v>
      </c>
      <c r="E131" s="37">
        <f t="shared" si="12"/>
        <v>30199.187572440438</v>
      </c>
      <c r="F131" s="38">
        <f t="shared" si="13"/>
        <v>0.80484659756657728</v>
      </c>
      <c r="G131" s="37">
        <f t="shared" si="14"/>
        <v>4393.488813872541</v>
      </c>
      <c r="H131" s="37">
        <f t="shared" si="15"/>
        <v>1249.6100622476692</v>
      </c>
      <c r="I131" s="81">
        <f t="shared" si="16"/>
        <v>5643.0988761202098</v>
      </c>
      <c r="J131" s="37">
        <f t="shared" si="17"/>
        <v>-481.76483265677342</v>
      </c>
      <c r="K131" s="37">
        <f t="shared" si="18"/>
        <v>5161.3340434634365</v>
      </c>
      <c r="L131" s="37">
        <f t="shared" si="19"/>
        <v>87637325.546146855</v>
      </c>
      <c r="M131" s="41">
        <f t="shared" si="20"/>
        <v>80155517.694987163</v>
      </c>
      <c r="N131" s="41">
        <f>'jan-sep'!M131</f>
        <v>68965490.570646867</v>
      </c>
      <c r="O131" s="41">
        <f t="shared" si="21"/>
        <v>11190027.124340296</v>
      </c>
    </row>
    <row r="132" spans="1:15" s="34" customFormat="1" x14ac:dyDescent="0.2">
      <c r="A132" s="33">
        <v>3037</v>
      </c>
      <c r="B132" s="34" t="s">
        <v>89</v>
      </c>
      <c r="C132" s="36">
        <v>81482940</v>
      </c>
      <c r="D132" s="37">
        <v>2944</v>
      </c>
      <c r="E132" s="37">
        <f t="shared" si="12"/>
        <v>27677.629076086956</v>
      </c>
      <c r="F132" s="38">
        <f t="shared" si="13"/>
        <v>0.73764386996051179</v>
      </c>
      <c r="G132" s="37">
        <f t="shared" si="14"/>
        <v>5906.4239116846302</v>
      </c>
      <c r="H132" s="37">
        <f t="shared" si="15"/>
        <v>2132.155535971388</v>
      </c>
      <c r="I132" s="81">
        <f t="shared" si="16"/>
        <v>8038.5794476560186</v>
      </c>
      <c r="J132" s="37">
        <f t="shared" si="17"/>
        <v>-481.76483265677342</v>
      </c>
      <c r="K132" s="37">
        <f t="shared" si="18"/>
        <v>7556.8146149992454</v>
      </c>
      <c r="L132" s="37">
        <f t="shared" si="19"/>
        <v>23665577.893899318</v>
      </c>
      <c r="M132" s="41">
        <f t="shared" si="20"/>
        <v>22247262.22655778</v>
      </c>
      <c r="N132" s="41">
        <f>'jan-sep'!M132</f>
        <v>18661210.587197963</v>
      </c>
      <c r="O132" s="41">
        <f t="shared" si="21"/>
        <v>3586051.6393598169</v>
      </c>
    </row>
    <row r="133" spans="1:15" s="34" customFormat="1" x14ac:dyDescent="0.2">
      <c r="A133" s="33">
        <v>3038</v>
      </c>
      <c r="B133" s="34" t="s">
        <v>141</v>
      </c>
      <c r="C133" s="36">
        <v>281931123</v>
      </c>
      <c r="D133" s="37">
        <v>6888</v>
      </c>
      <c r="E133" s="37">
        <f t="shared" si="12"/>
        <v>40930.766986062721</v>
      </c>
      <c r="F133" s="38">
        <f t="shared" si="13"/>
        <v>1.0908567810144172</v>
      </c>
      <c r="G133" s="37">
        <f t="shared" si="14"/>
        <v>-2045.458834300829</v>
      </c>
      <c r="H133" s="37">
        <f t="shared" si="15"/>
        <v>0</v>
      </c>
      <c r="I133" s="81">
        <f t="shared" si="16"/>
        <v>-2045.458834300829</v>
      </c>
      <c r="J133" s="37">
        <f t="shared" si="17"/>
        <v>-481.76483265677342</v>
      </c>
      <c r="K133" s="37">
        <f t="shared" si="18"/>
        <v>-2527.2236669576023</v>
      </c>
      <c r="L133" s="37">
        <f t="shared" si="19"/>
        <v>-14089120.45066411</v>
      </c>
      <c r="M133" s="41">
        <f t="shared" si="20"/>
        <v>-17407516.618003964</v>
      </c>
      <c r="N133" s="41">
        <f>'jan-sep'!M133</f>
        <v>-14308980.353112625</v>
      </c>
      <c r="O133" s="41">
        <f t="shared" si="21"/>
        <v>-3098536.2648913395</v>
      </c>
    </row>
    <row r="134" spans="1:15" s="34" customFormat="1" x14ac:dyDescent="0.2">
      <c r="A134" s="33">
        <v>3039</v>
      </c>
      <c r="B134" s="34" t="s">
        <v>142</v>
      </c>
      <c r="C134" s="36">
        <v>47097079</v>
      </c>
      <c r="D134" s="37">
        <v>1097</v>
      </c>
      <c r="E134" s="37">
        <f t="shared" si="12"/>
        <v>42932.615314494076</v>
      </c>
      <c r="F134" s="38">
        <f t="shared" si="13"/>
        <v>1.1442085744067889</v>
      </c>
      <c r="G134" s="37">
        <f t="shared" si="14"/>
        <v>-3246.5678313596422</v>
      </c>
      <c r="H134" s="37">
        <f t="shared" si="15"/>
        <v>0</v>
      </c>
      <c r="I134" s="81">
        <f t="shared" si="16"/>
        <v>-3246.5678313596422</v>
      </c>
      <c r="J134" s="37">
        <f t="shared" si="17"/>
        <v>-481.76483265677342</v>
      </c>
      <c r="K134" s="37">
        <f t="shared" si="18"/>
        <v>-3728.3326640164155</v>
      </c>
      <c r="L134" s="37">
        <f t="shared" si="19"/>
        <v>-3561484.9110015277</v>
      </c>
      <c r="M134" s="41">
        <f t="shared" si="20"/>
        <v>-4089980.9324260079</v>
      </c>
      <c r="N134" s="41">
        <f>'jan-sep'!M134</f>
        <v>-1778711.8142515314</v>
      </c>
      <c r="O134" s="41">
        <f t="shared" si="21"/>
        <v>-2311269.1181744765</v>
      </c>
    </row>
    <row r="135" spans="1:15" s="34" customFormat="1" x14ac:dyDescent="0.2">
      <c r="A135" s="33">
        <v>3040</v>
      </c>
      <c r="B135" s="34" t="s">
        <v>403</v>
      </c>
      <c r="C135" s="36">
        <v>133761257</v>
      </c>
      <c r="D135" s="37">
        <v>3299</v>
      </c>
      <c r="E135" s="37">
        <f t="shared" si="12"/>
        <v>40546.000909366478</v>
      </c>
      <c r="F135" s="38">
        <f t="shared" si="13"/>
        <v>1.0806022777452424</v>
      </c>
      <c r="G135" s="37">
        <f t="shared" si="14"/>
        <v>-1814.5991882830829</v>
      </c>
      <c r="H135" s="37">
        <f t="shared" si="15"/>
        <v>0</v>
      </c>
      <c r="I135" s="81">
        <f t="shared" si="16"/>
        <v>-1814.5991882830829</v>
      </c>
      <c r="J135" s="37">
        <f t="shared" si="17"/>
        <v>-481.76483265677342</v>
      </c>
      <c r="K135" s="37">
        <f t="shared" si="18"/>
        <v>-2296.3640209398563</v>
      </c>
      <c r="L135" s="37">
        <f t="shared" si="19"/>
        <v>-5986362.7221458908</v>
      </c>
      <c r="M135" s="41">
        <f t="shared" si="20"/>
        <v>-7575704.9050805857</v>
      </c>
      <c r="N135" s="41">
        <f>'jan-sep'!M135</f>
        <v>-3285703.7281821296</v>
      </c>
      <c r="O135" s="41">
        <f t="shared" si="21"/>
        <v>-4290001.1768984562</v>
      </c>
    </row>
    <row r="136" spans="1:15" s="34" customFormat="1" x14ac:dyDescent="0.2">
      <c r="A136" s="33">
        <v>3041</v>
      </c>
      <c r="B136" s="34" t="s">
        <v>143</v>
      </c>
      <c r="C136" s="36">
        <v>184556052</v>
      </c>
      <c r="D136" s="37">
        <v>4767</v>
      </c>
      <c r="E136" s="37">
        <f t="shared" si="12"/>
        <v>38715.345500314666</v>
      </c>
      <c r="F136" s="38">
        <f t="shared" si="13"/>
        <v>1.0318129924786146</v>
      </c>
      <c r="G136" s="37">
        <f t="shared" si="14"/>
        <v>-716.20594285199616</v>
      </c>
      <c r="H136" s="37">
        <f t="shared" si="15"/>
        <v>0</v>
      </c>
      <c r="I136" s="81">
        <f t="shared" si="16"/>
        <v>-716.20594285199616</v>
      </c>
      <c r="J136" s="37">
        <f t="shared" si="17"/>
        <v>-481.76483265677342</v>
      </c>
      <c r="K136" s="37">
        <f t="shared" si="18"/>
        <v>-1197.9707755087695</v>
      </c>
      <c r="L136" s="37">
        <f t="shared" si="19"/>
        <v>-3414153.7295754659</v>
      </c>
      <c r="M136" s="41">
        <f t="shared" si="20"/>
        <v>-5710726.6868503047</v>
      </c>
      <c r="N136" s="41">
        <f>'jan-sep'!M136</f>
        <v>-2893324.4041358712</v>
      </c>
      <c r="O136" s="41">
        <f t="shared" si="21"/>
        <v>-2817402.2827144335</v>
      </c>
    </row>
    <row r="137" spans="1:15" s="34" customFormat="1" x14ac:dyDescent="0.2">
      <c r="A137" s="33">
        <v>3042</v>
      </c>
      <c r="B137" s="34" t="s">
        <v>144</v>
      </c>
      <c r="C137" s="36">
        <v>139324223</v>
      </c>
      <c r="D137" s="37">
        <v>2645</v>
      </c>
      <c r="E137" s="37">
        <f t="shared" ref="E137:E200" si="22">IF(ISNUMBER(C137),(C137)/D137,"")</f>
        <v>52674.564461247639</v>
      </c>
      <c r="F137" s="38">
        <f t="shared" ref="F137:F200" si="23">IF(ISNUMBER(C137),E137/E$365,"")</f>
        <v>1.4038438578270176</v>
      </c>
      <c r="G137" s="37">
        <f t="shared" ref="G137:G200" si="24">IF(ISNUMBER(D137),(E$365-E137)*0.6,"")</f>
        <v>-9091.737319411779</v>
      </c>
      <c r="H137" s="37">
        <f t="shared" ref="H137:H200" si="25">IF(ISNUMBER(D137),(IF(E137&gt;=E$365*0.9,0,IF(E137&lt;0.9*E$365,(E$365*0.9-E137)*0.35))),"")</f>
        <v>0</v>
      </c>
      <c r="I137" s="81">
        <f t="shared" ref="I137:I200" si="26">IF(ISNUMBER(C137),G137+H137,"")</f>
        <v>-9091.737319411779</v>
      </c>
      <c r="J137" s="37">
        <f t="shared" ref="J137:J200" si="27">IF(ISNUMBER(D137),I$367,"")</f>
        <v>-481.76483265677342</v>
      </c>
      <c r="K137" s="37">
        <f t="shared" ref="K137:K200" si="28">IF(ISNUMBER(I137),I137+J137,"")</f>
        <v>-9573.5021520685532</v>
      </c>
      <c r="L137" s="37">
        <f t="shared" ref="L137:L200" si="29">IF(ISNUMBER(I137),(I137*D137),"")</f>
        <v>-24047645.209844157</v>
      </c>
      <c r="M137" s="41">
        <f t="shared" ref="M137:M200" si="30">IF(ISNUMBER(K137),(K137*D137),"")</f>
        <v>-25321913.192221325</v>
      </c>
      <c r="N137" s="41">
        <f>'jan-sep'!M137</f>
        <v>-16107248.54448067</v>
      </c>
      <c r="O137" s="41">
        <f t="shared" ref="O137:O200" si="31">IF(ISNUMBER(M137),(M137-N137),"")</f>
        <v>-9214664.6477406546</v>
      </c>
    </row>
    <row r="138" spans="1:15" s="34" customFormat="1" x14ac:dyDescent="0.2">
      <c r="A138" s="33">
        <v>3043</v>
      </c>
      <c r="B138" s="34" t="s">
        <v>145</v>
      </c>
      <c r="C138" s="36">
        <v>178134498</v>
      </c>
      <c r="D138" s="37">
        <v>4862</v>
      </c>
      <c r="E138" s="37">
        <f t="shared" si="22"/>
        <v>36638.111476758539</v>
      </c>
      <c r="F138" s="38">
        <f t="shared" si="23"/>
        <v>0.97645207483146557</v>
      </c>
      <c r="G138" s="37">
        <f t="shared" si="24"/>
        <v>530.13447128168048</v>
      </c>
      <c r="H138" s="37">
        <f t="shared" si="25"/>
        <v>0</v>
      </c>
      <c r="I138" s="81">
        <f t="shared" si="26"/>
        <v>530.13447128168048</v>
      </c>
      <c r="J138" s="37">
        <f t="shared" si="27"/>
        <v>-481.76483265677342</v>
      </c>
      <c r="K138" s="37">
        <f t="shared" si="28"/>
        <v>48.369638624907054</v>
      </c>
      <c r="L138" s="37">
        <f t="shared" si="29"/>
        <v>2577513.7993715303</v>
      </c>
      <c r="M138" s="41">
        <f t="shared" si="30"/>
        <v>235173.18299429808</v>
      </c>
      <c r="N138" s="41">
        <f>'jan-sep'!M138</f>
        <v>1093024.0814120879</v>
      </c>
      <c r="O138" s="41">
        <f t="shared" si="31"/>
        <v>-857850.89841778984</v>
      </c>
    </row>
    <row r="139" spans="1:15" s="34" customFormat="1" x14ac:dyDescent="0.2">
      <c r="A139" s="33">
        <v>3044</v>
      </c>
      <c r="B139" s="34" t="s">
        <v>146</v>
      </c>
      <c r="C139" s="36">
        <v>252370986</v>
      </c>
      <c r="D139" s="37">
        <v>4506</v>
      </c>
      <c r="E139" s="37">
        <f t="shared" si="22"/>
        <v>56007.764314247666</v>
      </c>
      <c r="F139" s="38">
        <f t="shared" si="23"/>
        <v>1.492677855571537</v>
      </c>
      <c r="G139" s="37">
        <f t="shared" si="24"/>
        <v>-11091.657231211795</v>
      </c>
      <c r="H139" s="37">
        <f t="shared" si="25"/>
        <v>0</v>
      </c>
      <c r="I139" s="81">
        <f t="shared" si="26"/>
        <v>-11091.657231211795</v>
      </c>
      <c r="J139" s="37">
        <f t="shared" si="27"/>
        <v>-481.76483265677342</v>
      </c>
      <c r="K139" s="37">
        <f t="shared" si="28"/>
        <v>-11573.422063868569</v>
      </c>
      <c r="L139" s="37">
        <f t="shared" si="29"/>
        <v>-49979007.483840346</v>
      </c>
      <c r="M139" s="41">
        <f t="shared" si="30"/>
        <v>-52149839.819791771</v>
      </c>
      <c r="N139" s="41">
        <f>'jan-sep'!M139</f>
        <v>-40865313.117062353</v>
      </c>
      <c r="O139" s="41">
        <f t="shared" si="31"/>
        <v>-11284526.702729419</v>
      </c>
    </row>
    <row r="140" spans="1:15" s="34" customFormat="1" x14ac:dyDescent="0.2">
      <c r="A140" s="33">
        <v>3045</v>
      </c>
      <c r="B140" s="34" t="s">
        <v>147</v>
      </c>
      <c r="C140" s="36">
        <v>125734443</v>
      </c>
      <c r="D140" s="37">
        <v>3479</v>
      </c>
      <c r="E140" s="37">
        <f t="shared" si="22"/>
        <v>36140.972405863751</v>
      </c>
      <c r="F140" s="38">
        <f t="shared" si="23"/>
        <v>0.96320268894095817</v>
      </c>
      <c r="G140" s="37">
        <f t="shared" si="24"/>
        <v>828.41791381855285</v>
      </c>
      <c r="H140" s="37">
        <f t="shared" si="25"/>
        <v>0</v>
      </c>
      <c r="I140" s="81">
        <f t="shared" si="26"/>
        <v>828.41791381855285</v>
      </c>
      <c r="J140" s="37">
        <f t="shared" si="27"/>
        <v>-481.76483265677342</v>
      </c>
      <c r="K140" s="37">
        <f t="shared" si="28"/>
        <v>346.65308116177943</v>
      </c>
      <c r="L140" s="37">
        <f t="shared" si="29"/>
        <v>2882065.9221747452</v>
      </c>
      <c r="M140" s="41">
        <f t="shared" si="30"/>
        <v>1206006.0693618306</v>
      </c>
      <c r="N140" s="41">
        <f>'jan-sep'!M140</f>
        <v>2014766.9496981953</v>
      </c>
      <c r="O140" s="41">
        <f t="shared" si="31"/>
        <v>-808760.88033636473</v>
      </c>
    </row>
    <row r="141" spans="1:15" s="34" customFormat="1" x14ac:dyDescent="0.2">
      <c r="A141" s="33">
        <v>3046</v>
      </c>
      <c r="B141" s="34" t="s">
        <v>148</v>
      </c>
      <c r="C141" s="36">
        <v>85790382</v>
      </c>
      <c r="D141" s="37">
        <v>2211</v>
      </c>
      <c r="E141" s="37">
        <f t="shared" si="22"/>
        <v>38801.620081411129</v>
      </c>
      <c r="F141" s="38">
        <f t="shared" si="23"/>
        <v>1.034112319335849</v>
      </c>
      <c r="G141" s="37">
        <f t="shared" si="24"/>
        <v>-767.97069150987375</v>
      </c>
      <c r="H141" s="37">
        <f t="shared" si="25"/>
        <v>0</v>
      </c>
      <c r="I141" s="81">
        <f t="shared" si="26"/>
        <v>-767.97069150987375</v>
      </c>
      <c r="J141" s="37">
        <f t="shared" si="27"/>
        <v>-481.76483265677342</v>
      </c>
      <c r="K141" s="37">
        <f t="shared" si="28"/>
        <v>-1249.7355241666471</v>
      </c>
      <c r="L141" s="37">
        <f t="shared" si="29"/>
        <v>-1697983.1989283308</v>
      </c>
      <c r="M141" s="41">
        <f t="shared" si="30"/>
        <v>-2763165.2439324567</v>
      </c>
      <c r="N141" s="41">
        <f>'jan-sep'!M141</f>
        <v>-2554222.1100365859</v>
      </c>
      <c r="O141" s="41">
        <f t="shared" si="31"/>
        <v>-208943.13389587076</v>
      </c>
    </row>
    <row r="142" spans="1:15" s="34" customFormat="1" x14ac:dyDescent="0.2">
      <c r="A142" s="33">
        <v>3047</v>
      </c>
      <c r="B142" s="34" t="s">
        <v>149</v>
      </c>
      <c r="C142" s="36">
        <v>433046503</v>
      </c>
      <c r="D142" s="37">
        <v>14527</v>
      </c>
      <c r="E142" s="37">
        <f t="shared" si="22"/>
        <v>29809.768224685071</v>
      </c>
      <c r="F142" s="38">
        <f t="shared" si="23"/>
        <v>0.79446807873007952</v>
      </c>
      <c r="G142" s="37">
        <f t="shared" si="24"/>
        <v>4627.1404225257611</v>
      </c>
      <c r="H142" s="37">
        <f t="shared" si="25"/>
        <v>1385.9068339620478</v>
      </c>
      <c r="I142" s="81">
        <f t="shared" si="26"/>
        <v>6013.0472564878091</v>
      </c>
      <c r="J142" s="37">
        <f t="shared" si="27"/>
        <v>-481.76483265677342</v>
      </c>
      <c r="K142" s="37">
        <f t="shared" si="28"/>
        <v>5531.2824238310359</v>
      </c>
      <c r="L142" s="37">
        <f t="shared" si="29"/>
        <v>87351537.49499841</v>
      </c>
      <c r="M142" s="41">
        <f t="shared" si="30"/>
        <v>80352939.770993456</v>
      </c>
      <c r="N142" s="41">
        <f>'jan-sep'!M142</f>
        <v>63211219.277793773</v>
      </c>
      <c r="O142" s="41">
        <f t="shared" si="31"/>
        <v>17141720.493199684</v>
      </c>
    </row>
    <row r="143" spans="1:15" s="34" customFormat="1" x14ac:dyDescent="0.2">
      <c r="A143" s="33">
        <v>3048</v>
      </c>
      <c r="B143" s="34" t="s">
        <v>150</v>
      </c>
      <c r="C143" s="36">
        <v>694633084</v>
      </c>
      <c r="D143" s="37">
        <v>20495</v>
      </c>
      <c r="E143" s="37">
        <f t="shared" si="22"/>
        <v>33892.807221273484</v>
      </c>
      <c r="F143" s="38">
        <f t="shared" si="23"/>
        <v>0.90328623935950048</v>
      </c>
      <c r="G143" s="37">
        <f t="shared" si="24"/>
        <v>2177.3170245727129</v>
      </c>
      <c r="H143" s="37">
        <f t="shared" si="25"/>
        <v>0</v>
      </c>
      <c r="I143" s="81">
        <f t="shared" si="26"/>
        <v>2177.3170245727129</v>
      </c>
      <c r="J143" s="37">
        <f t="shared" si="27"/>
        <v>-481.76483265677342</v>
      </c>
      <c r="K143" s="37">
        <f t="shared" si="28"/>
        <v>1695.5521919159394</v>
      </c>
      <c r="L143" s="37">
        <f t="shared" si="29"/>
        <v>44624112.418617748</v>
      </c>
      <c r="M143" s="41">
        <f t="shared" si="30"/>
        <v>34750342.173317179</v>
      </c>
      <c r="N143" s="41">
        <f>'jan-sep'!M143</f>
        <v>31782229.637711406</v>
      </c>
      <c r="O143" s="41">
        <f t="shared" si="31"/>
        <v>2968112.5356057733</v>
      </c>
    </row>
    <row r="144" spans="1:15" s="34" customFormat="1" x14ac:dyDescent="0.2">
      <c r="A144" s="33">
        <v>3049</v>
      </c>
      <c r="B144" s="34" t="s">
        <v>151</v>
      </c>
      <c r="C144" s="36">
        <v>1170275812</v>
      </c>
      <c r="D144" s="37">
        <v>28167</v>
      </c>
      <c r="E144" s="37">
        <f t="shared" si="22"/>
        <v>41547.761990982355</v>
      </c>
      <c r="F144" s="38">
        <f t="shared" si="23"/>
        <v>1.1073004793501409</v>
      </c>
      <c r="G144" s="37">
        <f t="shared" si="24"/>
        <v>-2415.6558372526092</v>
      </c>
      <c r="H144" s="37">
        <f t="shared" si="25"/>
        <v>0</v>
      </c>
      <c r="I144" s="81">
        <f t="shared" si="26"/>
        <v>-2415.6558372526092</v>
      </c>
      <c r="J144" s="37">
        <f t="shared" si="27"/>
        <v>-481.76483265677342</v>
      </c>
      <c r="K144" s="37">
        <f t="shared" si="28"/>
        <v>-2897.4206699093825</v>
      </c>
      <c r="L144" s="37">
        <f t="shared" si="29"/>
        <v>-68041777.967894241</v>
      </c>
      <c r="M144" s="41">
        <f t="shared" si="30"/>
        <v>-81611648.009337574</v>
      </c>
      <c r="N144" s="41">
        <f>'jan-sep'!M144</f>
        <v>-60672847.679692663</v>
      </c>
      <c r="O144" s="41">
        <f t="shared" si="31"/>
        <v>-20938800.329644911</v>
      </c>
    </row>
    <row r="145" spans="1:15" s="34" customFormat="1" x14ac:dyDescent="0.2">
      <c r="A145" s="33">
        <v>3050</v>
      </c>
      <c r="B145" s="34" t="s">
        <v>152</v>
      </c>
      <c r="C145" s="36">
        <v>94234526</v>
      </c>
      <c r="D145" s="37">
        <v>2737</v>
      </c>
      <c r="E145" s="37">
        <f t="shared" si="22"/>
        <v>34429.859700401903</v>
      </c>
      <c r="F145" s="38">
        <f t="shared" si="23"/>
        <v>0.91759936813173493</v>
      </c>
      <c r="G145" s="37">
        <f t="shared" si="24"/>
        <v>1855.0855370956617</v>
      </c>
      <c r="H145" s="37">
        <f t="shared" si="25"/>
        <v>0</v>
      </c>
      <c r="I145" s="81">
        <f t="shared" si="26"/>
        <v>1855.0855370956617</v>
      </c>
      <c r="J145" s="37">
        <f t="shared" si="27"/>
        <v>-481.76483265677342</v>
      </c>
      <c r="K145" s="37">
        <f t="shared" si="28"/>
        <v>1373.3207044388882</v>
      </c>
      <c r="L145" s="37">
        <f t="shared" si="29"/>
        <v>5077369.1150308261</v>
      </c>
      <c r="M145" s="41">
        <f t="shared" si="30"/>
        <v>3758778.7680492373</v>
      </c>
      <c r="N145" s="41">
        <f>'jan-sep'!M145</f>
        <v>3430992.8731026058</v>
      </c>
      <c r="O145" s="41">
        <f t="shared" si="31"/>
        <v>327785.89494663151</v>
      </c>
    </row>
    <row r="146" spans="1:15" s="34" customFormat="1" x14ac:dyDescent="0.2">
      <c r="A146" s="33">
        <v>3051</v>
      </c>
      <c r="B146" s="34" t="s">
        <v>153</v>
      </c>
      <c r="C146" s="36">
        <v>44408847</v>
      </c>
      <c r="D146" s="37">
        <v>1366</v>
      </c>
      <c r="E146" s="37">
        <f t="shared" si="22"/>
        <v>32510.136896046854</v>
      </c>
      <c r="F146" s="38">
        <f t="shared" si="23"/>
        <v>0.86643632397202508</v>
      </c>
      <c r="G146" s="37">
        <f t="shared" si="24"/>
        <v>3006.9192197086913</v>
      </c>
      <c r="H146" s="37">
        <f t="shared" si="25"/>
        <v>440.77779898542394</v>
      </c>
      <c r="I146" s="81">
        <f t="shared" si="26"/>
        <v>3447.6970186941153</v>
      </c>
      <c r="J146" s="37">
        <f t="shared" si="27"/>
        <v>-481.76483265677342</v>
      </c>
      <c r="K146" s="37">
        <f t="shared" si="28"/>
        <v>2965.932186037342</v>
      </c>
      <c r="L146" s="37">
        <f t="shared" si="29"/>
        <v>4709554.1275361618</v>
      </c>
      <c r="M146" s="41">
        <f t="shared" si="30"/>
        <v>4051463.366127009</v>
      </c>
      <c r="N146" s="41">
        <f>'jan-sep'!M146</f>
        <v>2680583.9515327495</v>
      </c>
      <c r="O146" s="41">
        <f t="shared" si="31"/>
        <v>1370879.4145942596</v>
      </c>
    </row>
    <row r="147" spans="1:15" s="34" customFormat="1" x14ac:dyDescent="0.2">
      <c r="A147" s="33">
        <v>3052</v>
      </c>
      <c r="B147" s="34" t="s">
        <v>154</v>
      </c>
      <c r="C147" s="36">
        <v>103105271</v>
      </c>
      <c r="D147" s="37">
        <v>2486</v>
      </c>
      <c r="E147" s="37">
        <f t="shared" si="22"/>
        <v>41474.364843121482</v>
      </c>
      <c r="F147" s="38">
        <f t="shared" si="23"/>
        <v>1.1053443523985396</v>
      </c>
      <c r="G147" s="37">
        <f t="shared" si="24"/>
        <v>-2371.6175485360859</v>
      </c>
      <c r="H147" s="37">
        <f t="shared" si="25"/>
        <v>0</v>
      </c>
      <c r="I147" s="81">
        <f t="shared" si="26"/>
        <v>-2371.6175485360859</v>
      </c>
      <c r="J147" s="37">
        <f t="shared" si="27"/>
        <v>-481.76483265677342</v>
      </c>
      <c r="K147" s="37">
        <f t="shared" si="28"/>
        <v>-2853.3823811928592</v>
      </c>
      <c r="L147" s="37">
        <f t="shared" si="29"/>
        <v>-5895841.2256607097</v>
      </c>
      <c r="M147" s="41">
        <f t="shared" si="30"/>
        <v>-7093508.5996454479</v>
      </c>
      <c r="N147" s="41">
        <f>'jan-sep'!M147</f>
        <v>-8008317.5466083009</v>
      </c>
      <c r="O147" s="41">
        <f t="shared" si="31"/>
        <v>914808.94696285296</v>
      </c>
    </row>
    <row r="148" spans="1:15" s="34" customFormat="1" x14ac:dyDescent="0.2">
      <c r="A148" s="33">
        <v>3053</v>
      </c>
      <c r="B148" s="34" t="s">
        <v>127</v>
      </c>
      <c r="C148" s="36">
        <v>212038817</v>
      </c>
      <c r="D148" s="37">
        <v>6990</v>
      </c>
      <c r="E148" s="37">
        <f t="shared" si="22"/>
        <v>30334.594706723892</v>
      </c>
      <c r="F148" s="38">
        <f t="shared" si="23"/>
        <v>0.80845536919504768</v>
      </c>
      <c r="G148" s="37">
        <f t="shared" si="24"/>
        <v>4312.244533302468</v>
      </c>
      <c r="H148" s="37">
        <f t="shared" si="25"/>
        <v>1202.2175652484602</v>
      </c>
      <c r="I148" s="81">
        <f t="shared" si="26"/>
        <v>5514.4620985509282</v>
      </c>
      <c r="J148" s="37">
        <f t="shared" si="27"/>
        <v>-481.76483265677342</v>
      </c>
      <c r="K148" s="37">
        <f t="shared" si="28"/>
        <v>5032.697265894155</v>
      </c>
      <c r="L148" s="37">
        <f t="shared" si="29"/>
        <v>38546090.068870991</v>
      </c>
      <c r="M148" s="41">
        <f t="shared" si="30"/>
        <v>35178553.888600141</v>
      </c>
      <c r="N148" s="41">
        <f>'jan-sep'!M148</f>
        <v>28359838.278707121</v>
      </c>
      <c r="O148" s="41">
        <f t="shared" si="31"/>
        <v>6818715.6098930202</v>
      </c>
    </row>
    <row r="149" spans="1:15" s="34" customFormat="1" x14ac:dyDescent="0.2">
      <c r="A149" s="33">
        <v>3054</v>
      </c>
      <c r="B149" s="34" t="s">
        <v>128</v>
      </c>
      <c r="C149" s="36">
        <v>281820553</v>
      </c>
      <c r="D149" s="37">
        <v>9307</v>
      </c>
      <c r="E149" s="37">
        <f t="shared" si="22"/>
        <v>30280.493499516491</v>
      </c>
      <c r="F149" s="38">
        <f t="shared" si="23"/>
        <v>0.80701350350112222</v>
      </c>
      <c r="G149" s="37">
        <f t="shared" si="24"/>
        <v>4344.7052576269089</v>
      </c>
      <c r="H149" s="37">
        <f t="shared" si="25"/>
        <v>1221.1529877710507</v>
      </c>
      <c r="I149" s="81">
        <f t="shared" si="26"/>
        <v>5565.8582453979598</v>
      </c>
      <c r="J149" s="37">
        <f t="shared" si="27"/>
        <v>-481.76483265677342</v>
      </c>
      <c r="K149" s="37">
        <f t="shared" si="28"/>
        <v>5084.0934127411865</v>
      </c>
      <c r="L149" s="37">
        <f t="shared" si="29"/>
        <v>51801442.689918809</v>
      </c>
      <c r="M149" s="41">
        <f t="shared" si="30"/>
        <v>47317657.392382219</v>
      </c>
      <c r="N149" s="41">
        <f>'jan-sep'!M149</f>
        <v>38112404.160003901</v>
      </c>
      <c r="O149" s="41">
        <f t="shared" si="31"/>
        <v>9205253.2323783189</v>
      </c>
    </row>
    <row r="150" spans="1:15" s="34" customFormat="1" x14ac:dyDescent="0.2">
      <c r="A150" s="33">
        <v>3401</v>
      </c>
      <c r="B150" s="34" t="s">
        <v>91</v>
      </c>
      <c r="C150" s="36">
        <v>548351356</v>
      </c>
      <c r="D150" s="37">
        <v>17966</v>
      </c>
      <c r="E150" s="37">
        <f t="shared" si="22"/>
        <v>30521.616163865077</v>
      </c>
      <c r="F150" s="38">
        <f t="shared" si="23"/>
        <v>0.81343972789976304</v>
      </c>
      <c r="G150" s="37">
        <f t="shared" si="24"/>
        <v>4200.0316590177572</v>
      </c>
      <c r="H150" s="37">
        <f t="shared" si="25"/>
        <v>1136.7600552490455</v>
      </c>
      <c r="I150" s="81">
        <f t="shared" si="26"/>
        <v>5336.791714266803</v>
      </c>
      <c r="J150" s="37">
        <f t="shared" si="27"/>
        <v>-481.76483265677342</v>
      </c>
      <c r="K150" s="37">
        <f t="shared" si="28"/>
        <v>4855.0268816100297</v>
      </c>
      <c r="L150" s="37">
        <f t="shared" si="29"/>
        <v>95880799.938517377</v>
      </c>
      <c r="M150" s="41">
        <f t="shared" si="30"/>
        <v>87225412.955005795</v>
      </c>
      <c r="N150" s="41">
        <f>'jan-sep'!M150</f>
        <v>67264295.722282156</v>
      </c>
      <c r="O150" s="41">
        <f t="shared" si="31"/>
        <v>19961117.232723638</v>
      </c>
    </row>
    <row r="151" spans="1:15" s="34" customFormat="1" x14ac:dyDescent="0.2">
      <c r="A151" s="33">
        <v>3403</v>
      </c>
      <c r="B151" s="34" t="s">
        <v>92</v>
      </c>
      <c r="C151" s="36">
        <v>1095586222</v>
      </c>
      <c r="D151" s="37">
        <v>32382</v>
      </c>
      <c r="E151" s="37">
        <f t="shared" si="22"/>
        <v>33833.185782224689</v>
      </c>
      <c r="F151" s="38">
        <f t="shared" si="23"/>
        <v>0.90169725249535593</v>
      </c>
      <c r="G151" s="37">
        <f t="shared" si="24"/>
        <v>2213.0898880019899</v>
      </c>
      <c r="H151" s="37">
        <f t="shared" si="25"/>
        <v>0</v>
      </c>
      <c r="I151" s="81">
        <f t="shared" si="26"/>
        <v>2213.0898880019899</v>
      </c>
      <c r="J151" s="37">
        <f t="shared" si="27"/>
        <v>-481.76483265677342</v>
      </c>
      <c r="K151" s="37">
        <f t="shared" si="28"/>
        <v>1731.3250553452165</v>
      </c>
      <c r="L151" s="37">
        <f t="shared" si="29"/>
        <v>71664276.753280446</v>
      </c>
      <c r="M151" s="41">
        <f t="shared" si="30"/>
        <v>56063767.942188799</v>
      </c>
      <c r="N151" s="41">
        <f>'jan-sep'!M151</f>
        <v>44994632.210671745</v>
      </c>
      <c r="O151" s="41">
        <f t="shared" si="31"/>
        <v>11069135.731517054</v>
      </c>
    </row>
    <row r="152" spans="1:15" s="34" customFormat="1" x14ac:dyDescent="0.2">
      <c r="A152" s="33">
        <v>3405</v>
      </c>
      <c r="B152" s="34" t="s">
        <v>112</v>
      </c>
      <c r="C152" s="36">
        <v>965200972</v>
      </c>
      <c r="D152" s="37">
        <v>28560</v>
      </c>
      <c r="E152" s="37">
        <f t="shared" si="22"/>
        <v>33795.552240896359</v>
      </c>
      <c r="F152" s="38">
        <f t="shared" si="23"/>
        <v>0.90069427095421906</v>
      </c>
      <c r="G152" s="37">
        <f t="shared" si="24"/>
        <v>2235.6700127989884</v>
      </c>
      <c r="H152" s="37">
        <f t="shared" si="25"/>
        <v>0</v>
      </c>
      <c r="I152" s="81">
        <f t="shared" si="26"/>
        <v>2235.6700127989884</v>
      </c>
      <c r="J152" s="37">
        <f t="shared" si="27"/>
        <v>-481.76483265677342</v>
      </c>
      <c r="K152" s="37">
        <f t="shared" si="28"/>
        <v>1753.9051801422149</v>
      </c>
      <c r="L152" s="37">
        <f t="shared" si="29"/>
        <v>63850735.565539107</v>
      </c>
      <c r="M152" s="41">
        <f t="shared" si="30"/>
        <v>50091531.944861658</v>
      </c>
      <c r="N152" s="41">
        <f>'jan-sep'!M152</f>
        <v>42858118.531241082</v>
      </c>
      <c r="O152" s="41">
        <f t="shared" si="31"/>
        <v>7233413.4136205763</v>
      </c>
    </row>
    <row r="153" spans="1:15" s="34" customFormat="1" x14ac:dyDescent="0.2">
      <c r="A153" s="33">
        <v>3407</v>
      </c>
      <c r="B153" s="34" t="s">
        <v>113</v>
      </c>
      <c r="C153" s="36">
        <v>941349341</v>
      </c>
      <c r="D153" s="37">
        <v>30563</v>
      </c>
      <c r="E153" s="37">
        <f t="shared" si="22"/>
        <v>30800.292543271276</v>
      </c>
      <c r="F153" s="38">
        <f t="shared" si="23"/>
        <v>0.82086680636832221</v>
      </c>
      <c r="G153" s="37">
        <f t="shared" si="24"/>
        <v>4032.8258313740375</v>
      </c>
      <c r="H153" s="37">
        <f t="shared" si="25"/>
        <v>1039.2233224568758</v>
      </c>
      <c r="I153" s="81">
        <f t="shared" si="26"/>
        <v>5072.0491538309134</v>
      </c>
      <c r="J153" s="37">
        <f t="shared" si="27"/>
        <v>-481.76483265677342</v>
      </c>
      <c r="K153" s="37">
        <f t="shared" si="28"/>
        <v>4590.2843211741401</v>
      </c>
      <c r="L153" s="37">
        <f t="shared" si="29"/>
        <v>155017038.28853419</v>
      </c>
      <c r="M153" s="41">
        <f t="shared" si="30"/>
        <v>140292859.70804524</v>
      </c>
      <c r="N153" s="41">
        <f>'jan-sep'!M153</f>
        <v>120117944.56811532</v>
      </c>
      <c r="O153" s="41">
        <f t="shared" si="31"/>
        <v>20174915.13992992</v>
      </c>
    </row>
    <row r="154" spans="1:15" s="34" customFormat="1" x14ac:dyDescent="0.2">
      <c r="A154" s="33">
        <v>3411</v>
      </c>
      <c r="B154" s="34" t="s">
        <v>93</v>
      </c>
      <c r="C154" s="36">
        <v>1048485196</v>
      </c>
      <c r="D154" s="37">
        <v>35475</v>
      </c>
      <c r="E154" s="37">
        <f t="shared" si="22"/>
        <v>29555.608062015504</v>
      </c>
      <c r="F154" s="38">
        <f t="shared" si="23"/>
        <v>0.78769438848854967</v>
      </c>
      <c r="G154" s="37">
        <f t="shared" si="24"/>
        <v>4779.6365201275012</v>
      </c>
      <c r="H154" s="37">
        <f t="shared" si="25"/>
        <v>1474.862890896396</v>
      </c>
      <c r="I154" s="81">
        <f t="shared" si="26"/>
        <v>6254.4994110238968</v>
      </c>
      <c r="J154" s="37">
        <f t="shared" si="27"/>
        <v>-481.76483265677342</v>
      </c>
      <c r="K154" s="37">
        <f t="shared" si="28"/>
        <v>5772.7345783671235</v>
      </c>
      <c r="L154" s="37">
        <f t="shared" si="29"/>
        <v>221878366.60607272</v>
      </c>
      <c r="M154" s="41">
        <f t="shared" si="30"/>
        <v>204787759.16757372</v>
      </c>
      <c r="N154" s="41">
        <f>'jan-sep'!M154</f>
        <v>176852499.93914664</v>
      </c>
      <c r="O154" s="41">
        <f t="shared" si="31"/>
        <v>27935259.228427082</v>
      </c>
    </row>
    <row r="155" spans="1:15" s="34" customFormat="1" x14ac:dyDescent="0.2">
      <c r="A155" s="33">
        <v>3412</v>
      </c>
      <c r="B155" s="34" t="s">
        <v>94</v>
      </c>
      <c r="C155" s="36">
        <v>202971810</v>
      </c>
      <c r="D155" s="37">
        <v>7836</v>
      </c>
      <c r="E155" s="37">
        <f t="shared" si="22"/>
        <v>25902.477029096477</v>
      </c>
      <c r="F155" s="38">
        <f t="shared" si="23"/>
        <v>0.69033381959056483</v>
      </c>
      <c r="G155" s="37">
        <f t="shared" si="24"/>
        <v>6971.5151398789176</v>
      </c>
      <c r="H155" s="37">
        <f t="shared" si="25"/>
        <v>2753.4587524180556</v>
      </c>
      <c r="I155" s="81">
        <f t="shared" si="26"/>
        <v>9724.9738922969736</v>
      </c>
      <c r="J155" s="37">
        <f t="shared" si="27"/>
        <v>-481.76483265677342</v>
      </c>
      <c r="K155" s="37">
        <f t="shared" si="28"/>
        <v>9243.2090596401995</v>
      </c>
      <c r="L155" s="37">
        <f t="shared" si="29"/>
        <v>76204895.420039088</v>
      </c>
      <c r="M155" s="41">
        <f t="shared" si="30"/>
        <v>72429786.19134061</v>
      </c>
      <c r="N155" s="41">
        <f>'jan-sep'!M155</f>
        <v>58252549.299348935</v>
      </c>
      <c r="O155" s="41">
        <f t="shared" si="31"/>
        <v>14177236.891991675</v>
      </c>
    </row>
    <row r="156" spans="1:15" s="34" customFormat="1" x14ac:dyDescent="0.2">
      <c r="A156" s="33">
        <v>3413</v>
      </c>
      <c r="B156" s="34" t="s">
        <v>95</v>
      </c>
      <c r="C156" s="36">
        <v>605497272</v>
      </c>
      <c r="D156" s="37">
        <v>21356</v>
      </c>
      <c r="E156" s="37">
        <f t="shared" si="22"/>
        <v>28352.560029968157</v>
      </c>
      <c r="F156" s="38">
        <f t="shared" si="23"/>
        <v>0.75563163471479888</v>
      </c>
      <c r="G156" s="37">
        <f t="shared" si="24"/>
        <v>5501.4653393559092</v>
      </c>
      <c r="H156" s="37">
        <f t="shared" si="25"/>
        <v>1895.9297021129676</v>
      </c>
      <c r="I156" s="81">
        <f t="shared" si="26"/>
        <v>7397.395041468877</v>
      </c>
      <c r="J156" s="37">
        <f t="shared" si="27"/>
        <v>-481.76483265677342</v>
      </c>
      <c r="K156" s="37">
        <f t="shared" si="28"/>
        <v>6915.6302088121038</v>
      </c>
      <c r="L156" s="37">
        <f t="shared" si="29"/>
        <v>157978768.50560933</v>
      </c>
      <c r="M156" s="41">
        <f t="shared" si="30"/>
        <v>147690198.7393913</v>
      </c>
      <c r="N156" s="41">
        <f>'jan-sep'!M156</f>
        <v>125315628.20251346</v>
      </c>
      <c r="O156" s="41">
        <f t="shared" si="31"/>
        <v>22374570.536877841</v>
      </c>
    </row>
    <row r="157" spans="1:15" s="34" customFormat="1" x14ac:dyDescent="0.2">
      <c r="A157" s="33">
        <v>3414</v>
      </c>
      <c r="B157" s="34" t="s">
        <v>96</v>
      </c>
      <c r="C157" s="36">
        <v>135547037</v>
      </c>
      <c r="D157" s="37">
        <v>5010</v>
      </c>
      <c r="E157" s="37">
        <f t="shared" si="22"/>
        <v>27055.296806387225</v>
      </c>
      <c r="F157" s="38">
        <f t="shared" si="23"/>
        <v>0.72105792675848945</v>
      </c>
      <c r="G157" s="37">
        <f t="shared" si="24"/>
        <v>6279.8232735044685</v>
      </c>
      <c r="H157" s="37">
        <f t="shared" si="25"/>
        <v>2349.9718303662939</v>
      </c>
      <c r="I157" s="81">
        <f t="shared" si="26"/>
        <v>8629.7951038707615</v>
      </c>
      <c r="J157" s="37">
        <f t="shared" si="27"/>
        <v>-481.76483265677342</v>
      </c>
      <c r="K157" s="37">
        <f t="shared" si="28"/>
        <v>8148.0302712139883</v>
      </c>
      <c r="L157" s="37">
        <f t="shared" si="29"/>
        <v>43235273.470392518</v>
      </c>
      <c r="M157" s="41">
        <f t="shared" si="30"/>
        <v>40821631.65878208</v>
      </c>
      <c r="N157" s="41">
        <f>'jan-sep'!M157</f>
        <v>37880793.599545449</v>
      </c>
      <c r="O157" s="41">
        <f t="shared" si="31"/>
        <v>2940838.0592366308</v>
      </c>
    </row>
    <row r="158" spans="1:15" s="34" customFormat="1" x14ac:dyDescent="0.2">
      <c r="A158" s="33">
        <v>3415</v>
      </c>
      <c r="B158" s="34" t="s">
        <v>97</v>
      </c>
      <c r="C158" s="36">
        <v>237774827</v>
      </c>
      <c r="D158" s="37">
        <v>8069</v>
      </c>
      <c r="E158" s="37">
        <f t="shared" si="22"/>
        <v>29467.694509852521</v>
      </c>
      <c r="F158" s="38">
        <f t="shared" si="23"/>
        <v>0.78535138097655488</v>
      </c>
      <c r="G158" s="37">
        <f t="shared" si="24"/>
        <v>4832.3846514252909</v>
      </c>
      <c r="H158" s="37">
        <f t="shared" si="25"/>
        <v>1505.6326341534402</v>
      </c>
      <c r="I158" s="81">
        <f t="shared" si="26"/>
        <v>6338.0172855787314</v>
      </c>
      <c r="J158" s="37">
        <f t="shared" si="27"/>
        <v>-481.76483265677342</v>
      </c>
      <c r="K158" s="37">
        <f t="shared" si="28"/>
        <v>5856.2524529219581</v>
      </c>
      <c r="L158" s="37">
        <f t="shared" si="29"/>
        <v>51141461.477334782</v>
      </c>
      <c r="M158" s="41">
        <f t="shared" si="30"/>
        <v>47254101.042627282</v>
      </c>
      <c r="N158" s="41">
        <f>'jan-sep'!M158</f>
        <v>39960985.875305839</v>
      </c>
      <c r="O158" s="41">
        <f t="shared" si="31"/>
        <v>7293115.1673214436</v>
      </c>
    </row>
    <row r="159" spans="1:15" s="34" customFormat="1" x14ac:dyDescent="0.2">
      <c r="A159" s="33">
        <v>3416</v>
      </c>
      <c r="B159" s="34" t="s">
        <v>98</v>
      </c>
      <c r="C159" s="36">
        <v>152919671</v>
      </c>
      <c r="D159" s="37">
        <v>6028</v>
      </c>
      <c r="E159" s="37">
        <f t="shared" si="22"/>
        <v>25368.226775049767</v>
      </c>
      <c r="F159" s="38">
        <f t="shared" si="23"/>
        <v>0.67609537366591421</v>
      </c>
      <c r="G159" s="37">
        <f t="shared" si="24"/>
        <v>7292.0652923069438</v>
      </c>
      <c r="H159" s="37">
        <f t="shared" si="25"/>
        <v>2940.4463413344042</v>
      </c>
      <c r="I159" s="81">
        <f t="shared" si="26"/>
        <v>10232.511633641348</v>
      </c>
      <c r="J159" s="37">
        <f t="shared" si="27"/>
        <v>-481.76483265677342</v>
      </c>
      <c r="K159" s="37">
        <f t="shared" si="28"/>
        <v>9750.7468009845743</v>
      </c>
      <c r="L159" s="37">
        <f t="shared" si="29"/>
        <v>61681580.127590045</v>
      </c>
      <c r="M159" s="41">
        <f t="shared" si="30"/>
        <v>58777501.716335014</v>
      </c>
      <c r="N159" s="41">
        <f>'jan-sep'!M159</f>
        <v>50093901.536558867</v>
      </c>
      <c r="O159" s="41">
        <f t="shared" si="31"/>
        <v>8683600.179776147</v>
      </c>
    </row>
    <row r="160" spans="1:15" s="34" customFormat="1" x14ac:dyDescent="0.2">
      <c r="A160" s="33">
        <v>3417</v>
      </c>
      <c r="B160" s="34" t="s">
        <v>99</v>
      </c>
      <c r="C160" s="36">
        <v>133016729</v>
      </c>
      <c r="D160" s="37">
        <v>4572</v>
      </c>
      <c r="E160" s="37">
        <f t="shared" si="22"/>
        <v>29093.772747156607</v>
      </c>
      <c r="F160" s="38">
        <f t="shared" si="23"/>
        <v>0.77538589241034761</v>
      </c>
      <c r="G160" s="37">
        <f t="shared" si="24"/>
        <v>5056.737709042839</v>
      </c>
      <c r="H160" s="37">
        <f t="shared" si="25"/>
        <v>1636.5052510970102</v>
      </c>
      <c r="I160" s="81">
        <f t="shared" si="26"/>
        <v>6693.2429601398489</v>
      </c>
      <c r="J160" s="37">
        <f t="shared" si="27"/>
        <v>-481.76483265677342</v>
      </c>
      <c r="K160" s="37">
        <f t="shared" si="28"/>
        <v>6211.4781274830757</v>
      </c>
      <c r="L160" s="37">
        <f t="shared" si="29"/>
        <v>30601506.81375939</v>
      </c>
      <c r="M160" s="41">
        <f t="shared" si="30"/>
        <v>28398877.998852622</v>
      </c>
      <c r="N160" s="41">
        <f>'jan-sep'!M160</f>
        <v>23040709.920064237</v>
      </c>
      <c r="O160" s="41">
        <f t="shared" si="31"/>
        <v>5358168.0787883848</v>
      </c>
    </row>
    <row r="161" spans="1:15" s="34" customFormat="1" x14ac:dyDescent="0.2">
      <c r="A161" s="33">
        <v>3418</v>
      </c>
      <c r="B161" s="34" t="s">
        <v>100</v>
      </c>
      <c r="C161" s="36">
        <v>186121115</v>
      </c>
      <c r="D161" s="37">
        <v>7267</v>
      </c>
      <c r="E161" s="37">
        <f t="shared" si="22"/>
        <v>25611.822622815467</v>
      </c>
      <c r="F161" s="38">
        <f t="shared" si="23"/>
        <v>0.68258751153502994</v>
      </c>
      <c r="G161" s="37">
        <f t="shared" si="24"/>
        <v>7145.9077836475235</v>
      </c>
      <c r="H161" s="37">
        <f t="shared" si="25"/>
        <v>2855.1877946164091</v>
      </c>
      <c r="I161" s="81">
        <f t="shared" si="26"/>
        <v>10001.095578263932</v>
      </c>
      <c r="J161" s="37">
        <f t="shared" si="27"/>
        <v>-481.76483265677342</v>
      </c>
      <c r="K161" s="37">
        <f t="shared" si="28"/>
        <v>9519.330745607158</v>
      </c>
      <c r="L161" s="37">
        <f t="shared" si="29"/>
        <v>72677961.567243993</v>
      </c>
      <c r="M161" s="41">
        <f t="shared" si="30"/>
        <v>69176976.528327212</v>
      </c>
      <c r="N161" s="41">
        <f>'jan-sep'!M161</f>
        <v>59070450.654200949</v>
      </c>
      <c r="O161" s="41">
        <f t="shared" si="31"/>
        <v>10106525.874126263</v>
      </c>
    </row>
    <row r="162" spans="1:15" s="34" customFormat="1" x14ac:dyDescent="0.2">
      <c r="A162" s="33">
        <v>3419</v>
      </c>
      <c r="B162" s="34" t="s">
        <v>404</v>
      </c>
      <c r="C162" s="36">
        <v>91281423</v>
      </c>
      <c r="D162" s="37">
        <v>3625</v>
      </c>
      <c r="E162" s="37">
        <f t="shared" si="22"/>
        <v>25181.08220689655</v>
      </c>
      <c r="F162" s="38">
        <f t="shared" si="23"/>
        <v>0.67110773389680201</v>
      </c>
      <c r="G162" s="37">
        <f t="shared" si="24"/>
        <v>7404.352033198873</v>
      </c>
      <c r="H162" s="37">
        <f t="shared" si="25"/>
        <v>3005.9469401880301</v>
      </c>
      <c r="I162" s="81">
        <f t="shared" si="26"/>
        <v>10410.298973386904</v>
      </c>
      <c r="J162" s="37">
        <f t="shared" si="27"/>
        <v>-481.76483265677342</v>
      </c>
      <c r="K162" s="37">
        <f t="shared" si="28"/>
        <v>9928.5341407301294</v>
      </c>
      <c r="L162" s="37">
        <f t="shared" si="29"/>
        <v>37737333.778527528</v>
      </c>
      <c r="M162" s="41">
        <f t="shared" si="30"/>
        <v>35990936.260146722</v>
      </c>
      <c r="N162" s="41">
        <f>'jan-sep'!M162</f>
        <v>29156348.922076289</v>
      </c>
      <c r="O162" s="41">
        <f t="shared" si="31"/>
        <v>6834587.3380704336</v>
      </c>
    </row>
    <row r="163" spans="1:15" s="34" customFormat="1" x14ac:dyDescent="0.2">
      <c r="A163" s="33">
        <v>3420</v>
      </c>
      <c r="B163" s="34" t="s">
        <v>101</v>
      </c>
      <c r="C163" s="36">
        <v>621099824</v>
      </c>
      <c r="D163" s="37">
        <v>21568</v>
      </c>
      <c r="E163" s="37">
        <f t="shared" si="22"/>
        <v>28797.284124629081</v>
      </c>
      <c r="F163" s="38">
        <f t="shared" si="23"/>
        <v>0.76748409510252036</v>
      </c>
      <c r="G163" s="37">
        <f t="shared" si="24"/>
        <v>5234.6308825593551</v>
      </c>
      <c r="H163" s="37">
        <f t="shared" si="25"/>
        <v>1740.2762689816443</v>
      </c>
      <c r="I163" s="81">
        <f t="shared" si="26"/>
        <v>6974.9071515409996</v>
      </c>
      <c r="J163" s="37">
        <f t="shared" si="27"/>
        <v>-481.76483265677342</v>
      </c>
      <c r="K163" s="37">
        <f t="shared" si="28"/>
        <v>6493.1423188842264</v>
      </c>
      <c r="L163" s="37">
        <f t="shared" si="29"/>
        <v>150434797.44443628</v>
      </c>
      <c r="M163" s="41">
        <f t="shared" si="30"/>
        <v>140044093.53369498</v>
      </c>
      <c r="N163" s="41">
        <f>'jan-sep'!M163</f>
        <v>114577626.13664599</v>
      </c>
      <c r="O163" s="41">
        <f t="shared" si="31"/>
        <v>25466467.397048995</v>
      </c>
    </row>
    <row r="164" spans="1:15" s="34" customFormat="1" x14ac:dyDescent="0.2">
      <c r="A164" s="33">
        <v>3421</v>
      </c>
      <c r="B164" s="34" t="s">
        <v>102</v>
      </c>
      <c r="C164" s="36">
        <v>209067413</v>
      </c>
      <c r="D164" s="37">
        <v>6582</v>
      </c>
      <c r="E164" s="37">
        <f t="shared" si="22"/>
        <v>31763.508508052262</v>
      </c>
      <c r="F164" s="38">
        <f t="shared" si="23"/>
        <v>0.84653773179027847</v>
      </c>
      <c r="G164" s="37">
        <f t="shared" si="24"/>
        <v>3454.8962525054462</v>
      </c>
      <c r="H164" s="37">
        <f t="shared" si="25"/>
        <v>702.09773478353088</v>
      </c>
      <c r="I164" s="81">
        <f t="shared" si="26"/>
        <v>4156.9939872889772</v>
      </c>
      <c r="J164" s="37">
        <f t="shared" si="27"/>
        <v>-481.76483265677342</v>
      </c>
      <c r="K164" s="37">
        <f t="shared" si="28"/>
        <v>3675.229154632204</v>
      </c>
      <c r="L164" s="37">
        <f t="shared" si="29"/>
        <v>27361334.42433605</v>
      </c>
      <c r="M164" s="41">
        <f t="shared" si="30"/>
        <v>24190358.295789167</v>
      </c>
      <c r="N164" s="41">
        <f>'jan-sep'!M164</f>
        <v>24958819.387546543</v>
      </c>
      <c r="O164" s="41">
        <f t="shared" si="31"/>
        <v>-768461.09175737575</v>
      </c>
    </row>
    <row r="165" spans="1:15" s="34" customFormat="1" x14ac:dyDescent="0.2">
      <c r="A165" s="33">
        <v>3422</v>
      </c>
      <c r="B165" s="34" t="s">
        <v>103</v>
      </c>
      <c r="C165" s="36">
        <v>136218061</v>
      </c>
      <c r="D165" s="37">
        <v>4213</v>
      </c>
      <c r="E165" s="37">
        <f t="shared" si="22"/>
        <v>32332.793971042014</v>
      </c>
      <c r="F165" s="38">
        <f t="shared" si="23"/>
        <v>0.86170991040708178</v>
      </c>
      <c r="G165" s="37">
        <f t="shared" si="24"/>
        <v>3113.3249747115951</v>
      </c>
      <c r="H165" s="37">
        <f t="shared" si="25"/>
        <v>502.84782273711767</v>
      </c>
      <c r="I165" s="81">
        <f t="shared" si="26"/>
        <v>3616.172797448713</v>
      </c>
      <c r="J165" s="37">
        <f t="shared" si="27"/>
        <v>-481.76483265677342</v>
      </c>
      <c r="K165" s="37">
        <f t="shared" si="28"/>
        <v>3134.4079647919398</v>
      </c>
      <c r="L165" s="37">
        <f t="shared" si="29"/>
        <v>15234935.995651428</v>
      </c>
      <c r="M165" s="41">
        <f t="shared" si="30"/>
        <v>13205260.755668443</v>
      </c>
      <c r="N165" s="41">
        <f>'jan-sep'!M165</f>
        <v>16111628.043160673</v>
      </c>
      <c r="O165" s="41">
        <f t="shared" si="31"/>
        <v>-2906367.2874922305</v>
      </c>
    </row>
    <row r="166" spans="1:15" s="34" customFormat="1" x14ac:dyDescent="0.2">
      <c r="A166" s="33">
        <v>3423</v>
      </c>
      <c r="B166" s="34" t="s">
        <v>104</v>
      </c>
      <c r="C166" s="36">
        <v>60813853</v>
      </c>
      <c r="D166" s="37">
        <v>2281</v>
      </c>
      <c r="E166" s="37">
        <f t="shared" si="22"/>
        <v>26661.049101271372</v>
      </c>
      <c r="F166" s="38">
        <f t="shared" si="23"/>
        <v>0.71055072608298186</v>
      </c>
      <c r="G166" s="37">
        <f t="shared" si="24"/>
        <v>6516.3718965739799</v>
      </c>
      <c r="H166" s="37">
        <f t="shared" si="25"/>
        <v>2487.9585271568421</v>
      </c>
      <c r="I166" s="81">
        <f t="shared" si="26"/>
        <v>9004.3304237308221</v>
      </c>
      <c r="J166" s="37">
        <f t="shared" si="27"/>
        <v>-481.76483265677342</v>
      </c>
      <c r="K166" s="37">
        <f t="shared" si="28"/>
        <v>8522.5655910740479</v>
      </c>
      <c r="L166" s="37">
        <f t="shared" si="29"/>
        <v>20538877.696530007</v>
      </c>
      <c r="M166" s="41">
        <f t="shared" si="30"/>
        <v>19439972.113239903</v>
      </c>
      <c r="N166" s="41">
        <f>'jan-sep'!M166</f>
        <v>16529578.795312006</v>
      </c>
      <c r="O166" s="41">
        <f t="shared" si="31"/>
        <v>2910393.317927897</v>
      </c>
    </row>
    <row r="167" spans="1:15" s="34" customFormat="1" x14ac:dyDescent="0.2">
      <c r="A167" s="33">
        <v>3424</v>
      </c>
      <c r="B167" s="34" t="s">
        <v>105</v>
      </c>
      <c r="C167" s="36">
        <v>50247433</v>
      </c>
      <c r="D167" s="37">
        <v>1769</v>
      </c>
      <c r="E167" s="37">
        <f t="shared" si="22"/>
        <v>28404.427925381573</v>
      </c>
      <c r="F167" s="38">
        <f t="shared" si="23"/>
        <v>0.75701397982081498</v>
      </c>
      <c r="G167" s="37">
        <f t="shared" si="24"/>
        <v>5470.3446021078598</v>
      </c>
      <c r="H167" s="37">
        <f t="shared" si="25"/>
        <v>1877.7759387182721</v>
      </c>
      <c r="I167" s="81">
        <f t="shared" si="26"/>
        <v>7348.1205408261321</v>
      </c>
      <c r="J167" s="37">
        <f t="shared" si="27"/>
        <v>-481.76483265677342</v>
      </c>
      <c r="K167" s="37">
        <f t="shared" si="28"/>
        <v>6866.3557081693589</v>
      </c>
      <c r="L167" s="37">
        <f t="shared" si="29"/>
        <v>12998825.236721428</v>
      </c>
      <c r="M167" s="41">
        <f t="shared" si="30"/>
        <v>12146583.247751595</v>
      </c>
      <c r="N167" s="41">
        <f>'jan-sep'!M167</f>
        <v>10578498.327973235</v>
      </c>
      <c r="O167" s="41">
        <f t="shared" si="31"/>
        <v>1568084.9197783601</v>
      </c>
    </row>
    <row r="168" spans="1:15" s="34" customFormat="1" x14ac:dyDescent="0.2">
      <c r="A168" s="33">
        <v>3425</v>
      </c>
      <c r="B168" s="34" t="s">
        <v>106</v>
      </c>
      <c r="C168" s="36">
        <v>31532626</v>
      </c>
      <c r="D168" s="37">
        <v>1328</v>
      </c>
      <c r="E168" s="37">
        <f t="shared" si="22"/>
        <v>23744.447289156626</v>
      </c>
      <c r="F168" s="38">
        <f t="shared" si="23"/>
        <v>0.6328195937700285</v>
      </c>
      <c r="G168" s="37">
        <f t="shared" si="24"/>
        <v>8266.3329838428272</v>
      </c>
      <c r="H168" s="37">
        <f t="shared" si="25"/>
        <v>3508.7691613970037</v>
      </c>
      <c r="I168" s="81">
        <f t="shared" si="26"/>
        <v>11775.102145239831</v>
      </c>
      <c r="J168" s="37">
        <f t="shared" si="27"/>
        <v>-481.76483265677342</v>
      </c>
      <c r="K168" s="37">
        <f t="shared" si="28"/>
        <v>11293.337312583057</v>
      </c>
      <c r="L168" s="37">
        <f t="shared" si="29"/>
        <v>15637335.648878496</v>
      </c>
      <c r="M168" s="41">
        <f t="shared" si="30"/>
        <v>14997551.9511103</v>
      </c>
      <c r="N168" s="41">
        <f>'jan-sep'!M168</f>
        <v>12276327.499659948</v>
      </c>
      <c r="O168" s="41">
        <f t="shared" si="31"/>
        <v>2721224.4514503516</v>
      </c>
    </row>
    <row r="169" spans="1:15" s="34" customFormat="1" x14ac:dyDescent="0.2">
      <c r="A169" s="33">
        <v>3426</v>
      </c>
      <c r="B169" s="34" t="s">
        <v>107</v>
      </c>
      <c r="C169" s="36">
        <v>39217121</v>
      </c>
      <c r="D169" s="37">
        <v>1555</v>
      </c>
      <c r="E169" s="37">
        <f t="shared" si="22"/>
        <v>25220.01350482315</v>
      </c>
      <c r="F169" s="38">
        <f t="shared" si="23"/>
        <v>0.6721453022949555</v>
      </c>
      <c r="G169" s="37">
        <f t="shared" si="24"/>
        <v>7380.9932544429139</v>
      </c>
      <c r="H169" s="37">
        <f t="shared" si="25"/>
        <v>2992.3209859137201</v>
      </c>
      <c r="I169" s="81">
        <f t="shared" si="26"/>
        <v>10373.314240356634</v>
      </c>
      <c r="J169" s="37">
        <f t="shared" si="27"/>
        <v>-481.76483265677342</v>
      </c>
      <c r="K169" s="37">
        <f t="shared" si="28"/>
        <v>9891.5494076998602</v>
      </c>
      <c r="L169" s="37">
        <f t="shared" si="29"/>
        <v>16130503.643754566</v>
      </c>
      <c r="M169" s="41">
        <f t="shared" si="30"/>
        <v>15381359.328973282</v>
      </c>
      <c r="N169" s="41">
        <f>'jan-sep'!M169</f>
        <v>13083854.427952727</v>
      </c>
      <c r="O169" s="41">
        <f t="shared" si="31"/>
        <v>2297504.9010205548</v>
      </c>
    </row>
    <row r="170" spans="1:15" s="34" customFormat="1" x14ac:dyDescent="0.2">
      <c r="A170" s="33">
        <v>3427</v>
      </c>
      <c r="B170" s="34" t="s">
        <v>108</v>
      </c>
      <c r="C170" s="36">
        <v>159664683</v>
      </c>
      <c r="D170" s="37">
        <v>5628</v>
      </c>
      <c r="E170" s="37">
        <f t="shared" si="22"/>
        <v>28369.702025586354</v>
      </c>
      <c r="F170" s="38">
        <f t="shared" si="23"/>
        <v>0.75608849060920702</v>
      </c>
      <c r="G170" s="37">
        <f t="shared" si="24"/>
        <v>5491.1801419849917</v>
      </c>
      <c r="H170" s="37">
        <f t="shared" si="25"/>
        <v>1889.9300036465988</v>
      </c>
      <c r="I170" s="81">
        <f t="shared" si="26"/>
        <v>7381.1101456315901</v>
      </c>
      <c r="J170" s="37">
        <f t="shared" si="27"/>
        <v>-481.76483265677342</v>
      </c>
      <c r="K170" s="37">
        <f t="shared" si="28"/>
        <v>6899.3453129748168</v>
      </c>
      <c r="L170" s="37">
        <f t="shared" si="29"/>
        <v>41540887.899614587</v>
      </c>
      <c r="M170" s="41">
        <f t="shared" si="30"/>
        <v>38829515.421422265</v>
      </c>
      <c r="N170" s="41">
        <f>'jan-sep'!M170</f>
        <v>31104679.858950466</v>
      </c>
      <c r="O170" s="41">
        <f t="shared" si="31"/>
        <v>7724835.5624717996</v>
      </c>
    </row>
    <row r="171" spans="1:15" s="34" customFormat="1" x14ac:dyDescent="0.2">
      <c r="A171" s="33">
        <v>3428</v>
      </c>
      <c r="B171" s="34" t="s">
        <v>109</v>
      </c>
      <c r="C171" s="36">
        <v>71710327</v>
      </c>
      <c r="D171" s="37">
        <v>2493</v>
      </c>
      <c r="E171" s="37">
        <f t="shared" si="22"/>
        <v>28764.67188126755</v>
      </c>
      <c r="F171" s="38">
        <f t="shared" si="23"/>
        <v>0.76661493751192022</v>
      </c>
      <c r="G171" s="37">
        <f t="shared" si="24"/>
        <v>5254.1982285762733</v>
      </c>
      <c r="H171" s="37">
        <f t="shared" si="25"/>
        <v>1751.69055415818</v>
      </c>
      <c r="I171" s="81">
        <f t="shared" si="26"/>
        <v>7005.8887827344533</v>
      </c>
      <c r="J171" s="37">
        <f t="shared" si="27"/>
        <v>-481.76483265677342</v>
      </c>
      <c r="K171" s="37">
        <f t="shared" si="28"/>
        <v>6524.1239500776801</v>
      </c>
      <c r="L171" s="37">
        <f t="shared" si="29"/>
        <v>17465680.735356994</v>
      </c>
      <c r="M171" s="41">
        <f t="shared" si="30"/>
        <v>16264641.007543657</v>
      </c>
      <c r="N171" s="41">
        <f>'jan-sep'!M171</f>
        <v>13394022.029444467</v>
      </c>
      <c r="O171" s="41">
        <f t="shared" si="31"/>
        <v>2870618.9780991897</v>
      </c>
    </row>
    <row r="172" spans="1:15" s="34" customFormat="1" x14ac:dyDescent="0.2">
      <c r="A172" s="33">
        <v>3429</v>
      </c>
      <c r="B172" s="34" t="s">
        <v>110</v>
      </c>
      <c r="C172" s="36">
        <v>41191206</v>
      </c>
      <c r="D172" s="37">
        <v>1519</v>
      </c>
      <c r="E172" s="37">
        <f t="shared" si="22"/>
        <v>27117.317972350229</v>
      </c>
      <c r="F172" s="38">
        <f t="shared" si="23"/>
        <v>0.7227108693842702</v>
      </c>
      <c r="G172" s="37">
        <f t="shared" si="24"/>
        <v>6242.6105739266659</v>
      </c>
      <c r="H172" s="37">
        <f t="shared" si="25"/>
        <v>2328.2644222792424</v>
      </c>
      <c r="I172" s="81">
        <f t="shared" si="26"/>
        <v>8570.8749962059082</v>
      </c>
      <c r="J172" s="37">
        <f t="shared" si="27"/>
        <v>-481.76483265677342</v>
      </c>
      <c r="K172" s="37">
        <f t="shared" si="28"/>
        <v>8089.110163549135</v>
      </c>
      <c r="L172" s="37">
        <f t="shared" si="29"/>
        <v>13019159.119236775</v>
      </c>
      <c r="M172" s="41">
        <f t="shared" si="30"/>
        <v>12287358.338431137</v>
      </c>
      <c r="N172" s="41">
        <f>'jan-sep'!M172</f>
        <v>10725340.541967971</v>
      </c>
      <c r="O172" s="41">
        <f t="shared" si="31"/>
        <v>1562017.7964631654</v>
      </c>
    </row>
    <row r="173" spans="1:15" s="34" customFormat="1" x14ac:dyDescent="0.2">
      <c r="A173" s="33">
        <v>3430</v>
      </c>
      <c r="B173" s="34" t="s">
        <v>111</v>
      </c>
      <c r="C173" s="36">
        <v>51824310</v>
      </c>
      <c r="D173" s="37">
        <v>1844</v>
      </c>
      <c r="E173" s="37">
        <f t="shared" si="22"/>
        <v>28104.289587852494</v>
      </c>
      <c r="F173" s="38">
        <f t="shared" si="23"/>
        <v>0.74901491298565226</v>
      </c>
      <c r="G173" s="37">
        <f t="shared" si="24"/>
        <v>5650.4276046253071</v>
      </c>
      <c r="H173" s="37">
        <f t="shared" si="25"/>
        <v>1982.8243568534497</v>
      </c>
      <c r="I173" s="81">
        <f t="shared" si="26"/>
        <v>7633.251961478757</v>
      </c>
      <c r="J173" s="37">
        <f t="shared" si="27"/>
        <v>-481.76483265677342</v>
      </c>
      <c r="K173" s="37">
        <f t="shared" si="28"/>
        <v>7151.4871288219838</v>
      </c>
      <c r="L173" s="37">
        <f t="shared" si="29"/>
        <v>14075716.616966829</v>
      </c>
      <c r="M173" s="41">
        <f t="shared" si="30"/>
        <v>13187342.265547737</v>
      </c>
      <c r="N173" s="41">
        <f>'jan-sep'!M173</f>
        <v>11352503.298774809</v>
      </c>
      <c r="O173" s="41">
        <f t="shared" si="31"/>
        <v>1834838.9667729288</v>
      </c>
    </row>
    <row r="174" spans="1:15" s="34" customFormat="1" x14ac:dyDescent="0.2">
      <c r="A174" s="33">
        <v>3431</v>
      </c>
      <c r="B174" s="34" t="s">
        <v>114</v>
      </c>
      <c r="C174" s="36">
        <v>66642218</v>
      </c>
      <c r="D174" s="37">
        <v>2466</v>
      </c>
      <c r="E174" s="37">
        <f t="shared" si="22"/>
        <v>27024.419302514194</v>
      </c>
      <c r="F174" s="38">
        <f t="shared" si="23"/>
        <v>0.72023500217239111</v>
      </c>
      <c r="G174" s="37">
        <f t="shared" si="24"/>
        <v>6298.3497758282874</v>
      </c>
      <c r="H174" s="37">
        <f t="shared" si="25"/>
        <v>2360.7789567218547</v>
      </c>
      <c r="I174" s="81">
        <f t="shared" si="26"/>
        <v>8659.1287325501416</v>
      </c>
      <c r="J174" s="37">
        <f t="shared" si="27"/>
        <v>-481.76483265677342</v>
      </c>
      <c r="K174" s="37">
        <f t="shared" si="28"/>
        <v>8177.3638998933684</v>
      </c>
      <c r="L174" s="37">
        <f t="shared" si="29"/>
        <v>21353411.454468649</v>
      </c>
      <c r="M174" s="41">
        <f t="shared" si="30"/>
        <v>20165379.377137046</v>
      </c>
      <c r="N174" s="41">
        <f>'jan-sep'!M174</f>
        <v>16580200.289955905</v>
      </c>
      <c r="O174" s="41">
        <f t="shared" si="31"/>
        <v>3585179.0871811416</v>
      </c>
    </row>
    <row r="175" spans="1:15" s="34" customFormat="1" x14ac:dyDescent="0.2">
      <c r="A175" s="33">
        <v>3432</v>
      </c>
      <c r="B175" s="34" t="s">
        <v>115</v>
      </c>
      <c r="C175" s="36">
        <v>60487379</v>
      </c>
      <c r="D175" s="37">
        <v>1966</v>
      </c>
      <c r="E175" s="37">
        <f t="shared" si="22"/>
        <v>30766.723804679554</v>
      </c>
      <c r="F175" s="38">
        <f t="shared" si="23"/>
        <v>0.81997215696838921</v>
      </c>
      <c r="G175" s="37">
        <f t="shared" si="24"/>
        <v>4052.9670745290714</v>
      </c>
      <c r="H175" s="37">
        <f t="shared" si="25"/>
        <v>1050.9723809639788</v>
      </c>
      <c r="I175" s="81">
        <f t="shared" si="26"/>
        <v>5103.9394554930504</v>
      </c>
      <c r="J175" s="37">
        <f t="shared" si="27"/>
        <v>-481.76483265677342</v>
      </c>
      <c r="K175" s="37">
        <f t="shared" si="28"/>
        <v>4622.1746228362772</v>
      </c>
      <c r="L175" s="37">
        <f t="shared" si="29"/>
        <v>10034344.969499337</v>
      </c>
      <c r="M175" s="41">
        <f t="shared" si="30"/>
        <v>9087195.3084961213</v>
      </c>
      <c r="N175" s="41">
        <f>'jan-sep'!M175</f>
        <v>8445952.1179453786</v>
      </c>
      <c r="O175" s="41">
        <f t="shared" si="31"/>
        <v>641243.19055074267</v>
      </c>
    </row>
    <row r="176" spans="1:15" s="34" customFormat="1" x14ac:dyDescent="0.2">
      <c r="A176" s="33">
        <v>3433</v>
      </c>
      <c r="B176" s="34" t="s">
        <v>116</v>
      </c>
      <c r="C176" s="36">
        <v>71432045</v>
      </c>
      <c r="D176" s="37">
        <v>2147</v>
      </c>
      <c r="E176" s="37">
        <f t="shared" si="22"/>
        <v>33270.631113181182</v>
      </c>
      <c r="F176" s="38">
        <f t="shared" si="23"/>
        <v>0.88670445806210252</v>
      </c>
      <c r="G176" s="37">
        <f t="shared" si="24"/>
        <v>2550.6226894280944</v>
      </c>
      <c r="H176" s="37">
        <f t="shared" si="25"/>
        <v>174.60482298840907</v>
      </c>
      <c r="I176" s="81">
        <f t="shared" si="26"/>
        <v>2725.2275124165035</v>
      </c>
      <c r="J176" s="37">
        <f t="shared" si="27"/>
        <v>-481.76483265677342</v>
      </c>
      <c r="K176" s="37">
        <f t="shared" si="28"/>
        <v>2243.4626797597302</v>
      </c>
      <c r="L176" s="37">
        <f t="shared" si="29"/>
        <v>5851063.4691582331</v>
      </c>
      <c r="M176" s="41">
        <f t="shared" si="30"/>
        <v>4816714.3734441409</v>
      </c>
      <c r="N176" s="41">
        <f>'jan-sep'!M176</f>
        <v>2565251.1733837412</v>
      </c>
      <c r="O176" s="41">
        <f t="shared" si="31"/>
        <v>2251463.2000603997</v>
      </c>
    </row>
    <row r="177" spans="1:15" s="34" customFormat="1" x14ac:dyDescent="0.2">
      <c r="A177" s="33">
        <v>3434</v>
      </c>
      <c r="B177" s="34" t="s">
        <v>117</v>
      </c>
      <c r="C177" s="36">
        <v>59423347</v>
      </c>
      <c r="D177" s="37">
        <v>2212</v>
      </c>
      <c r="E177" s="37">
        <f t="shared" si="22"/>
        <v>26864.080922242316</v>
      </c>
      <c r="F177" s="38">
        <f t="shared" si="23"/>
        <v>0.71596178126167609</v>
      </c>
      <c r="G177" s="37">
        <f t="shared" si="24"/>
        <v>6394.5528039914143</v>
      </c>
      <c r="H177" s="37">
        <f t="shared" si="25"/>
        <v>2416.897389817012</v>
      </c>
      <c r="I177" s="81">
        <f t="shared" si="26"/>
        <v>8811.4501938084268</v>
      </c>
      <c r="J177" s="37">
        <f t="shared" si="27"/>
        <v>-481.76483265677342</v>
      </c>
      <c r="K177" s="37">
        <f t="shared" si="28"/>
        <v>8329.6853611516526</v>
      </c>
      <c r="L177" s="37">
        <f t="shared" si="29"/>
        <v>19490927.828704242</v>
      </c>
      <c r="M177" s="41">
        <f t="shared" si="30"/>
        <v>18425264.018867455</v>
      </c>
      <c r="N177" s="41">
        <f>'jan-sep'!M177</f>
        <v>16247531.67217456</v>
      </c>
      <c r="O177" s="41">
        <f t="shared" si="31"/>
        <v>2177732.3466928955</v>
      </c>
    </row>
    <row r="178" spans="1:15" s="34" customFormat="1" x14ac:dyDescent="0.2">
      <c r="A178" s="33">
        <v>3435</v>
      </c>
      <c r="B178" s="34" t="s">
        <v>118</v>
      </c>
      <c r="C178" s="36">
        <v>95894809</v>
      </c>
      <c r="D178" s="37">
        <v>3532</v>
      </c>
      <c r="E178" s="37">
        <f t="shared" si="22"/>
        <v>27150.285673839186</v>
      </c>
      <c r="F178" s="38">
        <f t="shared" si="23"/>
        <v>0.72358950038417147</v>
      </c>
      <c r="G178" s="37">
        <f t="shared" si="24"/>
        <v>6222.8299530332924</v>
      </c>
      <c r="H178" s="37">
        <f t="shared" si="25"/>
        <v>2316.7257267581076</v>
      </c>
      <c r="I178" s="81">
        <f t="shared" si="26"/>
        <v>8539.5556797913996</v>
      </c>
      <c r="J178" s="37">
        <f t="shared" si="27"/>
        <v>-481.76483265677342</v>
      </c>
      <c r="K178" s="37">
        <f t="shared" si="28"/>
        <v>8057.7908471346263</v>
      </c>
      <c r="L178" s="37">
        <f t="shared" si="29"/>
        <v>30161710.661023222</v>
      </c>
      <c r="M178" s="41">
        <f t="shared" si="30"/>
        <v>28460117.272079501</v>
      </c>
      <c r="N178" s="41">
        <f>'jan-sep'!M178</f>
        <v>22252885.908282343</v>
      </c>
      <c r="O178" s="41">
        <f t="shared" si="31"/>
        <v>6207231.363797158</v>
      </c>
    </row>
    <row r="179" spans="1:15" s="34" customFormat="1" x14ac:dyDescent="0.2">
      <c r="A179" s="33">
        <v>3436</v>
      </c>
      <c r="B179" s="34" t="s">
        <v>119</v>
      </c>
      <c r="C179" s="36">
        <v>181728290</v>
      </c>
      <c r="D179" s="37">
        <v>5589</v>
      </c>
      <c r="E179" s="37">
        <f t="shared" si="22"/>
        <v>32515.349794238682</v>
      </c>
      <c r="F179" s="38">
        <f t="shared" si="23"/>
        <v>0.86657525431123006</v>
      </c>
      <c r="G179" s="37">
        <f t="shared" si="24"/>
        <v>3003.7914807935945</v>
      </c>
      <c r="H179" s="37">
        <f t="shared" si="25"/>
        <v>438.95328461828393</v>
      </c>
      <c r="I179" s="81">
        <f t="shared" si="26"/>
        <v>3442.7447654118782</v>
      </c>
      <c r="J179" s="37">
        <f t="shared" si="27"/>
        <v>-481.76483265677342</v>
      </c>
      <c r="K179" s="37">
        <f t="shared" si="28"/>
        <v>2960.979932755105</v>
      </c>
      <c r="L179" s="37">
        <f t="shared" si="29"/>
        <v>19241500.493886989</v>
      </c>
      <c r="M179" s="41">
        <f t="shared" si="30"/>
        <v>16548916.844168281</v>
      </c>
      <c r="N179" s="41">
        <f>'jan-sep'!M179</f>
        <v>12488872.324133642</v>
      </c>
      <c r="O179" s="41">
        <f t="shared" si="31"/>
        <v>4060044.5200346392</v>
      </c>
    </row>
    <row r="180" spans="1:15" s="34" customFormat="1" x14ac:dyDescent="0.2">
      <c r="A180" s="33">
        <v>3437</v>
      </c>
      <c r="B180" s="34" t="s">
        <v>120</v>
      </c>
      <c r="C180" s="36">
        <v>137645928</v>
      </c>
      <c r="D180" s="37">
        <v>5567</v>
      </c>
      <c r="E180" s="37">
        <f t="shared" si="22"/>
        <v>24725.332854320102</v>
      </c>
      <c r="F180" s="38">
        <f t="shared" si="23"/>
        <v>0.65896143642159866</v>
      </c>
      <c r="G180" s="37">
        <f t="shared" si="24"/>
        <v>7677.8016447447417</v>
      </c>
      <c r="H180" s="37">
        <f t="shared" si="25"/>
        <v>3165.4592135897865</v>
      </c>
      <c r="I180" s="81">
        <f t="shared" si="26"/>
        <v>10843.260858334528</v>
      </c>
      <c r="J180" s="37">
        <f t="shared" si="27"/>
        <v>-481.76483265677342</v>
      </c>
      <c r="K180" s="37">
        <f t="shared" si="28"/>
        <v>10361.496025677754</v>
      </c>
      <c r="L180" s="37">
        <f t="shared" si="29"/>
        <v>60364433.198348321</v>
      </c>
      <c r="M180" s="41">
        <f t="shared" si="30"/>
        <v>57682448.374948055</v>
      </c>
      <c r="N180" s="41">
        <f>'jan-sep'!M180</f>
        <v>48525493.699365161</v>
      </c>
      <c r="O180" s="41">
        <f t="shared" si="31"/>
        <v>9156954.6755828932</v>
      </c>
    </row>
    <row r="181" spans="1:15" s="34" customFormat="1" x14ac:dyDescent="0.2">
      <c r="A181" s="33">
        <v>3438</v>
      </c>
      <c r="B181" s="34" t="s">
        <v>121</v>
      </c>
      <c r="C181" s="36">
        <v>99685553</v>
      </c>
      <c r="D181" s="37">
        <v>3240</v>
      </c>
      <c r="E181" s="37">
        <f t="shared" si="22"/>
        <v>30767.145987654319</v>
      </c>
      <c r="F181" s="38">
        <f t="shared" si="23"/>
        <v>0.81998340867938224</v>
      </c>
      <c r="G181" s="37">
        <f t="shared" si="24"/>
        <v>4052.7137647442119</v>
      </c>
      <c r="H181" s="37">
        <f t="shared" si="25"/>
        <v>1050.8246169228107</v>
      </c>
      <c r="I181" s="81">
        <f t="shared" si="26"/>
        <v>5103.5383816670228</v>
      </c>
      <c r="J181" s="37">
        <f t="shared" si="27"/>
        <v>-481.76483265677342</v>
      </c>
      <c r="K181" s="37">
        <f t="shared" si="28"/>
        <v>4621.7735490102496</v>
      </c>
      <c r="L181" s="37">
        <f t="shared" si="29"/>
        <v>16535464.356601154</v>
      </c>
      <c r="M181" s="41">
        <f t="shared" si="30"/>
        <v>14974546.298793208</v>
      </c>
      <c r="N181" s="41">
        <f>'jan-sep'!M181</f>
        <v>12188654.488628194</v>
      </c>
      <c r="O181" s="41">
        <f t="shared" si="31"/>
        <v>2785891.8101650141</v>
      </c>
    </row>
    <row r="182" spans="1:15" s="34" customFormat="1" x14ac:dyDescent="0.2">
      <c r="A182" s="33">
        <v>3439</v>
      </c>
      <c r="B182" s="34" t="s">
        <v>122</v>
      </c>
      <c r="C182" s="36">
        <v>141576206</v>
      </c>
      <c r="D182" s="37">
        <v>4416</v>
      </c>
      <c r="E182" s="37">
        <f t="shared" si="22"/>
        <v>32059.829257246376</v>
      </c>
      <c r="F182" s="38">
        <f t="shared" si="23"/>
        <v>0.85443505506115036</v>
      </c>
      <c r="G182" s="37">
        <f t="shared" si="24"/>
        <v>3277.1038029889778</v>
      </c>
      <c r="H182" s="37">
        <f t="shared" si="25"/>
        <v>598.38547256559104</v>
      </c>
      <c r="I182" s="81">
        <f t="shared" si="26"/>
        <v>3875.4892755545688</v>
      </c>
      <c r="J182" s="37">
        <f t="shared" si="27"/>
        <v>-481.76483265677342</v>
      </c>
      <c r="K182" s="37">
        <f t="shared" si="28"/>
        <v>3393.7244428977956</v>
      </c>
      <c r="L182" s="37">
        <f t="shared" si="29"/>
        <v>17114160.640848976</v>
      </c>
      <c r="M182" s="41">
        <f t="shared" si="30"/>
        <v>14986687.139836665</v>
      </c>
      <c r="N182" s="41">
        <f>'jan-sep'!M182</f>
        <v>16030903.580796951</v>
      </c>
      <c r="O182" s="41">
        <f t="shared" si="31"/>
        <v>-1044216.4409602862</v>
      </c>
    </row>
    <row r="183" spans="1:15" s="34" customFormat="1" x14ac:dyDescent="0.2">
      <c r="A183" s="33">
        <v>3440</v>
      </c>
      <c r="B183" s="34" t="s">
        <v>123</v>
      </c>
      <c r="C183" s="36">
        <v>174404076</v>
      </c>
      <c r="D183" s="37">
        <v>5161</v>
      </c>
      <c r="E183" s="37">
        <f t="shared" si="22"/>
        <v>33792.690563844219</v>
      </c>
      <c r="F183" s="38">
        <f t="shared" si="23"/>
        <v>0.90061800363632427</v>
      </c>
      <c r="G183" s="37">
        <f t="shared" si="24"/>
        <v>2237.3870190302723</v>
      </c>
      <c r="H183" s="37">
        <f t="shared" si="25"/>
        <v>0</v>
      </c>
      <c r="I183" s="81">
        <f t="shared" si="26"/>
        <v>2237.3870190302723</v>
      </c>
      <c r="J183" s="37">
        <f t="shared" si="27"/>
        <v>-481.76483265677342</v>
      </c>
      <c r="K183" s="37">
        <f t="shared" si="28"/>
        <v>1755.6221863734988</v>
      </c>
      <c r="L183" s="37">
        <f t="shared" si="29"/>
        <v>11547154.405215235</v>
      </c>
      <c r="M183" s="41">
        <f t="shared" si="30"/>
        <v>9060766.1038736273</v>
      </c>
      <c r="N183" s="41">
        <f>'jan-sep'!M183</f>
        <v>6184278.188557745</v>
      </c>
      <c r="O183" s="41">
        <f t="shared" si="31"/>
        <v>2876487.9153158823</v>
      </c>
    </row>
    <row r="184" spans="1:15" s="34" customFormat="1" x14ac:dyDescent="0.2">
      <c r="A184" s="33">
        <v>3441</v>
      </c>
      <c r="B184" s="34" t="s">
        <v>124</v>
      </c>
      <c r="C184" s="36">
        <v>192039462</v>
      </c>
      <c r="D184" s="37">
        <v>6129</v>
      </c>
      <c r="E184" s="37">
        <f t="shared" si="22"/>
        <v>31332.919236417034</v>
      </c>
      <c r="F184" s="38">
        <f t="shared" si="23"/>
        <v>0.83506198233864248</v>
      </c>
      <c r="G184" s="37">
        <f t="shared" si="24"/>
        <v>3713.249815486583</v>
      </c>
      <c r="H184" s="37">
        <f t="shared" si="25"/>
        <v>852.80397985586069</v>
      </c>
      <c r="I184" s="81">
        <f t="shared" si="26"/>
        <v>4566.0537953424437</v>
      </c>
      <c r="J184" s="37">
        <f t="shared" si="27"/>
        <v>-481.76483265677342</v>
      </c>
      <c r="K184" s="37">
        <f t="shared" si="28"/>
        <v>4084.2889626856704</v>
      </c>
      <c r="L184" s="37">
        <f t="shared" si="29"/>
        <v>27985343.711653836</v>
      </c>
      <c r="M184" s="41">
        <f t="shared" si="30"/>
        <v>25032607.052300476</v>
      </c>
      <c r="N184" s="41">
        <f>'jan-sep'!M184</f>
        <v>23167710.163904995</v>
      </c>
      <c r="O184" s="41">
        <f t="shared" si="31"/>
        <v>1864896.8883954808</v>
      </c>
    </row>
    <row r="185" spans="1:15" s="34" customFormat="1" x14ac:dyDescent="0.2">
      <c r="A185" s="33">
        <v>3442</v>
      </c>
      <c r="B185" s="34" t="s">
        <v>125</v>
      </c>
      <c r="C185" s="36">
        <v>433691573</v>
      </c>
      <c r="D185" s="37">
        <v>14896</v>
      </c>
      <c r="E185" s="37">
        <f t="shared" si="22"/>
        <v>29114.632988721805</v>
      </c>
      <c r="F185" s="38">
        <f t="shared" si="23"/>
        <v>0.77594184426858526</v>
      </c>
      <c r="G185" s="37">
        <f t="shared" si="24"/>
        <v>5044.2215641037201</v>
      </c>
      <c r="H185" s="37">
        <f t="shared" si="25"/>
        <v>1629.2041665491906</v>
      </c>
      <c r="I185" s="81">
        <f t="shared" si="26"/>
        <v>6673.4257306529107</v>
      </c>
      <c r="J185" s="37">
        <f t="shared" si="27"/>
        <v>-481.76483265677342</v>
      </c>
      <c r="K185" s="37">
        <f t="shared" si="28"/>
        <v>6191.6608979961375</v>
      </c>
      <c r="L185" s="37">
        <f t="shared" si="29"/>
        <v>99407349.683805764</v>
      </c>
      <c r="M185" s="41">
        <f t="shared" si="30"/>
        <v>92230980.736550465</v>
      </c>
      <c r="N185" s="41">
        <f>'jan-sep'!M185</f>
        <v>76316535.784137517</v>
      </c>
      <c r="O185" s="41">
        <f t="shared" si="31"/>
        <v>15914444.952412948</v>
      </c>
    </row>
    <row r="186" spans="1:15" s="34" customFormat="1" x14ac:dyDescent="0.2">
      <c r="A186" s="33">
        <v>3443</v>
      </c>
      <c r="B186" s="34" t="s">
        <v>126</v>
      </c>
      <c r="C186" s="36">
        <v>375232807</v>
      </c>
      <c r="D186" s="37">
        <v>13635</v>
      </c>
      <c r="E186" s="37">
        <f t="shared" si="22"/>
        <v>27519.824495782912</v>
      </c>
      <c r="F186" s="38">
        <f t="shared" si="23"/>
        <v>0.73343817802812217</v>
      </c>
      <c r="G186" s="37">
        <f t="shared" si="24"/>
        <v>6001.1066598670559</v>
      </c>
      <c r="H186" s="37">
        <f t="shared" si="25"/>
        <v>2187.3871390778031</v>
      </c>
      <c r="I186" s="81">
        <f t="shared" si="26"/>
        <v>8188.493798944859</v>
      </c>
      <c r="J186" s="37">
        <f t="shared" si="27"/>
        <v>-481.76483265677342</v>
      </c>
      <c r="K186" s="37">
        <f t="shared" si="28"/>
        <v>7706.7289662880858</v>
      </c>
      <c r="L186" s="37">
        <f t="shared" si="29"/>
        <v>111650112.94861315</v>
      </c>
      <c r="M186" s="41">
        <f t="shared" si="30"/>
        <v>105081249.45533805</v>
      </c>
      <c r="N186" s="41">
        <f>'jan-sep'!M186</f>
        <v>89539501.791726962</v>
      </c>
      <c r="O186" s="41">
        <f t="shared" si="31"/>
        <v>15541747.663611084</v>
      </c>
    </row>
    <row r="187" spans="1:15" s="34" customFormat="1" x14ac:dyDescent="0.2">
      <c r="A187" s="33">
        <v>3446</v>
      </c>
      <c r="B187" s="34" t="s">
        <v>129</v>
      </c>
      <c r="C187" s="36">
        <v>430578115</v>
      </c>
      <c r="D187" s="37">
        <v>13568</v>
      </c>
      <c r="E187" s="37">
        <f t="shared" si="22"/>
        <v>31734.825692806604</v>
      </c>
      <c r="F187" s="38">
        <f t="shared" si="23"/>
        <v>0.84577329843578097</v>
      </c>
      <c r="G187" s="37">
        <f t="shared" si="24"/>
        <v>3472.105941652841</v>
      </c>
      <c r="H187" s="37">
        <f t="shared" si="25"/>
        <v>712.13672011951121</v>
      </c>
      <c r="I187" s="81">
        <f t="shared" si="26"/>
        <v>4184.2426617723522</v>
      </c>
      <c r="J187" s="37">
        <f t="shared" si="27"/>
        <v>-481.76483265677342</v>
      </c>
      <c r="K187" s="37">
        <f t="shared" si="28"/>
        <v>3702.477829115579</v>
      </c>
      <c r="L187" s="37">
        <f t="shared" si="29"/>
        <v>56771804.434927277</v>
      </c>
      <c r="M187" s="41">
        <f t="shared" si="30"/>
        <v>50235219.185440175</v>
      </c>
      <c r="N187" s="41">
        <f>'jan-sep'!M187</f>
        <v>43612456.134477586</v>
      </c>
      <c r="O187" s="41">
        <f t="shared" si="31"/>
        <v>6622763.0509625897</v>
      </c>
    </row>
    <row r="188" spans="1:15" s="34" customFormat="1" x14ac:dyDescent="0.2">
      <c r="A188" s="33">
        <v>3447</v>
      </c>
      <c r="B188" s="34" t="s">
        <v>130</v>
      </c>
      <c r="C188" s="36">
        <v>137169433</v>
      </c>
      <c r="D188" s="37">
        <v>5564</v>
      </c>
      <c r="E188" s="37">
        <f t="shared" si="22"/>
        <v>24653.025341480949</v>
      </c>
      <c r="F188" s="38">
        <f t="shared" si="23"/>
        <v>0.65703434962340268</v>
      </c>
      <c r="G188" s="37">
        <f t="shared" si="24"/>
        <v>7721.1861524482338</v>
      </c>
      <c r="H188" s="37">
        <f t="shared" si="25"/>
        <v>3190.7668430834906</v>
      </c>
      <c r="I188" s="81">
        <f t="shared" si="26"/>
        <v>10911.952995531725</v>
      </c>
      <c r="J188" s="37">
        <f t="shared" si="27"/>
        <v>-481.76483265677342</v>
      </c>
      <c r="K188" s="37">
        <f t="shared" si="28"/>
        <v>10430.188162874951</v>
      </c>
      <c r="L188" s="37">
        <f t="shared" si="29"/>
        <v>60714106.467138514</v>
      </c>
      <c r="M188" s="41">
        <f t="shared" si="30"/>
        <v>58033566.938236229</v>
      </c>
      <c r="N188" s="41">
        <f>'jan-sep'!M188</f>
        <v>47921453.600533105</v>
      </c>
      <c r="O188" s="41">
        <f t="shared" si="31"/>
        <v>10112113.337703124</v>
      </c>
    </row>
    <row r="189" spans="1:15" s="34" customFormat="1" x14ac:dyDescent="0.2">
      <c r="A189" s="33">
        <v>3448</v>
      </c>
      <c r="B189" s="34" t="s">
        <v>131</v>
      </c>
      <c r="C189" s="36">
        <v>166849040</v>
      </c>
      <c r="D189" s="37">
        <v>6527</v>
      </c>
      <c r="E189" s="37">
        <f t="shared" si="22"/>
        <v>25562.898728359123</v>
      </c>
      <c r="F189" s="38">
        <f t="shared" si="23"/>
        <v>0.68128362778324225</v>
      </c>
      <c r="G189" s="37">
        <f t="shared" si="24"/>
        <v>7175.2621203213293</v>
      </c>
      <c r="H189" s="37">
        <f t="shared" si="25"/>
        <v>2872.3111576761294</v>
      </c>
      <c r="I189" s="81">
        <f t="shared" si="26"/>
        <v>10047.573277997459</v>
      </c>
      <c r="J189" s="37">
        <f t="shared" si="27"/>
        <v>-481.76483265677342</v>
      </c>
      <c r="K189" s="37">
        <f t="shared" si="28"/>
        <v>9565.8084453406846</v>
      </c>
      <c r="L189" s="37">
        <f t="shared" si="29"/>
        <v>65580510.78548941</v>
      </c>
      <c r="M189" s="41">
        <f t="shared" si="30"/>
        <v>62436031.722738646</v>
      </c>
      <c r="N189" s="41">
        <f>'jan-sep'!M189</f>
        <v>51373990.375625372</v>
      </c>
      <c r="O189" s="41">
        <f t="shared" si="31"/>
        <v>11062041.347113274</v>
      </c>
    </row>
    <row r="190" spans="1:15" s="34" customFormat="1" x14ac:dyDescent="0.2">
      <c r="A190" s="33">
        <v>3449</v>
      </c>
      <c r="B190" s="34" t="s">
        <v>132</v>
      </c>
      <c r="C190" s="36">
        <v>87812366</v>
      </c>
      <c r="D190" s="37">
        <v>2866</v>
      </c>
      <c r="E190" s="37">
        <f t="shared" si="22"/>
        <v>30639.34612700628</v>
      </c>
      <c r="F190" s="38">
        <f t="shared" si="23"/>
        <v>0.8165773805282831</v>
      </c>
      <c r="G190" s="37">
        <f t="shared" si="24"/>
        <v>4129.3936811330359</v>
      </c>
      <c r="H190" s="37">
        <f t="shared" si="25"/>
        <v>1095.5545681496246</v>
      </c>
      <c r="I190" s="81">
        <f t="shared" si="26"/>
        <v>5224.948249282661</v>
      </c>
      <c r="J190" s="37">
        <f t="shared" si="27"/>
        <v>-481.76483265677342</v>
      </c>
      <c r="K190" s="37">
        <f t="shared" si="28"/>
        <v>4743.1834166258877</v>
      </c>
      <c r="L190" s="37">
        <f t="shared" si="29"/>
        <v>14974701.682444107</v>
      </c>
      <c r="M190" s="41">
        <f t="shared" si="30"/>
        <v>13593963.672049794</v>
      </c>
      <c r="N190" s="41">
        <f>'jan-sep'!M190</f>
        <v>11307955.267564321</v>
      </c>
      <c r="O190" s="41">
        <f t="shared" si="31"/>
        <v>2286008.4044854734</v>
      </c>
    </row>
    <row r="191" spans="1:15" s="34" customFormat="1" x14ac:dyDescent="0.2">
      <c r="A191" s="33">
        <v>3450</v>
      </c>
      <c r="B191" s="34" t="s">
        <v>133</v>
      </c>
      <c r="C191" s="36">
        <v>35881650</v>
      </c>
      <c r="D191" s="37">
        <v>1239</v>
      </c>
      <c r="E191" s="37">
        <f t="shared" si="22"/>
        <v>28960.169491525423</v>
      </c>
      <c r="F191" s="38">
        <f t="shared" si="23"/>
        <v>0.77182519643266156</v>
      </c>
      <c r="G191" s="37">
        <f t="shared" si="24"/>
        <v>5136.8996624215497</v>
      </c>
      <c r="H191" s="37">
        <f t="shared" si="25"/>
        <v>1683.2663905679246</v>
      </c>
      <c r="I191" s="81">
        <f t="shared" si="26"/>
        <v>6820.1660529894743</v>
      </c>
      <c r="J191" s="37">
        <f t="shared" si="27"/>
        <v>-481.76483265677342</v>
      </c>
      <c r="K191" s="37">
        <f t="shared" si="28"/>
        <v>6338.4012203327011</v>
      </c>
      <c r="L191" s="37">
        <f t="shared" si="29"/>
        <v>8450185.739653958</v>
      </c>
      <c r="M191" s="41">
        <f t="shared" si="30"/>
        <v>7853279.1119922167</v>
      </c>
      <c r="N191" s="41">
        <f>'jan-sep'!M191</f>
        <v>7157784.5676420815</v>
      </c>
      <c r="O191" s="41">
        <f t="shared" si="31"/>
        <v>695494.54435013514</v>
      </c>
    </row>
    <row r="192" spans="1:15" s="34" customFormat="1" x14ac:dyDescent="0.2">
      <c r="A192" s="33">
        <v>3451</v>
      </c>
      <c r="B192" s="34" t="s">
        <v>134</v>
      </c>
      <c r="C192" s="36">
        <v>201530538</v>
      </c>
      <c r="D192" s="37">
        <v>6401</v>
      </c>
      <c r="E192" s="37">
        <f t="shared" si="22"/>
        <v>31484.227152007497</v>
      </c>
      <c r="F192" s="38">
        <f t="shared" si="23"/>
        <v>0.83909452992806877</v>
      </c>
      <c r="G192" s="37">
        <f t="shared" si="24"/>
        <v>3622.4650661323053</v>
      </c>
      <c r="H192" s="37">
        <f t="shared" si="25"/>
        <v>799.84620939919853</v>
      </c>
      <c r="I192" s="81">
        <f t="shared" si="26"/>
        <v>4422.3112755315042</v>
      </c>
      <c r="J192" s="37">
        <f t="shared" si="27"/>
        <v>-481.76483265677342</v>
      </c>
      <c r="K192" s="37">
        <f t="shared" si="28"/>
        <v>3940.5464428747309</v>
      </c>
      <c r="L192" s="37">
        <f t="shared" si="29"/>
        <v>28307214.474677157</v>
      </c>
      <c r="M192" s="41">
        <f t="shared" si="30"/>
        <v>25223437.780841153</v>
      </c>
      <c r="N192" s="41">
        <f>'jan-sep'!M192</f>
        <v>21192255.074678719</v>
      </c>
      <c r="O192" s="41">
        <f t="shared" si="31"/>
        <v>4031182.7061624341</v>
      </c>
    </row>
    <row r="193" spans="1:15" s="34" customFormat="1" x14ac:dyDescent="0.2">
      <c r="A193" s="33">
        <v>3452</v>
      </c>
      <c r="B193" s="34" t="s">
        <v>135</v>
      </c>
      <c r="C193" s="36">
        <v>73763075</v>
      </c>
      <c r="D193" s="37">
        <v>2091</v>
      </c>
      <c r="E193" s="37">
        <f t="shared" si="22"/>
        <v>35276.458632233378</v>
      </c>
      <c r="F193" s="38">
        <f t="shared" si="23"/>
        <v>0.94016230192436068</v>
      </c>
      <c r="G193" s="37">
        <f t="shared" si="24"/>
        <v>1347.1261779967767</v>
      </c>
      <c r="H193" s="37">
        <f t="shared" si="25"/>
        <v>0</v>
      </c>
      <c r="I193" s="81">
        <f t="shared" si="26"/>
        <v>1347.1261779967767</v>
      </c>
      <c r="J193" s="37">
        <f t="shared" si="27"/>
        <v>-481.76483265677342</v>
      </c>
      <c r="K193" s="37">
        <f t="shared" si="28"/>
        <v>865.36134534000325</v>
      </c>
      <c r="L193" s="37">
        <f t="shared" si="29"/>
        <v>2816840.8381912601</v>
      </c>
      <c r="M193" s="41">
        <f t="shared" si="30"/>
        <v>1809470.5731059469</v>
      </c>
      <c r="N193" s="41">
        <f>'jan-sep'!M193</f>
        <v>885073.37137652584</v>
      </c>
      <c r="O193" s="41">
        <f t="shared" si="31"/>
        <v>924397.20172942104</v>
      </c>
    </row>
    <row r="194" spans="1:15" s="34" customFormat="1" x14ac:dyDescent="0.2">
      <c r="A194" s="33">
        <v>3453</v>
      </c>
      <c r="B194" s="34" t="s">
        <v>136</v>
      </c>
      <c r="C194" s="36">
        <v>117375991</v>
      </c>
      <c r="D194" s="37">
        <v>3291</v>
      </c>
      <c r="E194" s="37">
        <f t="shared" si="22"/>
        <v>35665.752354907323</v>
      </c>
      <c r="F194" s="38">
        <f t="shared" si="23"/>
        <v>0.95053747269332822</v>
      </c>
      <c r="G194" s="37">
        <f t="shared" si="24"/>
        <v>1113.5499443924098</v>
      </c>
      <c r="H194" s="37">
        <f t="shared" si="25"/>
        <v>0</v>
      </c>
      <c r="I194" s="81">
        <f t="shared" si="26"/>
        <v>1113.5499443924098</v>
      </c>
      <c r="J194" s="37">
        <f t="shared" si="27"/>
        <v>-481.76483265677342</v>
      </c>
      <c r="K194" s="37">
        <f t="shared" si="28"/>
        <v>631.78511173563629</v>
      </c>
      <c r="L194" s="37">
        <f t="shared" si="29"/>
        <v>3664692.8669954208</v>
      </c>
      <c r="M194" s="41">
        <f t="shared" si="30"/>
        <v>2079204.8027219791</v>
      </c>
      <c r="N194" s="41">
        <f>'jan-sep'!M194</f>
        <v>2299393.1572454078</v>
      </c>
      <c r="O194" s="41">
        <f t="shared" si="31"/>
        <v>-220188.35452342872</v>
      </c>
    </row>
    <row r="195" spans="1:15" s="34" customFormat="1" x14ac:dyDescent="0.2">
      <c r="A195" s="33">
        <v>3454</v>
      </c>
      <c r="B195" s="34" t="s">
        <v>137</v>
      </c>
      <c r="C195" s="36">
        <v>58811921</v>
      </c>
      <c r="D195" s="37">
        <v>1636</v>
      </c>
      <c r="E195" s="37">
        <f t="shared" si="22"/>
        <v>35948.606968215157</v>
      </c>
      <c r="F195" s="38">
        <f t="shared" si="23"/>
        <v>0.95807590638730533</v>
      </c>
      <c r="G195" s="37">
        <f t="shared" si="24"/>
        <v>943.83717640770919</v>
      </c>
      <c r="H195" s="37">
        <f t="shared" si="25"/>
        <v>0</v>
      </c>
      <c r="I195" s="81">
        <f t="shared" si="26"/>
        <v>943.83717640770919</v>
      </c>
      <c r="J195" s="37">
        <f t="shared" si="27"/>
        <v>-481.76483265677342</v>
      </c>
      <c r="K195" s="37">
        <f t="shared" si="28"/>
        <v>462.07234375093577</v>
      </c>
      <c r="L195" s="37">
        <f t="shared" si="29"/>
        <v>1544117.6206030122</v>
      </c>
      <c r="M195" s="41">
        <f t="shared" si="30"/>
        <v>755950.35437653097</v>
      </c>
      <c r="N195" s="41">
        <f>'jan-sep'!M195</f>
        <v>1485516.3300679075</v>
      </c>
      <c r="O195" s="41">
        <f t="shared" si="31"/>
        <v>-729565.97569137649</v>
      </c>
    </row>
    <row r="196" spans="1:15" s="34" customFormat="1" x14ac:dyDescent="0.2">
      <c r="A196" s="33">
        <v>3801</v>
      </c>
      <c r="B196" s="34" t="s">
        <v>155</v>
      </c>
      <c r="C196" s="36">
        <v>856227865</v>
      </c>
      <c r="D196" s="37">
        <v>27682</v>
      </c>
      <c r="E196" s="37">
        <f t="shared" si="22"/>
        <v>30930.852720179177</v>
      </c>
      <c r="F196" s="38">
        <f t="shared" si="23"/>
        <v>0.82434640044382346</v>
      </c>
      <c r="G196" s="37">
        <f t="shared" si="24"/>
        <v>3954.4897252292976</v>
      </c>
      <c r="H196" s="37">
        <f t="shared" si="25"/>
        <v>993.52726053911078</v>
      </c>
      <c r="I196" s="81">
        <f t="shared" si="26"/>
        <v>4948.0169857684086</v>
      </c>
      <c r="J196" s="37">
        <f t="shared" si="27"/>
        <v>-481.76483265677342</v>
      </c>
      <c r="K196" s="37">
        <f t="shared" si="28"/>
        <v>4466.2521531116354</v>
      </c>
      <c r="L196" s="37">
        <f t="shared" si="29"/>
        <v>136971006.20004109</v>
      </c>
      <c r="M196" s="41">
        <f t="shared" si="30"/>
        <v>123634792.10243629</v>
      </c>
      <c r="N196" s="41">
        <f>'jan-sep'!M196</f>
        <v>121615695.35639061</v>
      </c>
      <c r="O196" s="41">
        <f t="shared" si="31"/>
        <v>2019096.7460456789</v>
      </c>
    </row>
    <row r="197" spans="1:15" s="34" customFormat="1" x14ac:dyDescent="0.2">
      <c r="A197" s="33">
        <v>3802</v>
      </c>
      <c r="B197" s="34" t="s">
        <v>160</v>
      </c>
      <c r="C197" s="36">
        <v>874583363</v>
      </c>
      <c r="D197" s="37">
        <v>26206</v>
      </c>
      <c r="E197" s="37">
        <f t="shared" si="22"/>
        <v>33373.40162558193</v>
      </c>
      <c r="F197" s="38">
        <f t="shared" si="23"/>
        <v>0.88944342238150698</v>
      </c>
      <c r="G197" s="37">
        <f t="shared" si="24"/>
        <v>2488.9603819876456</v>
      </c>
      <c r="H197" s="37">
        <f t="shared" si="25"/>
        <v>138.63514364814728</v>
      </c>
      <c r="I197" s="81">
        <f t="shared" si="26"/>
        <v>2627.5955256357929</v>
      </c>
      <c r="J197" s="37">
        <f t="shared" si="27"/>
        <v>-481.76483265677342</v>
      </c>
      <c r="K197" s="37">
        <f t="shared" si="28"/>
        <v>2145.8306929790197</v>
      </c>
      <c r="L197" s="37">
        <f t="shared" si="29"/>
        <v>68858768.344811589</v>
      </c>
      <c r="M197" s="41">
        <f t="shared" si="30"/>
        <v>56233639.140208192</v>
      </c>
      <c r="N197" s="41">
        <f>'jan-sep'!M197</f>
        <v>53693434.181015603</v>
      </c>
      <c r="O197" s="41">
        <f t="shared" si="31"/>
        <v>2540204.9591925889</v>
      </c>
    </row>
    <row r="198" spans="1:15" s="34" customFormat="1" x14ac:dyDescent="0.2">
      <c r="A198" s="33">
        <v>3803</v>
      </c>
      <c r="B198" s="34" t="s">
        <v>156</v>
      </c>
      <c r="C198" s="36">
        <v>2113793985</v>
      </c>
      <c r="D198" s="37">
        <v>58561</v>
      </c>
      <c r="E198" s="37">
        <f t="shared" si="22"/>
        <v>36095.592373764106</v>
      </c>
      <c r="F198" s="38">
        <f t="shared" si="23"/>
        <v>0.96199325360945298</v>
      </c>
      <c r="G198" s="37">
        <f t="shared" si="24"/>
        <v>855.64593307834002</v>
      </c>
      <c r="H198" s="37">
        <f t="shared" si="25"/>
        <v>0</v>
      </c>
      <c r="I198" s="81">
        <f t="shared" si="26"/>
        <v>855.64593307834002</v>
      </c>
      <c r="J198" s="37">
        <f t="shared" si="27"/>
        <v>-481.76483265677342</v>
      </c>
      <c r="K198" s="37">
        <f t="shared" si="28"/>
        <v>373.8811004215666</v>
      </c>
      <c r="L198" s="37">
        <f t="shared" si="29"/>
        <v>50107481.487000667</v>
      </c>
      <c r="M198" s="41">
        <f t="shared" si="30"/>
        <v>21894851.121787362</v>
      </c>
      <c r="N198" s="41">
        <f>'jan-sep'!M198</f>
        <v>14988698.359723024</v>
      </c>
      <c r="O198" s="41">
        <f t="shared" si="31"/>
        <v>6906152.7620643377</v>
      </c>
    </row>
    <row r="199" spans="1:15" s="34" customFormat="1" x14ac:dyDescent="0.2">
      <c r="A199" s="33">
        <v>3804</v>
      </c>
      <c r="B199" s="34" t="s">
        <v>157</v>
      </c>
      <c r="C199" s="36">
        <v>2192766396</v>
      </c>
      <c r="D199" s="37">
        <v>65574</v>
      </c>
      <c r="E199" s="37">
        <f t="shared" si="22"/>
        <v>33439.570500503251</v>
      </c>
      <c r="F199" s="38">
        <f t="shared" si="23"/>
        <v>0.89120690670430491</v>
      </c>
      <c r="G199" s="37">
        <f t="shared" si="24"/>
        <v>2449.2590570348534</v>
      </c>
      <c r="H199" s="37">
        <f t="shared" si="25"/>
        <v>115.47603742568498</v>
      </c>
      <c r="I199" s="81">
        <f t="shared" si="26"/>
        <v>2564.7350944605382</v>
      </c>
      <c r="J199" s="37">
        <f t="shared" si="27"/>
        <v>-481.76483265677342</v>
      </c>
      <c r="K199" s="37">
        <f t="shared" si="28"/>
        <v>2082.970261803765</v>
      </c>
      <c r="L199" s="37">
        <f t="shared" si="29"/>
        <v>168179939.08415532</v>
      </c>
      <c r="M199" s="41">
        <f t="shared" si="30"/>
        <v>136588691.94752008</v>
      </c>
      <c r="N199" s="41">
        <f>'jan-sep'!M199</f>
        <v>128020566.07123625</v>
      </c>
      <c r="O199" s="41">
        <f t="shared" si="31"/>
        <v>8568125.8762838244</v>
      </c>
    </row>
    <row r="200" spans="1:15" s="34" customFormat="1" x14ac:dyDescent="0.2">
      <c r="A200" s="33">
        <v>3805</v>
      </c>
      <c r="B200" s="34" t="s">
        <v>158</v>
      </c>
      <c r="C200" s="36">
        <v>1645826202</v>
      </c>
      <c r="D200" s="37">
        <v>48246</v>
      </c>
      <c r="E200" s="37">
        <f t="shared" si="22"/>
        <v>34113.215644820295</v>
      </c>
      <c r="F200" s="38">
        <f t="shared" si="23"/>
        <v>0.90916040300516598</v>
      </c>
      <c r="G200" s="37">
        <f t="shared" si="24"/>
        <v>2045.0719704446265</v>
      </c>
      <c r="H200" s="37">
        <f t="shared" si="25"/>
        <v>0</v>
      </c>
      <c r="I200" s="81">
        <f t="shared" si="26"/>
        <v>2045.0719704446265</v>
      </c>
      <c r="J200" s="37">
        <f t="shared" si="27"/>
        <v>-481.76483265677342</v>
      </c>
      <c r="K200" s="37">
        <f t="shared" si="28"/>
        <v>1563.307137787853</v>
      </c>
      <c r="L200" s="37">
        <f t="shared" si="29"/>
        <v>98666542.28607145</v>
      </c>
      <c r="M200" s="41">
        <f t="shared" si="30"/>
        <v>75423316.169712752</v>
      </c>
      <c r="N200" s="41">
        <f>'jan-sep'!M200</f>
        <v>87973796.867239505</v>
      </c>
      <c r="O200" s="41">
        <f t="shared" si="31"/>
        <v>-12550480.697526753</v>
      </c>
    </row>
    <row r="201" spans="1:15" s="34" customFormat="1" x14ac:dyDescent="0.2">
      <c r="A201" s="33">
        <v>3806</v>
      </c>
      <c r="B201" s="34" t="s">
        <v>162</v>
      </c>
      <c r="C201" s="36">
        <v>1219929236</v>
      </c>
      <c r="D201" s="37">
        <v>37056</v>
      </c>
      <c r="E201" s="37">
        <f t="shared" ref="E201:E264" si="32">IF(ISNUMBER(C201),(C201)/D201,"")</f>
        <v>32921.233700345423</v>
      </c>
      <c r="F201" s="38">
        <f t="shared" ref="F201:F264" si="33">IF(ISNUMBER(C201),E201/E$365,"")</f>
        <v>0.87739257448096752</v>
      </c>
      <c r="G201" s="37">
        <f t="shared" ref="G201:G264" si="34">IF(ISNUMBER(D201),(E$365-E201)*0.6,"")</f>
        <v>2760.2611371295498</v>
      </c>
      <c r="H201" s="37">
        <f t="shared" ref="H201:H264" si="35">IF(ISNUMBER(D201),(IF(E201&gt;=E$365*0.9,0,IF(E201&lt;0.9*E$365,(E$365*0.9-E201)*0.35))),"")</f>
        <v>296.89391748092453</v>
      </c>
      <c r="I201" s="81">
        <f t="shared" ref="I201:I264" si="36">IF(ISNUMBER(C201),G201+H201,"")</f>
        <v>3057.1550546104745</v>
      </c>
      <c r="J201" s="37">
        <f t="shared" ref="J201:J264" si="37">IF(ISNUMBER(D201),I$367,"")</f>
        <v>-481.76483265677342</v>
      </c>
      <c r="K201" s="37">
        <f t="shared" ref="K201:K264" si="38">IF(ISNUMBER(I201),I201+J201,"")</f>
        <v>2575.3902219537013</v>
      </c>
      <c r="L201" s="37">
        <f t="shared" ref="L201:L264" si="39">IF(ISNUMBER(I201),(I201*D201),"")</f>
        <v>113285937.70364574</v>
      </c>
      <c r="M201" s="41">
        <f t="shared" ref="M201:M264" si="40">IF(ISNUMBER(K201),(K201*D201),"")</f>
        <v>95433660.064716354</v>
      </c>
      <c r="N201" s="41">
        <f>'jan-sep'!M201</f>
        <v>90501740.673643917</v>
      </c>
      <c r="O201" s="41">
        <f t="shared" ref="O201:O264" si="41">IF(ISNUMBER(M201),(M201-N201),"")</f>
        <v>4931919.3910724372</v>
      </c>
    </row>
    <row r="202" spans="1:15" s="34" customFormat="1" x14ac:dyDescent="0.2">
      <c r="A202" s="33">
        <v>3807</v>
      </c>
      <c r="B202" s="34" t="s">
        <v>163</v>
      </c>
      <c r="C202" s="36">
        <v>1714728450</v>
      </c>
      <c r="D202" s="37">
        <v>55924</v>
      </c>
      <c r="E202" s="37">
        <f t="shared" si="32"/>
        <v>30661.763285887992</v>
      </c>
      <c r="F202" s="38">
        <f t="shared" si="33"/>
        <v>0.81717482620491844</v>
      </c>
      <c r="G202" s="37">
        <f t="shared" si="34"/>
        <v>4115.9433858040084</v>
      </c>
      <c r="H202" s="37">
        <f t="shared" si="35"/>
        <v>1087.7085625410255</v>
      </c>
      <c r="I202" s="81">
        <f t="shared" si="36"/>
        <v>5203.6519483450338</v>
      </c>
      <c r="J202" s="37">
        <f t="shared" si="37"/>
        <v>-481.76483265677342</v>
      </c>
      <c r="K202" s="37">
        <f t="shared" si="38"/>
        <v>4721.8871156882606</v>
      </c>
      <c r="L202" s="37">
        <f t="shared" si="39"/>
        <v>291009031.55924767</v>
      </c>
      <c r="M202" s="41">
        <f t="shared" si="40"/>
        <v>264066815.05775028</v>
      </c>
      <c r="N202" s="41">
        <f>'jan-sep'!M202</f>
        <v>232181767.96143311</v>
      </c>
      <c r="O202" s="41">
        <f t="shared" si="41"/>
        <v>31885047.096317172</v>
      </c>
    </row>
    <row r="203" spans="1:15" s="34" customFormat="1" x14ac:dyDescent="0.2">
      <c r="A203" s="33">
        <v>3808</v>
      </c>
      <c r="B203" s="34" t="s">
        <v>164</v>
      </c>
      <c r="C203" s="36">
        <v>387090868</v>
      </c>
      <c r="D203" s="37">
        <v>13025</v>
      </c>
      <c r="E203" s="37">
        <f t="shared" si="32"/>
        <v>29719.068560460651</v>
      </c>
      <c r="F203" s="38">
        <f t="shared" si="33"/>
        <v>0.79205081780289899</v>
      </c>
      <c r="G203" s="37">
        <f t="shared" si="34"/>
        <v>4681.5602210604129</v>
      </c>
      <c r="H203" s="37">
        <f t="shared" si="35"/>
        <v>1417.6517164405946</v>
      </c>
      <c r="I203" s="81">
        <f t="shared" si="36"/>
        <v>6099.2119375010079</v>
      </c>
      <c r="J203" s="37">
        <f t="shared" si="37"/>
        <v>-481.76483265677342</v>
      </c>
      <c r="K203" s="37">
        <f t="shared" si="38"/>
        <v>5617.4471048442347</v>
      </c>
      <c r="L203" s="37">
        <f t="shared" si="39"/>
        <v>79442235.485950634</v>
      </c>
      <c r="M203" s="41">
        <f t="shared" si="40"/>
        <v>73167248.540596157</v>
      </c>
      <c r="N203" s="41">
        <f>'jan-sep'!M203</f>
        <v>60128445.89587415</v>
      </c>
      <c r="O203" s="41">
        <f t="shared" si="41"/>
        <v>13038802.644722007</v>
      </c>
    </row>
    <row r="204" spans="1:15" s="34" customFormat="1" x14ac:dyDescent="0.2">
      <c r="A204" s="33">
        <v>3811</v>
      </c>
      <c r="B204" s="34" t="s">
        <v>161</v>
      </c>
      <c r="C204" s="36">
        <v>1042857715</v>
      </c>
      <c r="D204" s="37">
        <v>27286</v>
      </c>
      <c r="E204" s="37">
        <f t="shared" si="32"/>
        <v>38219.516052187937</v>
      </c>
      <c r="F204" s="38">
        <f t="shared" si="33"/>
        <v>1.0185985096935779</v>
      </c>
      <c r="G204" s="37">
        <f t="shared" si="34"/>
        <v>-418.70827397595855</v>
      </c>
      <c r="H204" s="37">
        <f t="shared" si="35"/>
        <v>0</v>
      </c>
      <c r="I204" s="81">
        <f t="shared" si="36"/>
        <v>-418.70827397595855</v>
      </c>
      <c r="J204" s="37">
        <f t="shared" si="37"/>
        <v>-481.76483265677342</v>
      </c>
      <c r="K204" s="37">
        <f t="shared" si="38"/>
        <v>-900.47310663273197</v>
      </c>
      <c r="L204" s="37">
        <f t="shared" si="39"/>
        <v>-11424873.963708006</v>
      </c>
      <c r="M204" s="41">
        <f t="shared" si="40"/>
        <v>-24570309.187580723</v>
      </c>
      <c r="N204" s="41">
        <f>'jan-sep'!M204</f>
        <v>-17065925.371984717</v>
      </c>
      <c r="O204" s="41">
        <f t="shared" si="41"/>
        <v>-7504383.8155960068</v>
      </c>
    </row>
    <row r="205" spans="1:15" s="34" customFormat="1" x14ac:dyDescent="0.2">
      <c r="A205" s="33">
        <v>3812</v>
      </c>
      <c r="B205" s="34" t="s">
        <v>165</v>
      </c>
      <c r="C205" s="36">
        <v>72759455</v>
      </c>
      <c r="D205" s="37">
        <v>2375</v>
      </c>
      <c r="E205" s="37">
        <f t="shared" si="32"/>
        <v>30635.56</v>
      </c>
      <c r="F205" s="38">
        <f t="shared" si="33"/>
        <v>0.81647647544824908</v>
      </c>
      <c r="G205" s="37">
        <f t="shared" si="34"/>
        <v>4131.665357336803</v>
      </c>
      <c r="H205" s="37">
        <f t="shared" si="35"/>
        <v>1096.8797126018221</v>
      </c>
      <c r="I205" s="81">
        <f t="shared" si="36"/>
        <v>5228.5450699386256</v>
      </c>
      <c r="J205" s="37">
        <f t="shared" si="37"/>
        <v>-481.76483265677342</v>
      </c>
      <c r="K205" s="37">
        <f t="shared" si="38"/>
        <v>4746.7802372818524</v>
      </c>
      <c r="L205" s="37">
        <f t="shared" si="39"/>
        <v>12417794.541104237</v>
      </c>
      <c r="M205" s="41">
        <f t="shared" si="40"/>
        <v>11273603.0635444</v>
      </c>
      <c r="N205" s="41">
        <f>'jan-sep'!M205</f>
        <v>8424304.892049985</v>
      </c>
      <c r="O205" s="41">
        <f t="shared" si="41"/>
        <v>2849298.171494415</v>
      </c>
    </row>
    <row r="206" spans="1:15" s="34" customFormat="1" x14ac:dyDescent="0.2">
      <c r="A206" s="33">
        <v>3813</v>
      </c>
      <c r="B206" s="34" t="s">
        <v>166</v>
      </c>
      <c r="C206" s="36">
        <v>474736953</v>
      </c>
      <c r="D206" s="37">
        <v>14172</v>
      </c>
      <c r="E206" s="37">
        <f t="shared" si="32"/>
        <v>33498.232641828959</v>
      </c>
      <c r="F206" s="38">
        <f t="shared" si="33"/>
        <v>0.89277032706913129</v>
      </c>
      <c r="G206" s="37">
        <f t="shared" si="34"/>
        <v>2414.0617722394277</v>
      </c>
      <c r="H206" s="37">
        <f t="shared" si="35"/>
        <v>94.944287961686854</v>
      </c>
      <c r="I206" s="81">
        <f t="shared" si="36"/>
        <v>2509.0060602011145</v>
      </c>
      <c r="J206" s="37">
        <f t="shared" si="37"/>
        <v>-481.76483265677342</v>
      </c>
      <c r="K206" s="37">
        <f t="shared" si="38"/>
        <v>2027.241227544341</v>
      </c>
      <c r="L206" s="37">
        <f t="shared" si="39"/>
        <v>35557633.885170192</v>
      </c>
      <c r="M206" s="41">
        <f t="shared" si="40"/>
        <v>28730062.676758401</v>
      </c>
      <c r="N206" s="41">
        <f>'jan-sep'!M206</f>
        <v>26848399.732666302</v>
      </c>
      <c r="O206" s="41">
        <f t="shared" si="41"/>
        <v>1881662.9440920986</v>
      </c>
    </row>
    <row r="207" spans="1:15" s="34" customFormat="1" x14ac:dyDescent="0.2">
      <c r="A207" s="33">
        <v>3814</v>
      </c>
      <c r="B207" s="34" t="s">
        <v>167</v>
      </c>
      <c r="C207" s="36">
        <v>338990488</v>
      </c>
      <c r="D207" s="37">
        <v>10413</v>
      </c>
      <c r="E207" s="37">
        <f t="shared" si="32"/>
        <v>32554.546048208969</v>
      </c>
      <c r="F207" s="38">
        <f t="shared" si="33"/>
        <v>0.86761988412352775</v>
      </c>
      <c r="G207" s="37">
        <f t="shared" si="34"/>
        <v>2980.2737284114219</v>
      </c>
      <c r="H207" s="37">
        <f t="shared" si="35"/>
        <v>425.23459572868342</v>
      </c>
      <c r="I207" s="81">
        <f t="shared" si="36"/>
        <v>3405.5083241401053</v>
      </c>
      <c r="J207" s="37">
        <f t="shared" si="37"/>
        <v>-481.76483265677342</v>
      </c>
      <c r="K207" s="37">
        <f t="shared" si="38"/>
        <v>2923.743491483332</v>
      </c>
      <c r="L207" s="37">
        <f t="shared" si="39"/>
        <v>35461558.179270916</v>
      </c>
      <c r="M207" s="41">
        <f t="shared" si="40"/>
        <v>30444940.976815935</v>
      </c>
      <c r="N207" s="41">
        <f>'jan-sep'!M207</f>
        <v>30958443.846091177</v>
      </c>
      <c r="O207" s="41">
        <f t="shared" si="41"/>
        <v>-513502.86927524209</v>
      </c>
    </row>
    <row r="208" spans="1:15" s="34" customFormat="1" x14ac:dyDescent="0.2">
      <c r="A208" s="33">
        <v>3815</v>
      </c>
      <c r="B208" s="34" t="s">
        <v>168</v>
      </c>
      <c r="C208" s="36">
        <v>110327622</v>
      </c>
      <c r="D208" s="37">
        <v>4091</v>
      </c>
      <c r="E208" s="37">
        <f t="shared" si="32"/>
        <v>26968.374969445122</v>
      </c>
      <c r="F208" s="38">
        <f t="shared" si="33"/>
        <v>0.71874134971318737</v>
      </c>
      <c r="G208" s="37">
        <f t="shared" si="34"/>
        <v>6331.9763756697303</v>
      </c>
      <c r="H208" s="37">
        <f t="shared" si="35"/>
        <v>2380.3944732960299</v>
      </c>
      <c r="I208" s="81">
        <f t="shared" si="36"/>
        <v>8712.3708489657602</v>
      </c>
      <c r="J208" s="37">
        <f t="shared" si="37"/>
        <v>-481.76483265677342</v>
      </c>
      <c r="K208" s="37">
        <f t="shared" si="38"/>
        <v>8230.606016308986</v>
      </c>
      <c r="L208" s="37">
        <f t="shared" si="39"/>
        <v>35642309.143118925</v>
      </c>
      <c r="M208" s="41">
        <f t="shared" si="40"/>
        <v>33671409.212720059</v>
      </c>
      <c r="N208" s="41">
        <f>'jan-sep'!M208</f>
        <v>28536036.373990107</v>
      </c>
      <c r="O208" s="41">
        <f t="shared" si="41"/>
        <v>5135372.8387299515</v>
      </c>
    </row>
    <row r="209" spans="1:15" s="34" customFormat="1" x14ac:dyDescent="0.2">
      <c r="A209" s="33">
        <v>3816</v>
      </c>
      <c r="B209" s="34" t="s">
        <v>169</v>
      </c>
      <c r="C209" s="36">
        <v>192863523</v>
      </c>
      <c r="D209" s="37">
        <v>6559</v>
      </c>
      <c r="E209" s="37">
        <f t="shared" si="32"/>
        <v>29404.40966610764</v>
      </c>
      <c r="F209" s="38">
        <f t="shared" si="33"/>
        <v>0.78366475973737681</v>
      </c>
      <c r="G209" s="37">
        <f t="shared" si="34"/>
        <v>4870.3555576722192</v>
      </c>
      <c r="H209" s="37">
        <f t="shared" si="35"/>
        <v>1527.7823294641485</v>
      </c>
      <c r="I209" s="81">
        <f t="shared" si="36"/>
        <v>6398.1378871363677</v>
      </c>
      <c r="J209" s="37">
        <f t="shared" si="37"/>
        <v>-481.76483265677342</v>
      </c>
      <c r="K209" s="37">
        <f t="shared" si="38"/>
        <v>5916.3730544795944</v>
      </c>
      <c r="L209" s="37">
        <f t="shared" si="39"/>
        <v>41965386.401727438</v>
      </c>
      <c r="M209" s="41">
        <f t="shared" si="40"/>
        <v>38805490.864331663</v>
      </c>
      <c r="N209" s="41">
        <f>'jan-sep'!M209</f>
        <v>35557068.879834041</v>
      </c>
      <c r="O209" s="41">
        <f t="shared" si="41"/>
        <v>3248421.9844976217</v>
      </c>
    </row>
    <row r="210" spans="1:15" s="34" customFormat="1" x14ac:dyDescent="0.2">
      <c r="A210" s="33">
        <v>3817</v>
      </c>
      <c r="B210" s="34" t="s">
        <v>405</v>
      </c>
      <c r="C210" s="36">
        <v>298325476</v>
      </c>
      <c r="D210" s="37">
        <v>10735</v>
      </c>
      <c r="E210" s="37">
        <f t="shared" si="32"/>
        <v>27789.983791336748</v>
      </c>
      <c r="F210" s="38">
        <f t="shared" si="33"/>
        <v>0.74063826542470901</v>
      </c>
      <c r="G210" s="37">
        <f t="shared" si="34"/>
        <v>5839.0110825347547</v>
      </c>
      <c r="H210" s="37">
        <f t="shared" si="35"/>
        <v>2092.8313856339605</v>
      </c>
      <c r="I210" s="81">
        <f t="shared" si="36"/>
        <v>7931.8424681687156</v>
      </c>
      <c r="J210" s="37">
        <f t="shared" si="37"/>
        <v>-481.76483265677342</v>
      </c>
      <c r="K210" s="37">
        <f t="shared" si="38"/>
        <v>7450.0776355119424</v>
      </c>
      <c r="L210" s="37">
        <f t="shared" si="39"/>
        <v>85148328.895791158</v>
      </c>
      <c r="M210" s="41">
        <f t="shared" si="40"/>
        <v>79976583.417220697</v>
      </c>
      <c r="N210" s="41">
        <f>'jan-sep'!M210</f>
        <v>69513406.904065937</v>
      </c>
      <c r="O210" s="41">
        <f t="shared" si="41"/>
        <v>10463176.51315476</v>
      </c>
    </row>
    <row r="211" spans="1:15" s="34" customFormat="1" x14ac:dyDescent="0.2">
      <c r="A211" s="33">
        <v>3818</v>
      </c>
      <c r="B211" s="34" t="s">
        <v>171</v>
      </c>
      <c r="C211" s="36">
        <v>234831785</v>
      </c>
      <c r="D211" s="37">
        <v>5546</v>
      </c>
      <c r="E211" s="37">
        <f t="shared" si="32"/>
        <v>42342.550486837361</v>
      </c>
      <c r="F211" s="38">
        <f t="shared" si="33"/>
        <v>1.1284825994035204</v>
      </c>
      <c r="G211" s="37">
        <f t="shared" si="34"/>
        <v>-2892.528934765613</v>
      </c>
      <c r="H211" s="37">
        <f t="shared" si="35"/>
        <v>0</v>
      </c>
      <c r="I211" s="81">
        <f t="shared" si="36"/>
        <v>-2892.528934765613</v>
      </c>
      <c r="J211" s="37">
        <f t="shared" si="37"/>
        <v>-481.76483265677342</v>
      </c>
      <c r="K211" s="37">
        <f t="shared" si="38"/>
        <v>-3374.2937674223863</v>
      </c>
      <c r="L211" s="37">
        <f t="shared" si="39"/>
        <v>-16041965.472210091</v>
      </c>
      <c r="M211" s="41">
        <f t="shared" si="40"/>
        <v>-18713833.234124552</v>
      </c>
      <c r="N211" s="41">
        <f>'jan-sep'!M211</f>
        <v>-17258702.622642651</v>
      </c>
      <c r="O211" s="41">
        <f t="shared" si="41"/>
        <v>-1455130.6114819013</v>
      </c>
    </row>
    <row r="212" spans="1:15" s="34" customFormat="1" x14ac:dyDescent="0.2">
      <c r="A212" s="33">
        <v>3819</v>
      </c>
      <c r="B212" s="34" t="s">
        <v>172</v>
      </c>
      <c r="C212" s="36">
        <v>57041092</v>
      </c>
      <c r="D212" s="37">
        <v>1588</v>
      </c>
      <c r="E212" s="37">
        <f t="shared" si="32"/>
        <v>35920.083123425691</v>
      </c>
      <c r="F212" s="38">
        <f t="shared" si="33"/>
        <v>0.95731570979680936</v>
      </c>
      <c r="G212" s="37">
        <f t="shared" si="34"/>
        <v>960.95148328138885</v>
      </c>
      <c r="H212" s="37">
        <f t="shared" si="35"/>
        <v>0</v>
      </c>
      <c r="I212" s="81">
        <f t="shared" si="36"/>
        <v>960.95148328138885</v>
      </c>
      <c r="J212" s="37">
        <f t="shared" si="37"/>
        <v>-481.76483265677342</v>
      </c>
      <c r="K212" s="37">
        <f t="shared" si="38"/>
        <v>479.18665062461542</v>
      </c>
      <c r="L212" s="37">
        <f t="shared" si="39"/>
        <v>1525990.9554508454</v>
      </c>
      <c r="M212" s="41">
        <f t="shared" si="40"/>
        <v>760948.40119188931</v>
      </c>
      <c r="N212" s="41">
        <f>'jan-sep'!M212</f>
        <v>651544.44263315189</v>
      </c>
      <c r="O212" s="41">
        <f t="shared" si="41"/>
        <v>109403.95855873742</v>
      </c>
    </row>
    <row r="213" spans="1:15" s="34" customFormat="1" x14ac:dyDescent="0.2">
      <c r="A213" s="33">
        <v>3820</v>
      </c>
      <c r="B213" s="34" t="s">
        <v>173</v>
      </c>
      <c r="C213" s="36">
        <v>97810468</v>
      </c>
      <c r="D213" s="37">
        <v>2939</v>
      </c>
      <c r="E213" s="37">
        <f t="shared" si="32"/>
        <v>33280.186457978903</v>
      </c>
      <c r="F213" s="38">
        <f t="shared" si="33"/>
        <v>0.88695912010327749</v>
      </c>
      <c r="G213" s="37">
        <f t="shared" si="34"/>
        <v>2544.8894825494613</v>
      </c>
      <c r="H213" s="37">
        <f t="shared" si="35"/>
        <v>171.26045230920644</v>
      </c>
      <c r="I213" s="81">
        <f t="shared" si="36"/>
        <v>2716.1499348586676</v>
      </c>
      <c r="J213" s="37">
        <f t="shared" si="37"/>
        <v>-481.76483265677342</v>
      </c>
      <c r="K213" s="37">
        <f t="shared" si="38"/>
        <v>2234.3851022018944</v>
      </c>
      <c r="L213" s="37">
        <f t="shared" si="39"/>
        <v>7982764.6585496245</v>
      </c>
      <c r="M213" s="41">
        <f t="shared" si="40"/>
        <v>6566857.8153713671</v>
      </c>
      <c r="N213" s="41">
        <f>'jan-sep'!M213</f>
        <v>6016844.7224778561</v>
      </c>
      <c r="O213" s="41">
        <f t="shared" si="41"/>
        <v>550013.09289351106</v>
      </c>
    </row>
    <row r="214" spans="1:15" s="34" customFormat="1" x14ac:dyDescent="0.2">
      <c r="A214" s="33">
        <v>3821</v>
      </c>
      <c r="B214" s="34" t="s">
        <v>174</v>
      </c>
      <c r="C214" s="36">
        <v>81725962</v>
      </c>
      <c r="D214" s="37">
        <v>2427</v>
      </c>
      <c r="E214" s="37">
        <f t="shared" si="32"/>
        <v>33673.655541821179</v>
      </c>
      <c r="F214" s="38">
        <f t="shared" si="33"/>
        <v>0.89744556953568189</v>
      </c>
      <c r="G214" s="37">
        <f t="shared" si="34"/>
        <v>2308.808032244096</v>
      </c>
      <c r="H214" s="37">
        <f t="shared" si="35"/>
        <v>33.546272964409944</v>
      </c>
      <c r="I214" s="81">
        <f t="shared" si="36"/>
        <v>2342.354305208506</v>
      </c>
      <c r="J214" s="37">
        <f t="shared" si="37"/>
        <v>-481.76483265677342</v>
      </c>
      <c r="K214" s="37">
        <f t="shared" si="38"/>
        <v>1860.5894725517326</v>
      </c>
      <c r="L214" s="37">
        <f t="shared" si="39"/>
        <v>5684893.8987410441</v>
      </c>
      <c r="M214" s="41">
        <f t="shared" si="40"/>
        <v>4515650.6498830551</v>
      </c>
      <c r="N214" s="41">
        <f>'jan-sep'!M214</f>
        <v>5519358.9551390791</v>
      </c>
      <c r="O214" s="41">
        <f t="shared" si="41"/>
        <v>-1003708.305256024</v>
      </c>
    </row>
    <row r="215" spans="1:15" s="34" customFormat="1" x14ac:dyDescent="0.2">
      <c r="A215" s="33">
        <v>3822</v>
      </c>
      <c r="B215" s="34" t="s">
        <v>175</v>
      </c>
      <c r="C215" s="36">
        <v>48790344</v>
      </c>
      <c r="D215" s="37">
        <v>1442</v>
      </c>
      <c r="E215" s="37">
        <f t="shared" si="32"/>
        <v>33835.190013869622</v>
      </c>
      <c r="F215" s="38">
        <f t="shared" si="33"/>
        <v>0.90175066780715163</v>
      </c>
      <c r="G215" s="37">
        <f t="shared" si="34"/>
        <v>2211.8873490150304</v>
      </c>
      <c r="H215" s="37">
        <f t="shared" si="35"/>
        <v>0</v>
      </c>
      <c r="I215" s="81">
        <f t="shared" si="36"/>
        <v>2211.8873490150304</v>
      </c>
      <c r="J215" s="37">
        <f t="shared" si="37"/>
        <v>-481.76483265677342</v>
      </c>
      <c r="K215" s="37">
        <f t="shared" si="38"/>
        <v>1730.1225163582569</v>
      </c>
      <c r="L215" s="37">
        <f t="shared" si="39"/>
        <v>3189541.5572796739</v>
      </c>
      <c r="M215" s="41">
        <f t="shared" si="40"/>
        <v>2494836.6685886066</v>
      </c>
      <c r="N215" s="41">
        <f>'jan-sep'!M215</f>
        <v>2120970.9052783512</v>
      </c>
      <c r="O215" s="41">
        <f t="shared" si="41"/>
        <v>373865.76331025548</v>
      </c>
    </row>
    <row r="216" spans="1:15" s="34" customFormat="1" x14ac:dyDescent="0.2">
      <c r="A216" s="33">
        <v>3823</v>
      </c>
      <c r="B216" s="34" t="s">
        <v>176</v>
      </c>
      <c r="C216" s="36">
        <v>37870543</v>
      </c>
      <c r="D216" s="37">
        <v>1224</v>
      </c>
      <c r="E216" s="37">
        <f t="shared" si="32"/>
        <v>30939.986111111109</v>
      </c>
      <c r="F216" s="38">
        <f t="shared" si="33"/>
        <v>0.82458981688004973</v>
      </c>
      <c r="G216" s="37">
        <f t="shared" si="34"/>
        <v>3949.0096906701378</v>
      </c>
      <c r="H216" s="37">
        <f t="shared" si="35"/>
        <v>990.33057371293432</v>
      </c>
      <c r="I216" s="81">
        <f t="shared" si="36"/>
        <v>4939.3402643830723</v>
      </c>
      <c r="J216" s="37">
        <f t="shared" si="37"/>
        <v>-481.76483265677342</v>
      </c>
      <c r="K216" s="37">
        <f t="shared" si="38"/>
        <v>4457.575431726299</v>
      </c>
      <c r="L216" s="37">
        <f t="shared" si="39"/>
        <v>6045752.48360488</v>
      </c>
      <c r="M216" s="41">
        <f t="shared" si="40"/>
        <v>5456072.3284329902</v>
      </c>
      <c r="N216" s="41">
        <f>'jan-sep'!M216</f>
        <v>3708496.6234817617</v>
      </c>
      <c r="O216" s="41">
        <f t="shared" si="41"/>
        <v>1747575.7049512286</v>
      </c>
    </row>
    <row r="217" spans="1:15" s="34" customFormat="1" x14ac:dyDescent="0.2">
      <c r="A217" s="33">
        <v>3824</v>
      </c>
      <c r="B217" s="34" t="s">
        <v>177</v>
      </c>
      <c r="C217" s="36">
        <v>88274258</v>
      </c>
      <c r="D217" s="37">
        <v>2198</v>
      </c>
      <c r="E217" s="37">
        <f t="shared" si="32"/>
        <v>40161.172884440399</v>
      </c>
      <c r="F217" s="38">
        <f t="shared" si="33"/>
        <v>1.0703461234772822</v>
      </c>
      <c r="G217" s="37">
        <f t="shared" si="34"/>
        <v>-1583.7023733274357</v>
      </c>
      <c r="H217" s="37">
        <f t="shared" si="35"/>
        <v>0</v>
      </c>
      <c r="I217" s="81">
        <f t="shared" si="36"/>
        <v>-1583.7023733274357</v>
      </c>
      <c r="J217" s="37">
        <f t="shared" si="37"/>
        <v>-481.76483265677342</v>
      </c>
      <c r="K217" s="37">
        <f t="shared" si="38"/>
        <v>-2065.4672059842092</v>
      </c>
      <c r="L217" s="37">
        <f t="shared" si="39"/>
        <v>-3480977.8165737037</v>
      </c>
      <c r="M217" s="41">
        <f t="shared" si="40"/>
        <v>-4539896.9187532915</v>
      </c>
      <c r="N217" s="41">
        <f>'jan-sep'!M217</f>
        <v>-6827502.4712168276</v>
      </c>
      <c r="O217" s="41">
        <f t="shared" si="41"/>
        <v>2287605.5524635362</v>
      </c>
    </row>
    <row r="218" spans="1:15" s="34" customFormat="1" x14ac:dyDescent="0.2">
      <c r="A218" s="33">
        <v>3825</v>
      </c>
      <c r="B218" s="34" t="s">
        <v>178</v>
      </c>
      <c r="C218" s="36">
        <v>173623339</v>
      </c>
      <c r="D218" s="37">
        <v>3832</v>
      </c>
      <c r="E218" s="37">
        <f t="shared" si="32"/>
        <v>45308.804540709811</v>
      </c>
      <c r="F218" s="38">
        <f t="shared" si="33"/>
        <v>1.2075370268463306</v>
      </c>
      <c r="G218" s="37">
        <f t="shared" si="34"/>
        <v>-4672.2813670890828</v>
      </c>
      <c r="H218" s="37">
        <f t="shared" si="35"/>
        <v>0</v>
      </c>
      <c r="I218" s="81">
        <f t="shared" si="36"/>
        <v>-4672.2813670890828</v>
      </c>
      <c r="J218" s="37">
        <f t="shared" si="37"/>
        <v>-481.76483265677342</v>
      </c>
      <c r="K218" s="37">
        <f t="shared" si="38"/>
        <v>-5154.046199745856</v>
      </c>
      <c r="L218" s="37">
        <f t="shared" si="39"/>
        <v>-17904182.198685367</v>
      </c>
      <c r="M218" s="41">
        <f t="shared" si="40"/>
        <v>-19750305.037426122</v>
      </c>
      <c r="N218" s="41">
        <f>'jan-sep'!M218</f>
        <v>-20565797.719792042</v>
      </c>
      <c r="O218" s="41">
        <f t="shared" si="41"/>
        <v>815492.68236592039</v>
      </c>
    </row>
    <row r="219" spans="1:15" s="34" customFormat="1" x14ac:dyDescent="0.2">
      <c r="A219" s="33">
        <v>4201</v>
      </c>
      <c r="B219" s="34" t="s">
        <v>179</v>
      </c>
      <c r="C219" s="36">
        <v>213039377</v>
      </c>
      <c r="D219" s="37">
        <v>6806</v>
      </c>
      <c r="E219" s="37">
        <f t="shared" si="32"/>
        <v>31301.700999118424</v>
      </c>
      <c r="F219" s="38">
        <f t="shared" si="33"/>
        <v>0.83422997677519672</v>
      </c>
      <c r="G219" s="37">
        <f t="shared" si="34"/>
        <v>3731.9807578657492</v>
      </c>
      <c r="H219" s="37">
        <f t="shared" si="35"/>
        <v>863.7303629103742</v>
      </c>
      <c r="I219" s="81">
        <f t="shared" si="36"/>
        <v>4595.7111207761236</v>
      </c>
      <c r="J219" s="37">
        <f t="shared" si="37"/>
        <v>-481.76483265677342</v>
      </c>
      <c r="K219" s="37">
        <f t="shared" si="38"/>
        <v>4113.9462881193504</v>
      </c>
      <c r="L219" s="37">
        <f t="shared" si="39"/>
        <v>31278409.888002299</v>
      </c>
      <c r="M219" s="41">
        <f t="shared" si="40"/>
        <v>27999518.436940297</v>
      </c>
      <c r="N219" s="41">
        <f>'jan-sep'!M219</f>
        <v>24731237.067007255</v>
      </c>
      <c r="O219" s="41">
        <f t="shared" si="41"/>
        <v>3268281.3699330427</v>
      </c>
    </row>
    <row r="220" spans="1:15" s="34" customFormat="1" x14ac:dyDescent="0.2">
      <c r="A220" s="33">
        <v>4202</v>
      </c>
      <c r="B220" s="34" t="s">
        <v>180</v>
      </c>
      <c r="C220" s="36">
        <v>745460270</v>
      </c>
      <c r="D220" s="37">
        <v>24587</v>
      </c>
      <c r="E220" s="37">
        <f t="shared" si="32"/>
        <v>30319.285394720788</v>
      </c>
      <c r="F220" s="38">
        <f t="shared" si="33"/>
        <v>0.80804735664016591</v>
      </c>
      <c r="G220" s="37">
        <f t="shared" si="34"/>
        <v>4321.4301205043312</v>
      </c>
      <c r="H220" s="37">
        <f t="shared" si="35"/>
        <v>1207.5758244495469</v>
      </c>
      <c r="I220" s="81">
        <f t="shared" si="36"/>
        <v>5529.0059449538785</v>
      </c>
      <c r="J220" s="37">
        <f t="shared" si="37"/>
        <v>-481.76483265677342</v>
      </c>
      <c r="K220" s="37">
        <f t="shared" si="38"/>
        <v>5047.2411122971052</v>
      </c>
      <c r="L220" s="37">
        <f t="shared" si="39"/>
        <v>135941669.16858101</v>
      </c>
      <c r="M220" s="41">
        <f t="shared" si="40"/>
        <v>124096517.22804892</v>
      </c>
      <c r="N220" s="41">
        <f>'jan-sep'!M220</f>
        <v>91772548.044645533</v>
      </c>
      <c r="O220" s="41">
        <f t="shared" si="41"/>
        <v>32323969.183403388</v>
      </c>
    </row>
    <row r="221" spans="1:15" s="34" customFormat="1" x14ac:dyDescent="0.2">
      <c r="A221" s="33">
        <v>4203</v>
      </c>
      <c r="B221" s="34" t="s">
        <v>181</v>
      </c>
      <c r="C221" s="36">
        <v>1410923982</v>
      </c>
      <c r="D221" s="37">
        <v>45891</v>
      </c>
      <c r="E221" s="37">
        <f t="shared" si="32"/>
        <v>30745.113028698437</v>
      </c>
      <c r="F221" s="38">
        <f t="shared" si="33"/>
        <v>0.81939620241737843</v>
      </c>
      <c r="G221" s="37">
        <f t="shared" si="34"/>
        <v>4065.9335401177414</v>
      </c>
      <c r="H221" s="37">
        <f t="shared" si="35"/>
        <v>1058.5361525573696</v>
      </c>
      <c r="I221" s="81">
        <f t="shared" si="36"/>
        <v>5124.4696926751112</v>
      </c>
      <c r="J221" s="37">
        <f t="shared" si="37"/>
        <v>-481.76483265677342</v>
      </c>
      <c r="K221" s="37">
        <f t="shared" si="38"/>
        <v>4642.704860018338</v>
      </c>
      <c r="L221" s="37">
        <f t="shared" si="39"/>
        <v>235167038.66655353</v>
      </c>
      <c r="M221" s="41">
        <f t="shared" si="40"/>
        <v>213058368.73110154</v>
      </c>
      <c r="N221" s="41">
        <f>'jan-sep'!M221</f>
        <v>184527698.43406996</v>
      </c>
      <c r="O221" s="41">
        <f t="shared" si="41"/>
        <v>28530670.297031581</v>
      </c>
    </row>
    <row r="222" spans="1:15" s="34" customFormat="1" x14ac:dyDescent="0.2">
      <c r="A222" s="33">
        <v>4204</v>
      </c>
      <c r="B222" s="34" t="s">
        <v>194</v>
      </c>
      <c r="C222" s="36">
        <v>3697675221</v>
      </c>
      <c r="D222" s="37">
        <v>115569</v>
      </c>
      <c r="E222" s="37">
        <f t="shared" si="32"/>
        <v>31995.389948861721</v>
      </c>
      <c r="F222" s="38">
        <f t="shared" si="33"/>
        <v>0.85271766587713593</v>
      </c>
      <c r="G222" s="37">
        <f t="shared" si="34"/>
        <v>3315.7673880197713</v>
      </c>
      <c r="H222" s="37">
        <f t="shared" si="35"/>
        <v>620.93923050022033</v>
      </c>
      <c r="I222" s="81">
        <f t="shared" si="36"/>
        <v>3936.7066185199915</v>
      </c>
      <c r="J222" s="37">
        <f t="shared" si="37"/>
        <v>-481.76483265677342</v>
      </c>
      <c r="K222" s="37">
        <f t="shared" si="38"/>
        <v>3454.9417858632182</v>
      </c>
      <c r="L222" s="37">
        <f t="shared" si="39"/>
        <v>454961247.19573689</v>
      </c>
      <c r="M222" s="41">
        <f t="shared" si="40"/>
        <v>399284167.25042629</v>
      </c>
      <c r="N222" s="41">
        <f>'jan-sep'!M222</f>
        <v>318760237.85756844</v>
      </c>
      <c r="O222" s="41">
        <f t="shared" si="41"/>
        <v>80523929.39285785</v>
      </c>
    </row>
    <row r="223" spans="1:15" s="34" customFormat="1" x14ac:dyDescent="0.2">
      <c r="A223" s="33">
        <v>4205</v>
      </c>
      <c r="B223" s="34" t="s">
        <v>199</v>
      </c>
      <c r="C223" s="36">
        <v>691008441</v>
      </c>
      <c r="D223" s="37">
        <v>23479</v>
      </c>
      <c r="E223" s="37">
        <f t="shared" si="32"/>
        <v>29430.914476766473</v>
      </c>
      <c r="F223" s="38">
        <f t="shared" si="33"/>
        <v>0.78437114651108508</v>
      </c>
      <c r="G223" s="37">
        <f t="shared" si="34"/>
        <v>4854.4526712769193</v>
      </c>
      <c r="H223" s="37">
        <f t="shared" si="35"/>
        <v>1518.505645733557</v>
      </c>
      <c r="I223" s="81">
        <f t="shared" si="36"/>
        <v>6372.9583170104761</v>
      </c>
      <c r="J223" s="37">
        <f t="shared" si="37"/>
        <v>-481.76483265677342</v>
      </c>
      <c r="K223" s="37">
        <f t="shared" si="38"/>
        <v>5891.1934843537028</v>
      </c>
      <c r="L223" s="37">
        <f t="shared" si="39"/>
        <v>149630688.32508898</v>
      </c>
      <c r="M223" s="41">
        <f t="shared" si="40"/>
        <v>138319331.81914058</v>
      </c>
      <c r="N223" s="41">
        <f>'jan-sep'!M223</f>
        <v>117779048.29267016</v>
      </c>
      <c r="O223" s="41">
        <f t="shared" si="41"/>
        <v>20540283.526470423</v>
      </c>
    </row>
    <row r="224" spans="1:15" s="34" customFormat="1" x14ac:dyDescent="0.2">
      <c r="A224" s="33">
        <v>4206</v>
      </c>
      <c r="B224" s="34" t="s">
        <v>195</v>
      </c>
      <c r="C224" s="36">
        <v>302806884</v>
      </c>
      <c r="D224" s="37">
        <v>9860</v>
      </c>
      <c r="E224" s="37">
        <f t="shared" si="32"/>
        <v>30710.637322515213</v>
      </c>
      <c r="F224" s="38">
        <f t="shared" si="33"/>
        <v>0.81847738118241264</v>
      </c>
      <c r="G224" s="37">
        <f t="shared" si="34"/>
        <v>4086.6189638276755</v>
      </c>
      <c r="H224" s="37">
        <f t="shared" si="35"/>
        <v>1070.6026497214982</v>
      </c>
      <c r="I224" s="81">
        <f t="shared" si="36"/>
        <v>5157.2216135491735</v>
      </c>
      <c r="J224" s="37">
        <f t="shared" si="37"/>
        <v>-481.76483265677342</v>
      </c>
      <c r="K224" s="37">
        <f t="shared" si="38"/>
        <v>4675.4567808924003</v>
      </c>
      <c r="L224" s="37">
        <f t="shared" si="39"/>
        <v>50850205.109594852</v>
      </c>
      <c r="M224" s="41">
        <f t="shared" si="40"/>
        <v>46100003.859599069</v>
      </c>
      <c r="N224" s="41">
        <f>'jan-sep'!M224</f>
        <v>44980148.178047538</v>
      </c>
      <c r="O224" s="41">
        <f t="shared" si="41"/>
        <v>1119855.681551531</v>
      </c>
    </row>
    <row r="225" spans="1:15" s="34" customFormat="1" x14ac:dyDescent="0.2">
      <c r="A225" s="33">
        <v>4207</v>
      </c>
      <c r="B225" s="34" t="s">
        <v>196</v>
      </c>
      <c r="C225" s="36">
        <v>280208596</v>
      </c>
      <c r="D225" s="37">
        <v>9216</v>
      </c>
      <c r="E225" s="37">
        <f t="shared" si="32"/>
        <v>30404.578559027777</v>
      </c>
      <c r="F225" s="38">
        <f t="shared" si="33"/>
        <v>0.81032052749694805</v>
      </c>
      <c r="G225" s="37">
        <f t="shared" si="34"/>
        <v>4270.2542219201368</v>
      </c>
      <c r="H225" s="37">
        <f t="shared" si="35"/>
        <v>1177.7232169421004</v>
      </c>
      <c r="I225" s="81">
        <f t="shared" si="36"/>
        <v>5447.9774388622372</v>
      </c>
      <c r="J225" s="37">
        <f t="shared" si="37"/>
        <v>-481.76483265677342</v>
      </c>
      <c r="K225" s="37">
        <f t="shared" si="38"/>
        <v>4966.212606205464</v>
      </c>
      <c r="L225" s="37">
        <f t="shared" si="39"/>
        <v>50208560.07655438</v>
      </c>
      <c r="M225" s="41">
        <f t="shared" si="40"/>
        <v>45768615.378789559</v>
      </c>
      <c r="N225" s="41">
        <f>'jan-sep'!M225</f>
        <v>36501857.71209798</v>
      </c>
      <c r="O225" s="41">
        <f t="shared" si="41"/>
        <v>9266757.6666915789</v>
      </c>
    </row>
    <row r="226" spans="1:15" s="34" customFormat="1" x14ac:dyDescent="0.2">
      <c r="A226" s="33">
        <v>4211</v>
      </c>
      <c r="B226" s="34" t="s">
        <v>182</v>
      </c>
      <c r="C226" s="36">
        <v>59998788</v>
      </c>
      <c r="D226" s="37">
        <v>2421</v>
      </c>
      <c r="E226" s="37">
        <f t="shared" si="32"/>
        <v>24782.6468401487</v>
      </c>
      <c r="F226" s="38">
        <f t="shared" si="33"/>
        <v>0.66048892673492166</v>
      </c>
      <c r="G226" s="37">
        <f t="shared" si="34"/>
        <v>7643.4132532475833</v>
      </c>
      <c r="H226" s="37">
        <f t="shared" si="35"/>
        <v>3145.3993185497775</v>
      </c>
      <c r="I226" s="81">
        <f t="shared" si="36"/>
        <v>10788.81257179736</v>
      </c>
      <c r="J226" s="37">
        <f t="shared" si="37"/>
        <v>-481.76483265677342</v>
      </c>
      <c r="K226" s="37">
        <f t="shared" si="38"/>
        <v>10307.047739140586</v>
      </c>
      <c r="L226" s="37">
        <f t="shared" si="39"/>
        <v>26119715.236321408</v>
      </c>
      <c r="M226" s="41">
        <f t="shared" si="40"/>
        <v>24953362.576459359</v>
      </c>
      <c r="N226" s="41">
        <f>'jan-sep'!M226</f>
        <v>20735613.107474957</v>
      </c>
      <c r="O226" s="41">
        <f t="shared" si="41"/>
        <v>4217749.4689844027</v>
      </c>
    </row>
    <row r="227" spans="1:15" s="34" customFormat="1" x14ac:dyDescent="0.2">
      <c r="A227" s="33">
        <v>4212</v>
      </c>
      <c r="B227" s="34" t="s">
        <v>183</v>
      </c>
      <c r="C227" s="36">
        <v>55275448</v>
      </c>
      <c r="D227" s="37">
        <v>2143</v>
      </c>
      <c r="E227" s="37">
        <f t="shared" si="32"/>
        <v>25793.489500699954</v>
      </c>
      <c r="F227" s="38">
        <f t="shared" si="33"/>
        <v>0.68742916392071551</v>
      </c>
      <c r="G227" s="37">
        <f t="shared" si="34"/>
        <v>7036.907656916831</v>
      </c>
      <c r="H227" s="37">
        <f t="shared" si="35"/>
        <v>2791.6043873568387</v>
      </c>
      <c r="I227" s="81">
        <f t="shared" si="36"/>
        <v>9828.5120442736697</v>
      </c>
      <c r="J227" s="37">
        <f t="shared" si="37"/>
        <v>-481.76483265677342</v>
      </c>
      <c r="K227" s="37">
        <f t="shared" si="38"/>
        <v>9346.7472116168956</v>
      </c>
      <c r="L227" s="37">
        <f t="shared" si="39"/>
        <v>21062501.310878474</v>
      </c>
      <c r="M227" s="41">
        <f t="shared" si="40"/>
        <v>20030079.274495006</v>
      </c>
      <c r="N227" s="41">
        <f>'jan-sep'!M227</f>
        <v>16901217.449037101</v>
      </c>
      <c r="O227" s="41">
        <f t="shared" si="41"/>
        <v>3128861.8254579045</v>
      </c>
    </row>
    <row r="228" spans="1:15" s="34" customFormat="1" x14ac:dyDescent="0.2">
      <c r="A228" s="33">
        <v>4213</v>
      </c>
      <c r="B228" s="34" t="s">
        <v>184</v>
      </c>
      <c r="C228" s="36">
        <v>175607055</v>
      </c>
      <c r="D228" s="37">
        <v>6184</v>
      </c>
      <c r="E228" s="37">
        <f t="shared" si="32"/>
        <v>28397.001131953428</v>
      </c>
      <c r="F228" s="38">
        <f t="shared" si="33"/>
        <v>0.75681604636955468</v>
      </c>
      <c r="G228" s="37">
        <f t="shared" si="34"/>
        <v>5474.8006781647464</v>
      </c>
      <c r="H228" s="37">
        <f t="shared" si="35"/>
        <v>1880.3753164181228</v>
      </c>
      <c r="I228" s="81">
        <f t="shared" si="36"/>
        <v>7355.175994582869</v>
      </c>
      <c r="J228" s="37">
        <f t="shared" si="37"/>
        <v>-481.76483265677342</v>
      </c>
      <c r="K228" s="37">
        <f t="shared" si="38"/>
        <v>6873.4111619260957</v>
      </c>
      <c r="L228" s="37">
        <f t="shared" si="39"/>
        <v>45484408.350500464</v>
      </c>
      <c r="M228" s="41">
        <f t="shared" si="40"/>
        <v>42505174.625350975</v>
      </c>
      <c r="N228" s="41">
        <f>'jan-sep'!M228</f>
        <v>32977812.825826149</v>
      </c>
      <c r="O228" s="41">
        <f t="shared" si="41"/>
        <v>9527361.7995248251</v>
      </c>
    </row>
    <row r="229" spans="1:15" s="34" customFormat="1" x14ac:dyDescent="0.2">
      <c r="A229" s="33">
        <v>4214</v>
      </c>
      <c r="B229" s="34" t="s">
        <v>185</v>
      </c>
      <c r="C229" s="36">
        <v>167254155</v>
      </c>
      <c r="D229" s="37">
        <v>6174</v>
      </c>
      <c r="E229" s="37">
        <f t="shared" si="32"/>
        <v>27090.080174927112</v>
      </c>
      <c r="F229" s="38">
        <f t="shared" si="33"/>
        <v>0.72198494758492993</v>
      </c>
      <c r="G229" s="37">
        <f t="shared" si="34"/>
        <v>6258.9532523805365</v>
      </c>
      <c r="H229" s="37">
        <f t="shared" si="35"/>
        <v>2337.7976513773333</v>
      </c>
      <c r="I229" s="81">
        <f t="shared" si="36"/>
        <v>8596.7509037578693</v>
      </c>
      <c r="J229" s="37">
        <f t="shared" si="37"/>
        <v>-481.76483265677342</v>
      </c>
      <c r="K229" s="37">
        <f t="shared" si="38"/>
        <v>8114.9860711010961</v>
      </c>
      <c r="L229" s="37">
        <f t="shared" si="39"/>
        <v>53076340.079801083</v>
      </c>
      <c r="M229" s="41">
        <f t="shared" si="40"/>
        <v>50101924.002978168</v>
      </c>
      <c r="N229" s="41">
        <f>'jan-sep'!M229</f>
        <v>40781738.296385959</v>
      </c>
      <c r="O229" s="41">
        <f t="shared" si="41"/>
        <v>9320185.7065922096</v>
      </c>
    </row>
    <row r="230" spans="1:15" s="34" customFormat="1" x14ac:dyDescent="0.2">
      <c r="A230" s="33">
        <v>4215</v>
      </c>
      <c r="B230" s="34" t="s">
        <v>186</v>
      </c>
      <c r="C230" s="36">
        <v>390768413</v>
      </c>
      <c r="D230" s="37">
        <v>11419</v>
      </c>
      <c r="E230" s="37">
        <f t="shared" si="32"/>
        <v>34220.896138015589</v>
      </c>
      <c r="F230" s="38">
        <f t="shared" si="33"/>
        <v>0.91203022453147797</v>
      </c>
      <c r="G230" s="37">
        <f t="shared" si="34"/>
        <v>1980.4636745274502</v>
      </c>
      <c r="H230" s="37">
        <f t="shared" si="35"/>
        <v>0</v>
      </c>
      <c r="I230" s="81">
        <f t="shared" si="36"/>
        <v>1980.4636745274502</v>
      </c>
      <c r="J230" s="37">
        <f t="shared" si="37"/>
        <v>-481.76483265677342</v>
      </c>
      <c r="K230" s="37">
        <f t="shared" si="38"/>
        <v>1498.6988418706767</v>
      </c>
      <c r="L230" s="37">
        <f t="shared" si="39"/>
        <v>22614914.699428953</v>
      </c>
      <c r="M230" s="41">
        <f t="shared" si="40"/>
        <v>17113642.075321257</v>
      </c>
      <c r="N230" s="41">
        <f>'jan-sep'!M230</f>
        <v>15862886.962863963</v>
      </c>
      <c r="O230" s="41">
        <f t="shared" si="41"/>
        <v>1250755.112457294</v>
      </c>
    </row>
    <row r="231" spans="1:15" s="34" customFormat="1" x14ac:dyDescent="0.2">
      <c r="A231" s="33">
        <v>4216</v>
      </c>
      <c r="B231" s="34" t="s">
        <v>187</v>
      </c>
      <c r="C231" s="36">
        <v>139956259</v>
      </c>
      <c r="D231" s="37">
        <v>5390</v>
      </c>
      <c r="E231" s="37">
        <f t="shared" si="32"/>
        <v>25965.910760667903</v>
      </c>
      <c r="F231" s="38">
        <f t="shared" si="33"/>
        <v>0.69202440887889405</v>
      </c>
      <c r="G231" s="37">
        <f t="shared" si="34"/>
        <v>6933.4549009360617</v>
      </c>
      <c r="H231" s="37">
        <f t="shared" si="35"/>
        <v>2731.2569463680566</v>
      </c>
      <c r="I231" s="81">
        <f t="shared" si="36"/>
        <v>9664.7118473041191</v>
      </c>
      <c r="J231" s="37">
        <f t="shared" si="37"/>
        <v>-481.76483265677342</v>
      </c>
      <c r="K231" s="37">
        <f t="shared" si="38"/>
        <v>9182.947014647345</v>
      </c>
      <c r="L231" s="37">
        <f t="shared" si="39"/>
        <v>52092796.8569692</v>
      </c>
      <c r="M231" s="41">
        <f t="shared" si="40"/>
        <v>49496084.408949189</v>
      </c>
      <c r="N231" s="41">
        <f>'jan-sep'!M231</f>
        <v>43001323.218273439</v>
      </c>
      <c r="O231" s="41">
        <f t="shared" si="41"/>
        <v>6494761.1906757504</v>
      </c>
    </row>
    <row r="232" spans="1:15" s="34" customFormat="1" x14ac:dyDescent="0.2">
      <c r="A232" s="33">
        <v>4217</v>
      </c>
      <c r="B232" s="34" t="s">
        <v>188</v>
      </c>
      <c r="C232" s="36">
        <v>56216667</v>
      </c>
      <c r="D232" s="37">
        <v>1786</v>
      </c>
      <c r="E232" s="37">
        <f t="shared" si="32"/>
        <v>31476.297312430012</v>
      </c>
      <c r="F232" s="38">
        <f t="shared" si="33"/>
        <v>0.83888318965979569</v>
      </c>
      <c r="G232" s="37">
        <f t="shared" si="34"/>
        <v>3627.2229698787964</v>
      </c>
      <c r="H232" s="37">
        <f t="shared" si="35"/>
        <v>802.62165325131855</v>
      </c>
      <c r="I232" s="81">
        <f t="shared" si="36"/>
        <v>4429.844623130115</v>
      </c>
      <c r="J232" s="37">
        <f t="shared" si="37"/>
        <v>-481.76483265677342</v>
      </c>
      <c r="K232" s="37">
        <f t="shared" si="38"/>
        <v>3948.0797904733417</v>
      </c>
      <c r="L232" s="37">
        <f t="shared" si="39"/>
        <v>7911702.4969103858</v>
      </c>
      <c r="M232" s="41">
        <f t="shared" si="40"/>
        <v>7051270.5057853879</v>
      </c>
      <c r="N232" s="41">
        <f>'jan-sep'!M232</f>
        <v>5722925.3380215913</v>
      </c>
      <c r="O232" s="41">
        <f t="shared" si="41"/>
        <v>1328345.1677637966</v>
      </c>
    </row>
    <row r="233" spans="1:15" s="34" customFormat="1" x14ac:dyDescent="0.2">
      <c r="A233" s="33">
        <v>4218</v>
      </c>
      <c r="B233" s="34" t="s">
        <v>189</v>
      </c>
      <c r="C233" s="36">
        <v>35162165</v>
      </c>
      <c r="D233" s="37">
        <v>1344</v>
      </c>
      <c r="E233" s="37">
        <f t="shared" si="32"/>
        <v>26162.325148809523</v>
      </c>
      <c r="F233" s="38">
        <f t="shared" si="33"/>
        <v>0.69725910109138156</v>
      </c>
      <c r="G233" s="37">
        <f t="shared" si="34"/>
        <v>6815.6062680510895</v>
      </c>
      <c r="H233" s="37">
        <f t="shared" si="35"/>
        <v>2662.5119105184895</v>
      </c>
      <c r="I233" s="81">
        <f t="shared" si="36"/>
        <v>9478.118178569579</v>
      </c>
      <c r="J233" s="37">
        <f t="shared" si="37"/>
        <v>-481.76483265677342</v>
      </c>
      <c r="K233" s="37">
        <f t="shared" si="38"/>
        <v>8996.3533459128048</v>
      </c>
      <c r="L233" s="37">
        <f t="shared" si="39"/>
        <v>12738590.831997514</v>
      </c>
      <c r="M233" s="41">
        <f t="shared" si="40"/>
        <v>12091098.89690681</v>
      </c>
      <c r="N233" s="41">
        <f>'jan-sep'!M233</f>
        <v>9215725.7767642885</v>
      </c>
      <c r="O233" s="41">
        <f t="shared" si="41"/>
        <v>2875373.1201425213</v>
      </c>
    </row>
    <row r="234" spans="1:15" s="34" customFormat="1" x14ac:dyDescent="0.2">
      <c r="A234" s="33">
        <v>4219</v>
      </c>
      <c r="B234" s="34" t="s">
        <v>190</v>
      </c>
      <c r="C234" s="36">
        <v>102098618</v>
      </c>
      <c r="D234" s="37">
        <v>3904</v>
      </c>
      <c r="E234" s="37">
        <f t="shared" si="32"/>
        <v>26152.309938524591</v>
      </c>
      <c r="F234" s="38">
        <f t="shared" si="33"/>
        <v>0.69699218305253019</v>
      </c>
      <c r="G234" s="37">
        <f t="shared" si="34"/>
        <v>6821.615394222049</v>
      </c>
      <c r="H234" s="37">
        <f t="shared" si="35"/>
        <v>2666.0172341182156</v>
      </c>
      <c r="I234" s="81">
        <f t="shared" si="36"/>
        <v>9487.632628340265</v>
      </c>
      <c r="J234" s="37">
        <f t="shared" si="37"/>
        <v>-481.76483265677342</v>
      </c>
      <c r="K234" s="37">
        <f t="shared" si="38"/>
        <v>9005.8677956834908</v>
      </c>
      <c r="L234" s="37">
        <f t="shared" si="39"/>
        <v>37039717.781040393</v>
      </c>
      <c r="M234" s="41">
        <f t="shared" si="40"/>
        <v>35158907.87434835</v>
      </c>
      <c r="N234" s="41">
        <f>'jan-sep'!M234</f>
        <v>29940426.213458169</v>
      </c>
      <c r="O234" s="41">
        <f t="shared" si="41"/>
        <v>5218481.6608901806</v>
      </c>
    </row>
    <row r="235" spans="1:15" s="34" customFormat="1" x14ac:dyDescent="0.2">
      <c r="A235" s="33">
        <v>4220</v>
      </c>
      <c r="B235" s="34" t="s">
        <v>191</v>
      </c>
      <c r="C235" s="36">
        <v>34608497</v>
      </c>
      <c r="D235" s="37">
        <v>1136</v>
      </c>
      <c r="E235" s="37">
        <f t="shared" si="32"/>
        <v>30465.226232394365</v>
      </c>
      <c r="F235" s="38">
        <f t="shared" si="33"/>
        <v>0.81193686480543825</v>
      </c>
      <c r="G235" s="37">
        <f t="shared" si="34"/>
        <v>4233.8656179001846</v>
      </c>
      <c r="H235" s="37">
        <f t="shared" si="35"/>
        <v>1156.4965312637949</v>
      </c>
      <c r="I235" s="81">
        <f t="shared" si="36"/>
        <v>5390.3621491639797</v>
      </c>
      <c r="J235" s="37">
        <f t="shared" si="37"/>
        <v>-481.76483265677342</v>
      </c>
      <c r="K235" s="37">
        <f t="shared" si="38"/>
        <v>4908.5973165072064</v>
      </c>
      <c r="L235" s="37">
        <f t="shared" si="39"/>
        <v>6123451.401450281</v>
      </c>
      <c r="M235" s="41">
        <f t="shared" si="40"/>
        <v>5576166.5515521867</v>
      </c>
      <c r="N235" s="41">
        <f>'jan-sep'!M235</f>
        <v>3857014.5244079093</v>
      </c>
      <c r="O235" s="41">
        <f t="shared" si="41"/>
        <v>1719152.0271442775</v>
      </c>
    </row>
    <row r="236" spans="1:15" s="34" customFormat="1" x14ac:dyDescent="0.2">
      <c r="A236" s="33">
        <v>4221</v>
      </c>
      <c r="B236" s="34" t="s">
        <v>192</v>
      </c>
      <c r="C236" s="36">
        <v>56898229</v>
      </c>
      <c r="D236" s="37">
        <v>1180</v>
      </c>
      <c r="E236" s="37">
        <f t="shared" si="32"/>
        <v>48218.838135593222</v>
      </c>
      <c r="F236" s="38">
        <f t="shared" si="33"/>
        <v>1.2850931078510976</v>
      </c>
      <c r="G236" s="37">
        <f t="shared" si="34"/>
        <v>-6418.3015240191289</v>
      </c>
      <c r="H236" s="37">
        <f t="shared" si="35"/>
        <v>0</v>
      </c>
      <c r="I236" s="81">
        <f t="shared" si="36"/>
        <v>-6418.3015240191289</v>
      </c>
      <c r="J236" s="37">
        <f t="shared" si="37"/>
        <v>-481.76483265677342</v>
      </c>
      <c r="K236" s="37">
        <f t="shared" si="38"/>
        <v>-6900.0663566759022</v>
      </c>
      <c r="L236" s="37">
        <f t="shared" si="39"/>
        <v>-7573595.7983425725</v>
      </c>
      <c r="M236" s="41">
        <f t="shared" si="40"/>
        <v>-8142078.3008775646</v>
      </c>
      <c r="N236" s="41">
        <f>'jan-sep'!M236</f>
        <v>-7687779.2005622685</v>
      </c>
      <c r="O236" s="41">
        <f t="shared" si="41"/>
        <v>-454299.10031529609</v>
      </c>
    </row>
    <row r="237" spans="1:15" s="34" customFormat="1" x14ac:dyDescent="0.2">
      <c r="A237" s="33">
        <v>4222</v>
      </c>
      <c r="B237" s="34" t="s">
        <v>193</v>
      </c>
      <c r="C237" s="36">
        <v>87983584</v>
      </c>
      <c r="D237" s="37">
        <v>995</v>
      </c>
      <c r="E237" s="37">
        <f t="shared" si="32"/>
        <v>88425.712562814064</v>
      </c>
      <c r="F237" s="38">
        <f t="shared" si="33"/>
        <v>2.3566572353267374</v>
      </c>
      <c r="G237" s="37">
        <f t="shared" si="34"/>
        <v>-30542.426180351635</v>
      </c>
      <c r="H237" s="37">
        <f t="shared" si="35"/>
        <v>0</v>
      </c>
      <c r="I237" s="81">
        <f t="shared" si="36"/>
        <v>-30542.426180351635</v>
      </c>
      <c r="J237" s="37">
        <f t="shared" si="37"/>
        <v>-481.76483265677342</v>
      </c>
      <c r="K237" s="37">
        <f t="shared" si="38"/>
        <v>-31024.191013008407</v>
      </c>
      <c r="L237" s="37">
        <f t="shared" si="39"/>
        <v>-30389714.049449876</v>
      </c>
      <c r="M237" s="41">
        <f t="shared" si="40"/>
        <v>-30869070.057943366</v>
      </c>
      <c r="N237" s="41">
        <f>'jan-sep'!M237</f>
        <v>-29882615.925050378</v>
      </c>
      <c r="O237" s="41">
        <f t="shared" si="41"/>
        <v>-986454.13289298862</v>
      </c>
    </row>
    <row r="238" spans="1:15" s="34" customFormat="1" x14ac:dyDescent="0.2">
      <c r="A238" s="33">
        <v>4223</v>
      </c>
      <c r="B238" s="34" t="s">
        <v>197</v>
      </c>
      <c r="C238" s="36">
        <v>386954740</v>
      </c>
      <c r="D238" s="37">
        <v>15294</v>
      </c>
      <c r="E238" s="37">
        <f t="shared" si="32"/>
        <v>25301.081469857461</v>
      </c>
      <c r="F238" s="38">
        <f t="shared" si="33"/>
        <v>0.67430586623969735</v>
      </c>
      <c r="G238" s="37">
        <f t="shared" si="34"/>
        <v>7332.3524754223263</v>
      </c>
      <c r="H238" s="37">
        <f t="shared" si="35"/>
        <v>2963.9471981517108</v>
      </c>
      <c r="I238" s="81">
        <f t="shared" si="36"/>
        <v>10296.299673574038</v>
      </c>
      <c r="J238" s="37">
        <f t="shared" si="37"/>
        <v>-481.76483265677342</v>
      </c>
      <c r="K238" s="37">
        <f t="shared" si="38"/>
        <v>9814.5348409172639</v>
      </c>
      <c r="L238" s="37">
        <f t="shared" si="39"/>
        <v>157471607.20764133</v>
      </c>
      <c r="M238" s="41">
        <f t="shared" si="40"/>
        <v>150103495.85698864</v>
      </c>
      <c r="N238" s="41">
        <f>'jan-sep'!M238</f>
        <v>123396195.24585792</v>
      </c>
      <c r="O238" s="41">
        <f t="shared" si="41"/>
        <v>26707300.611130714</v>
      </c>
    </row>
    <row r="239" spans="1:15" s="34" customFormat="1" x14ac:dyDescent="0.2">
      <c r="A239" s="33">
        <v>4224</v>
      </c>
      <c r="B239" s="34" t="s">
        <v>198</v>
      </c>
      <c r="C239" s="36">
        <v>47140144</v>
      </c>
      <c r="D239" s="37">
        <v>911</v>
      </c>
      <c r="E239" s="37">
        <f t="shared" si="32"/>
        <v>51745.492864983535</v>
      </c>
      <c r="F239" s="38">
        <f t="shared" si="33"/>
        <v>1.3790829230715638</v>
      </c>
      <c r="G239" s="37">
        <f t="shared" si="34"/>
        <v>-8534.2943616533175</v>
      </c>
      <c r="H239" s="37">
        <f t="shared" si="35"/>
        <v>0</v>
      </c>
      <c r="I239" s="81">
        <f t="shared" si="36"/>
        <v>-8534.2943616533175</v>
      </c>
      <c r="J239" s="37">
        <f t="shared" si="37"/>
        <v>-481.76483265677342</v>
      </c>
      <c r="K239" s="37">
        <f t="shared" si="38"/>
        <v>-9016.0591943100917</v>
      </c>
      <c r="L239" s="37">
        <f t="shared" si="39"/>
        <v>-7774742.1634661723</v>
      </c>
      <c r="M239" s="41">
        <f t="shared" si="40"/>
        <v>-8213629.9260164937</v>
      </c>
      <c r="N239" s="41">
        <f>'jan-sep'!M239</f>
        <v>-8010964.4280612087</v>
      </c>
      <c r="O239" s="41">
        <f t="shared" si="41"/>
        <v>-202665.49795528501</v>
      </c>
    </row>
    <row r="240" spans="1:15" s="34" customFormat="1" x14ac:dyDescent="0.2">
      <c r="A240" s="33">
        <v>4225</v>
      </c>
      <c r="B240" s="34" t="s">
        <v>200</v>
      </c>
      <c r="C240" s="36">
        <v>293240707</v>
      </c>
      <c r="D240" s="37">
        <v>10751</v>
      </c>
      <c r="E240" s="37">
        <f t="shared" si="32"/>
        <v>27275.66803088085</v>
      </c>
      <c r="F240" s="38">
        <f t="shared" si="33"/>
        <v>0.72693109900227315</v>
      </c>
      <c r="G240" s="37">
        <f t="shared" si="34"/>
        <v>6147.6005388082931</v>
      </c>
      <c r="H240" s="37">
        <f t="shared" si="35"/>
        <v>2272.8419017935248</v>
      </c>
      <c r="I240" s="81">
        <f t="shared" si="36"/>
        <v>8420.4424406018188</v>
      </c>
      <c r="J240" s="37">
        <f t="shared" si="37"/>
        <v>-481.76483265677342</v>
      </c>
      <c r="K240" s="37">
        <f t="shared" si="38"/>
        <v>7938.6776079450456</v>
      </c>
      <c r="L240" s="37">
        <f t="shared" si="39"/>
        <v>90528176.678910151</v>
      </c>
      <c r="M240" s="41">
        <f t="shared" si="40"/>
        <v>85348722.963017181</v>
      </c>
      <c r="N240" s="41">
        <f>'jan-sep'!M240</f>
        <v>71443899.981170282</v>
      </c>
      <c r="O240" s="41">
        <f t="shared" si="41"/>
        <v>13904822.981846899</v>
      </c>
    </row>
    <row r="241" spans="1:15" s="34" customFormat="1" x14ac:dyDescent="0.2">
      <c r="A241" s="33">
        <v>4226</v>
      </c>
      <c r="B241" s="34" t="s">
        <v>201</v>
      </c>
      <c r="C241" s="36">
        <v>54298000</v>
      </c>
      <c r="D241" s="37">
        <v>1750</v>
      </c>
      <c r="E241" s="37">
        <f t="shared" si="32"/>
        <v>31027.428571428572</v>
      </c>
      <c r="F241" s="38">
        <f t="shared" si="33"/>
        <v>0.82692026919770034</v>
      </c>
      <c r="G241" s="37">
        <f t="shared" si="34"/>
        <v>3896.5442144796598</v>
      </c>
      <c r="H241" s="37">
        <f t="shared" si="35"/>
        <v>959.72571260182224</v>
      </c>
      <c r="I241" s="81">
        <f t="shared" si="36"/>
        <v>4856.2699270814819</v>
      </c>
      <c r="J241" s="37">
        <f t="shared" si="37"/>
        <v>-481.76483265677342</v>
      </c>
      <c r="K241" s="37">
        <f t="shared" si="38"/>
        <v>4374.5050944247087</v>
      </c>
      <c r="L241" s="37">
        <f t="shared" si="39"/>
        <v>8498472.372392593</v>
      </c>
      <c r="M241" s="41">
        <f t="shared" si="40"/>
        <v>7655383.9152432401</v>
      </c>
      <c r="N241" s="41">
        <f>'jan-sep'!M241</f>
        <v>7216691.8520368356</v>
      </c>
      <c r="O241" s="41">
        <f t="shared" si="41"/>
        <v>438692.06320640445</v>
      </c>
    </row>
    <row r="242" spans="1:15" s="34" customFormat="1" x14ac:dyDescent="0.2">
      <c r="A242" s="33">
        <v>4227</v>
      </c>
      <c r="B242" s="34" t="s">
        <v>202</v>
      </c>
      <c r="C242" s="36">
        <v>198240351</v>
      </c>
      <c r="D242" s="37">
        <v>6024</v>
      </c>
      <c r="E242" s="37">
        <f t="shared" si="32"/>
        <v>32908.424800796813</v>
      </c>
      <c r="F242" s="38">
        <f t="shared" si="33"/>
        <v>0.87705120108489376</v>
      </c>
      <c r="G242" s="37">
        <f t="shared" si="34"/>
        <v>2767.9464768587159</v>
      </c>
      <c r="H242" s="37">
        <f t="shared" si="35"/>
        <v>301.37703232293825</v>
      </c>
      <c r="I242" s="81">
        <f t="shared" si="36"/>
        <v>3069.3235091816541</v>
      </c>
      <c r="J242" s="37">
        <f t="shared" si="37"/>
        <v>-481.76483265677342</v>
      </c>
      <c r="K242" s="37">
        <f t="shared" si="38"/>
        <v>2587.5586765248809</v>
      </c>
      <c r="L242" s="37">
        <f t="shared" si="39"/>
        <v>18489604.819310285</v>
      </c>
      <c r="M242" s="41">
        <f t="shared" si="40"/>
        <v>15587453.467385883</v>
      </c>
      <c r="N242" s="41">
        <f>'jan-sep'!M242</f>
        <v>10870569.204782786</v>
      </c>
      <c r="O242" s="41">
        <f t="shared" si="41"/>
        <v>4716884.2626030967</v>
      </c>
    </row>
    <row r="243" spans="1:15" s="34" customFormat="1" x14ac:dyDescent="0.2">
      <c r="A243" s="33">
        <v>4228</v>
      </c>
      <c r="B243" s="34" t="s">
        <v>203</v>
      </c>
      <c r="C243" s="36">
        <v>117658704</v>
      </c>
      <c r="D243" s="37">
        <v>1837</v>
      </c>
      <c r="E243" s="37">
        <f t="shared" si="32"/>
        <v>64049.376156777354</v>
      </c>
      <c r="F243" s="38">
        <f t="shared" si="33"/>
        <v>1.7069969962731117</v>
      </c>
      <c r="G243" s="37">
        <f t="shared" si="34"/>
        <v>-15916.624336729608</v>
      </c>
      <c r="H243" s="37">
        <f t="shared" si="35"/>
        <v>0</v>
      </c>
      <c r="I243" s="81">
        <f t="shared" si="36"/>
        <v>-15916.624336729608</v>
      </c>
      <c r="J243" s="37">
        <f t="shared" si="37"/>
        <v>-481.76483265677342</v>
      </c>
      <c r="K243" s="37">
        <f t="shared" si="38"/>
        <v>-16398.389169386381</v>
      </c>
      <c r="L243" s="37">
        <f t="shared" si="39"/>
        <v>-29238838.90657229</v>
      </c>
      <c r="M243" s="41">
        <f t="shared" si="40"/>
        <v>-30123840.904162779</v>
      </c>
      <c r="N243" s="41">
        <f>'jan-sep'!M243</f>
        <v>-28989027.316299055</v>
      </c>
      <c r="O243" s="41">
        <f t="shared" si="41"/>
        <v>-1134813.5878637247</v>
      </c>
    </row>
    <row r="244" spans="1:15" s="34" customFormat="1" x14ac:dyDescent="0.2">
      <c r="A244" s="33">
        <v>4601</v>
      </c>
      <c r="B244" s="34" t="s">
        <v>227</v>
      </c>
      <c r="C244" s="36">
        <v>11370735240</v>
      </c>
      <c r="D244" s="37">
        <v>289330</v>
      </c>
      <c r="E244" s="37">
        <f t="shared" si="32"/>
        <v>39300.228942729758</v>
      </c>
      <c r="F244" s="38">
        <f t="shared" si="33"/>
        <v>1.0474008770027139</v>
      </c>
      <c r="G244" s="37">
        <f t="shared" si="34"/>
        <v>-1067.1360083010513</v>
      </c>
      <c r="H244" s="37">
        <f t="shared" si="35"/>
        <v>0</v>
      </c>
      <c r="I244" s="81">
        <f t="shared" si="36"/>
        <v>-1067.1360083010513</v>
      </c>
      <c r="J244" s="37">
        <f t="shared" si="37"/>
        <v>-481.76483265677342</v>
      </c>
      <c r="K244" s="37">
        <f t="shared" si="38"/>
        <v>-1548.9008409578248</v>
      </c>
      <c r="L244" s="37">
        <f t="shared" si="39"/>
        <v>-308754461.28174317</v>
      </c>
      <c r="M244" s="41">
        <f t="shared" si="40"/>
        <v>-448143480.31432748</v>
      </c>
      <c r="N244" s="41">
        <f>'jan-sep'!M244</f>
        <v>-406358441.79379725</v>
      </c>
      <c r="O244" s="41">
        <f t="shared" si="41"/>
        <v>-41785038.520530224</v>
      </c>
    </row>
    <row r="245" spans="1:15" s="34" customFormat="1" x14ac:dyDescent="0.2">
      <c r="A245" s="33">
        <v>4602</v>
      </c>
      <c r="B245" s="34" t="s">
        <v>406</v>
      </c>
      <c r="C245" s="36">
        <v>599767887</v>
      </c>
      <c r="D245" s="37">
        <v>17179</v>
      </c>
      <c r="E245" s="37">
        <f t="shared" si="32"/>
        <v>34912.852145060831</v>
      </c>
      <c r="F245" s="38">
        <f t="shared" si="33"/>
        <v>0.93047172851565663</v>
      </c>
      <c r="G245" s="37">
        <f t="shared" si="34"/>
        <v>1565.2900703003047</v>
      </c>
      <c r="H245" s="37">
        <f t="shared" si="35"/>
        <v>0</v>
      </c>
      <c r="I245" s="81">
        <f t="shared" si="36"/>
        <v>1565.2900703003047</v>
      </c>
      <c r="J245" s="37">
        <f t="shared" si="37"/>
        <v>-481.76483265677342</v>
      </c>
      <c r="K245" s="37">
        <f t="shared" si="38"/>
        <v>1083.5252376435312</v>
      </c>
      <c r="L245" s="37">
        <f t="shared" si="39"/>
        <v>26890118.117688935</v>
      </c>
      <c r="M245" s="41">
        <f t="shared" si="40"/>
        <v>18613880.057478223</v>
      </c>
      <c r="N245" s="41">
        <f>'jan-sep'!M245</f>
        <v>9446552.0550345853</v>
      </c>
      <c r="O245" s="41">
        <f t="shared" si="41"/>
        <v>9167328.0024436377</v>
      </c>
    </row>
    <row r="246" spans="1:15" s="34" customFormat="1" x14ac:dyDescent="0.2">
      <c r="A246" s="33">
        <v>4611</v>
      </c>
      <c r="B246" s="34" t="s">
        <v>228</v>
      </c>
      <c r="C246" s="36">
        <v>136137651</v>
      </c>
      <c r="D246" s="37">
        <v>4073</v>
      </c>
      <c r="E246" s="37">
        <f t="shared" si="32"/>
        <v>33424.417137245277</v>
      </c>
      <c r="F246" s="38">
        <f t="shared" si="33"/>
        <v>0.89080305038099772</v>
      </c>
      <c r="G246" s="37">
        <f t="shared" si="34"/>
        <v>2458.3510749896377</v>
      </c>
      <c r="H246" s="37">
        <f t="shared" si="35"/>
        <v>120.77971456597588</v>
      </c>
      <c r="I246" s="81">
        <f t="shared" si="36"/>
        <v>2579.1307895556138</v>
      </c>
      <c r="J246" s="37">
        <f t="shared" si="37"/>
        <v>-481.76483265677342</v>
      </c>
      <c r="K246" s="37">
        <f t="shared" si="38"/>
        <v>2097.3659568988405</v>
      </c>
      <c r="L246" s="37">
        <f t="shared" si="39"/>
        <v>10504799.705860015</v>
      </c>
      <c r="M246" s="41">
        <f t="shared" si="40"/>
        <v>8542571.542448977</v>
      </c>
      <c r="N246" s="41">
        <f>'jan-sep'!M246</f>
        <v>6923549.5809977325</v>
      </c>
      <c r="O246" s="41">
        <f t="shared" si="41"/>
        <v>1619021.9614512445</v>
      </c>
    </row>
    <row r="247" spans="1:15" s="34" customFormat="1" x14ac:dyDescent="0.2">
      <c r="A247" s="33">
        <v>4612</v>
      </c>
      <c r="B247" s="34" t="s">
        <v>229</v>
      </c>
      <c r="C247" s="36">
        <v>166979374</v>
      </c>
      <c r="D247" s="37">
        <v>5732</v>
      </c>
      <c r="E247" s="37">
        <f t="shared" si="32"/>
        <v>29131.0840893231</v>
      </c>
      <c r="F247" s="38">
        <f t="shared" si="33"/>
        <v>0.77638028693574035</v>
      </c>
      <c r="G247" s="37">
        <f t="shared" si="34"/>
        <v>5034.350903742944</v>
      </c>
      <c r="H247" s="37">
        <f t="shared" si="35"/>
        <v>1623.4462813387377</v>
      </c>
      <c r="I247" s="81">
        <f t="shared" si="36"/>
        <v>6657.7971850816812</v>
      </c>
      <c r="J247" s="37">
        <f t="shared" si="37"/>
        <v>-481.76483265677342</v>
      </c>
      <c r="K247" s="37">
        <f t="shared" si="38"/>
        <v>6176.0323524249079</v>
      </c>
      <c r="L247" s="37">
        <f t="shared" si="39"/>
        <v>38162493.464888193</v>
      </c>
      <c r="M247" s="41">
        <f t="shared" si="40"/>
        <v>35401017.444099575</v>
      </c>
      <c r="N247" s="41">
        <f>'jan-sep'!M247</f>
        <v>30306605.13512864</v>
      </c>
      <c r="O247" s="41">
        <f t="shared" si="41"/>
        <v>5094412.3089709356</v>
      </c>
    </row>
    <row r="248" spans="1:15" s="34" customFormat="1" x14ac:dyDescent="0.2">
      <c r="A248" s="33">
        <v>4613</v>
      </c>
      <c r="B248" s="34" t="s">
        <v>230</v>
      </c>
      <c r="C248" s="36">
        <v>413790104</v>
      </c>
      <c r="D248" s="37">
        <v>12132</v>
      </c>
      <c r="E248" s="37">
        <f t="shared" si="32"/>
        <v>34107.328058028354</v>
      </c>
      <c r="F248" s="38">
        <f t="shared" si="33"/>
        <v>0.90900349136024161</v>
      </c>
      <c r="G248" s="37">
        <f t="shared" si="34"/>
        <v>2048.6045225197913</v>
      </c>
      <c r="H248" s="37">
        <f t="shared" si="35"/>
        <v>0</v>
      </c>
      <c r="I248" s="81">
        <f t="shared" si="36"/>
        <v>2048.6045225197913</v>
      </c>
      <c r="J248" s="37">
        <f t="shared" si="37"/>
        <v>-481.76483265677342</v>
      </c>
      <c r="K248" s="37">
        <f t="shared" si="38"/>
        <v>1566.8396898630178</v>
      </c>
      <c r="L248" s="37">
        <f t="shared" si="39"/>
        <v>24853670.067210108</v>
      </c>
      <c r="M248" s="41">
        <f t="shared" si="40"/>
        <v>19008899.117418133</v>
      </c>
      <c r="N248" s="41">
        <f>'jan-sep'!M248</f>
        <v>15778071.049134407</v>
      </c>
      <c r="O248" s="41">
        <f t="shared" si="41"/>
        <v>3230828.0682837255</v>
      </c>
    </row>
    <row r="249" spans="1:15" s="34" customFormat="1" x14ac:dyDescent="0.2">
      <c r="A249" s="33">
        <v>4614</v>
      </c>
      <c r="B249" s="34" t="s">
        <v>231</v>
      </c>
      <c r="C249" s="36">
        <v>697981889</v>
      </c>
      <c r="D249" s="37">
        <v>19098</v>
      </c>
      <c r="E249" s="37">
        <f t="shared" si="32"/>
        <v>36547.381348832336</v>
      </c>
      <c r="F249" s="38">
        <f t="shared" si="33"/>
        <v>0.97403400200804879</v>
      </c>
      <c r="G249" s="37">
        <f t="shared" si="34"/>
        <v>584.57254803740216</v>
      </c>
      <c r="H249" s="37">
        <f t="shared" si="35"/>
        <v>0</v>
      </c>
      <c r="I249" s="81">
        <f t="shared" si="36"/>
        <v>584.57254803740216</v>
      </c>
      <c r="J249" s="37">
        <f t="shared" si="37"/>
        <v>-481.76483265677342</v>
      </c>
      <c r="K249" s="37">
        <f t="shared" si="38"/>
        <v>102.80771538062874</v>
      </c>
      <c r="L249" s="37">
        <f t="shared" si="39"/>
        <v>11164166.522418307</v>
      </c>
      <c r="M249" s="41">
        <f t="shared" si="40"/>
        <v>1963421.7483392477</v>
      </c>
      <c r="N249" s="41">
        <f>'jan-sep'!M249</f>
        <v>5821797.6631032526</v>
      </c>
      <c r="O249" s="41">
        <f t="shared" si="41"/>
        <v>-3858375.9147640048</v>
      </c>
    </row>
    <row r="250" spans="1:15" s="34" customFormat="1" x14ac:dyDescent="0.2">
      <c r="A250" s="33">
        <v>4615</v>
      </c>
      <c r="B250" s="34" t="s">
        <v>232</v>
      </c>
      <c r="C250" s="36">
        <v>102011984</v>
      </c>
      <c r="D250" s="37">
        <v>3181</v>
      </c>
      <c r="E250" s="37">
        <f t="shared" si="32"/>
        <v>32069.155611442944</v>
      </c>
      <c r="F250" s="38">
        <f t="shared" si="33"/>
        <v>0.85468361421277672</v>
      </c>
      <c r="G250" s="37">
        <f t="shared" si="34"/>
        <v>3271.5079904710369</v>
      </c>
      <c r="H250" s="37">
        <f t="shared" si="35"/>
        <v>595.12124859679216</v>
      </c>
      <c r="I250" s="81">
        <f t="shared" si="36"/>
        <v>3866.6292390678291</v>
      </c>
      <c r="J250" s="37">
        <f t="shared" si="37"/>
        <v>-481.76483265677342</v>
      </c>
      <c r="K250" s="37">
        <f t="shared" si="38"/>
        <v>3384.8644064110558</v>
      </c>
      <c r="L250" s="37">
        <f t="shared" si="39"/>
        <v>12299747.609474765</v>
      </c>
      <c r="M250" s="41">
        <f t="shared" si="40"/>
        <v>10767253.676793568</v>
      </c>
      <c r="N250" s="41">
        <f>'jan-sep'!M250</f>
        <v>8058753.5949309552</v>
      </c>
      <c r="O250" s="41">
        <f t="shared" si="41"/>
        <v>2708500.0818626126</v>
      </c>
    </row>
    <row r="251" spans="1:15" s="34" customFormat="1" x14ac:dyDescent="0.2">
      <c r="A251" s="33">
        <v>4616</v>
      </c>
      <c r="B251" s="34" t="s">
        <v>233</v>
      </c>
      <c r="C251" s="36">
        <v>126707499</v>
      </c>
      <c r="D251" s="37">
        <v>2910</v>
      </c>
      <c r="E251" s="37">
        <f t="shared" si="32"/>
        <v>43542.095876288658</v>
      </c>
      <c r="F251" s="38">
        <f t="shared" si="33"/>
        <v>1.1604520033158168</v>
      </c>
      <c r="G251" s="37">
        <f t="shared" si="34"/>
        <v>-3612.2561684363914</v>
      </c>
      <c r="H251" s="37">
        <f t="shared" si="35"/>
        <v>0</v>
      </c>
      <c r="I251" s="81">
        <f t="shared" si="36"/>
        <v>-3612.2561684363914</v>
      </c>
      <c r="J251" s="37">
        <f t="shared" si="37"/>
        <v>-481.76483265677342</v>
      </c>
      <c r="K251" s="37">
        <f t="shared" si="38"/>
        <v>-4094.0210010931646</v>
      </c>
      <c r="L251" s="37">
        <f t="shared" si="39"/>
        <v>-10511665.450149899</v>
      </c>
      <c r="M251" s="41">
        <f t="shared" si="40"/>
        <v>-11913601.113181109</v>
      </c>
      <c r="N251" s="41">
        <f>'jan-sep'!M251</f>
        <v>-2360252.2742679636</v>
      </c>
      <c r="O251" s="41">
        <f t="shared" si="41"/>
        <v>-9553348.8389131445</v>
      </c>
    </row>
    <row r="252" spans="1:15" s="34" customFormat="1" x14ac:dyDescent="0.2">
      <c r="A252" s="33">
        <v>4617</v>
      </c>
      <c r="B252" s="34" t="s">
        <v>234</v>
      </c>
      <c r="C252" s="36">
        <v>471772025</v>
      </c>
      <c r="D252" s="37">
        <v>13058</v>
      </c>
      <c r="E252" s="37">
        <f t="shared" si="32"/>
        <v>36128.965002297446</v>
      </c>
      <c r="F252" s="38">
        <f t="shared" si="33"/>
        <v>0.96288267642794712</v>
      </c>
      <c r="G252" s="37">
        <f t="shared" si="34"/>
        <v>835.62235595833624</v>
      </c>
      <c r="H252" s="37">
        <f t="shared" si="35"/>
        <v>0</v>
      </c>
      <c r="I252" s="81">
        <f t="shared" si="36"/>
        <v>835.62235595833624</v>
      </c>
      <c r="J252" s="37">
        <f t="shared" si="37"/>
        <v>-481.76483265677342</v>
      </c>
      <c r="K252" s="37">
        <f t="shared" si="38"/>
        <v>353.85752330156282</v>
      </c>
      <c r="L252" s="37">
        <f t="shared" si="39"/>
        <v>10911556.724103956</v>
      </c>
      <c r="M252" s="41">
        <f t="shared" si="40"/>
        <v>4620671.5392718073</v>
      </c>
      <c r="N252" s="41">
        <f>'jan-sep'!M252</f>
        <v>6227023.7608965524</v>
      </c>
      <c r="O252" s="41">
        <f t="shared" si="41"/>
        <v>-1606352.2216247451</v>
      </c>
    </row>
    <row r="253" spans="1:15" s="34" customFormat="1" x14ac:dyDescent="0.2">
      <c r="A253" s="33">
        <v>4618</v>
      </c>
      <c r="B253" s="34" t="s">
        <v>235</v>
      </c>
      <c r="C253" s="36">
        <v>408516855</v>
      </c>
      <c r="D253" s="37">
        <v>11148</v>
      </c>
      <c r="E253" s="37">
        <f t="shared" si="32"/>
        <v>36644.85602798708</v>
      </c>
      <c r="F253" s="38">
        <f t="shared" si="33"/>
        <v>0.97663182566401308</v>
      </c>
      <c r="G253" s="37">
        <f t="shared" si="34"/>
        <v>526.08774054455569</v>
      </c>
      <c r="H253" s="37">
        <f t="shared" si="35"/>
        <v>0</v>
      </c>
      <c r="I253" s="81">
        <f t="shared" si="36"/>
        <v>526.08774054455569</v>
      </c>
      <c r="J253" s="37">
        <f t="shared" si="37"/>
        <v>-481.76483265677342</v>
      </c>
      <c r="K253" s="37">
        <f t="shared" si="38"/>
        <v>44.322907887782264</v>
      </c>
      <c r="L253" s="37">
        <f t="shared" si="39"/>
        <v>5864826.1315907072</v>
      </c>
      <c r="M253" s="41">
        <f t="shared" si="40"/>
        <v>494111.77713299671</v>
      </c>
      <c r="N253" s="41">
        <f>'jan-sep'!M253</f>
        <v>-520607.64327808708</v>
      </c>
      <c r="O253" s="41">
        <f t="shared" si="41"/>
        <v>1014719.4204110838</v>
      </c>
    </row>
    <row r="254" spans="1:15" s="34" customFormat="1" x14ac:dyDescent="0.2">
      <c r="A254" s="33">
        <v>4619</v>
      </c>
      <c r="B254" s="34" t="s">
        <v>236</v>
      </c>
      <c r="C254" s="36">
        <v>69053090</v>
      </c>
      <c r="D254" s="37">
        <v>962</v>
      </c>
      <c r="E254" s="37">
        <f t="shared" si="32"/>
        <v>71780.758835758839</v>
      </c>
      <c r="F254" s="38">
        <f t="shared" si="33"/>
        <v>1.9130481368455852</v>
      </c>
      <c r="G254" s="37">
        <f t="shared" si="34"/>
        <v>-20555.453944118501</v>
      </c>
      <c r="H254" s="37">
        <f t="shared" si="35"/>
        <v>0</v>
      </c>
      <c r="I254" s="81">
        <f t="shared" si="36"/>
        <v>-20555.453944118501</v>
      </c>
      <c r="J254" s="37">
        <f t="shared" si="37"/>
        <v>-481.76483265677342</v>
      </c>
      <c r="K254" s="37">
        <f t="shared" si="38"/>
        <v>-21037.218776775273</v>
      </c>
      <c r="L254" s="37">
        <f t="shared" si="39"/>
        <v>-19774346.694241997</v>
      </c>
      <c r="M254" s="41">
        <f t="shared" si="40"/>
        <v>-20237804.463257812</v>
      </c>
      <c r="N254" s="41">
        <f>'jan-sep'!M254</f>
        <v>-17881707.472661775</v>
      </c>
      <c r="O254" s="41">
        <f t="shared" si="41"/>
        <v>-2356096.9905960374</v>
      </c>
    </row>
    <row r="255" spans="1:15" s="34" customFormat="1" x14ac:dyDescent="0.2">
      <c r="A255" s="33">
        <v>4620</v>
      </c>
      <c r="B255" s="34" t="s">
        <v>237</v>
      </c>
      <c r="C255" s="36">
        <v>38168290</v>
      </c>
      <c r="D255" s="37">
        <v>1056</v>
      </c>
      <c r="E255" s="37">
        <f t="shared" si="32"/>
        <v>36144.214015151512</v>
      </c>
      <c r="F255" s="38">
        <f t="shared" si="33"/>
        <v>0.96328908193413509</v>
      </c>
      <c r="G255" s="37">
        <f t="shared" si="34"/>
        <v>826.47294824589619</v>
      </c>
      <c r="H255" s="37">
        <f t="shared" si="35"/>
        <v>0</v>
      </c>
      <c r="I255" s="81">
        <f t="shared" si="36"/>
        <v>826.47294824589619</v>
      </c>
      <c r="J255" s="37">
        <f t="shared" si="37"/>
        <v>-481.76483265677342</v>
      </c>
      <c r="K255" s="37">
        <f t="shared" si="38"/>
        <v>344.70811558912277</v>
      </c>
      <c r="L255" s="37">
        <f t="shared" si="39"/>
        <v>872755.4333476664</v>
      </c>
      <c r="M255" s="41">
        <f t="shared" si="40"/>
        <v>364011.77006211365</v>
      </c>
      <c r="N255" s="41">
        <f>'jan-sep'!M255</f>
        <v>-150880.67643538414</v>
      </c>
      <c r="O255" s="41">
        <f t="shared" si="41"/>
        <v>514892.44649749779</v>
      </c>
    </row>
    <row r="256" spans="1:15" s="34" customFormat="1" x14ac:dyDescent="0.2">
      <c r="A256" s="33">
        <v>4621</v>
      </c>
      <c r="B256" s="34" t="s">
        <v>238</v>
      </c>
      <c r="C256" s="36">
        <v>529935994</v>
      </c>
      <c r="D256" s="37">
        <v>16144</v>
      </c>
      <c r="E256" s="37">
        <f t="shared" si="32"/>
        <v>32825.569499504461</v>
      </c>
      <c r="F256" s="38">
        <f t="shared" si="33"/>
        <v>0.87484300236512558</v>
      </c>
      <c r="G256" s="37">
        <f t="shared" si="34"/>
        <v>2817.6596576341267</v>
      </c>
      <c r="H256" s="37">
        <f t="shared" si="35"/>
        <v>330.37638777526115</v>
      </c>
      <c r="I256" s="81">
        <f t="shared" si="36"/>
        <v>3148.036045409388</v>
      </c>
      <c r="J256" s="37">
        <f t="shared" si="37"/>
        <v>-481.76483265677342</v>
      </c>
      <c r="K256" s="37">
        <f t="shared" si="38"/>
        <v>2666.2712127526147</v>
      </c>
      <c r="L256" s="37">
        <f t="shared" si="39"/>
        <v>50821893.917089157</v>
      </c>
      <c r="M256" s="41">
        <f t="shared" si="40"/>
        <v>43044282.458678208</v>
      </c>
      <c r="N256" s="41">
        <f>'jan-sep'!M256</f>
        <v>40481265.748275809</v>
      </c>
      <c r="O256" s="41">
        <f t="shared" si="41"/>
        <v>2563016.7104023993</v>
      </c>
    </row>
    <row r="257" spans="1:15" s="34" customFormat="1" x14ac:dyDescent="0.2">
      <c r="A257" s="33">
        <v>4622</v>
      </c>
      <c r="B257" s="34" t="s">
        <v>239</v>
      </c>
      <c r="C257" s="36">
        <v>280534039</v>
      </c>
      <c r="D257" s="37">
        <v>8531</v>
      </c>
      <c r="E257" s="37">
        <f t="shared" si="32"/>
        <v>32884.074434415663</v>
      </c>
      <c r="F257" s="38">
        <f t="shared" si="33"/>
        <v>0.87640223297989572</v>
      </c>
      <c r="G257" s="37">
        <f t="shared" si="34"/>
        <v>2782.5566966874057</v>
      </c>
      <c r="H257" s="37">
        <f t="shared" si="35"/>
        <v>309.89966055634068</v>
      </c>
      <c r="I257" s="81">
        <f t="shared" si="36"/>
        <v>3092.4563572437464</v>
      </c>
      <c r="J257" s="37">
        <f t="shared" si="37"/>
        <v>-481.76483265677342</v>
      </c>
      <c r="K257" s="37">
        <f t="shared" si="38"/>
        <v>2610.6915245869732</v>
      </c>
      <c r="L257" s="37">
        <f t="shared" si="39"/>
        <v>26381745.1836464</v>
      </c>
      <c r="M257" s="41">
        <f t="shared" si="40"/>
        <v>22271809.39625147</v>
      </c>
      <c r="N257" s="41">
        <f>'jan-sep'!M257</f>
        <v>20134574.39544357</v>
      </c>
      <c r="O257" s="41">
        <f t="shared" si="41"/>
        <v>2137235.0008079</v>
      </c>
    </row>
    <row r="258" spans="1:15" s="34" customFormat="1" x14ac:dyDescent="0.2">
      <c r="A258" s="33">
        <v>4623</v>
      </c>
      <c r="B258" s="34" t="s">
        <v>240</v>
      </c>
      <c r="C258" s="36">
        <v>77824722</v>
      </c>
      <c r="D258" s="37">
        <v>2495</v>
      </c>
      <c r="E258" s="37">
        <f t="shared" si="32"/>
        <v>31192.273346693386</v>
      </c>
      <c r="F258" s="38">
        <f t="shared" si="33"/>
        <v>0.83131359124254867</v>
      </c>
      <c r="G258" s="37">
        <f t="shared" si="34"/>
        <v>3797.637349320772</v>
      </c>
      <c r="H258" s="37">
        <f t="shared" si="35"/>
        <v>902.03004125913753</v>
      </c>
      <c r="I258" s="81">
        <f t="shared" si="36"/>
        <v>4699.6673905799098</v>
      </c>
      <c r="J258" s="37">
        <f t="shared" si="37"/>
        <v>-481.76483265677342</v>
      </c>
      <c r="K258" s="37">
        <f t="shared" si="38"/>
        <v>4217.9025579231366</v>
      </c>
      <c r="L258" s="37">
        <f t="shared" si="39"/>
        <v>11725670.139496874</v>
      </c>
      <c r="M258" s="41">
        <f t="shared" si="40"/>
        <v>10523666.882018225</v>
      </c>
      <c r="N258" s="41">
        <f>'jan-sep'!M258</f>
        <v>9407627.3953325152</v>
      </c>
      <c r="O258" s="41">
        <f t="shared" si="41"/>
        <v>1116039.48668571</v>
      </c>
    </row>
    <row r="259" spans="1:15" s="34" customFormat="1" x14ac:dyDescent="0.2">
      <c r="A259" s="33">
        <v>4624</v>
      </c>
      <c r="B259" s="34" t="s">
        <v>407</v>
      </c>
      <c r="C259" s="36">
        <v>855902183</v>
      </c>
      <c r="D259" s="37">
        <v>25596</v>
      </c>
      <c r="E259" s="37">
        <f t="shared" si="32"/>
        <v>33438.903852164403</v>
      </c>
      <c r="F259" s="38">
        <f t="shared" si="33"/>
        <v>0.89118913968173163</v>
      </c>
      <c r="G259" s="37">
        <f t="shared" si="34"/>
        <v>2449.6590460381617</v>
      </c>
      <c r="H259" s="37">
        <f t="shared" si="35"/>
        <v>115.70936434428148</v>
      </c>
      <c r="I259" s="81">
        <f t="shared" si="36"/>
        <v>2565.368410382443</v>
      </c>
      <c r="J259" s="37">
        <f t="shared" si="37"/>
        <v>-481.76483265677342</v>
      </c>
      <c r="K259" s="37">
        <f t="shared" si="38"/>
        <v>2083.6035777256698</v>
      </c>
      <c r="L259" s="37">
        <f t="shared" si="39"/>
        <v>65663169.832149014</v>
      </c>
      <c r="M259" s="41">
        <f t="shared" si="40"/>
        <v>53331917.175466247</v>
      </c>
      <c r="N259" s="41">
        <f>'jan-sep'!M259</f>
        <v>47241378.835162714</v>
      </c>
      <c r="O259" s="41">
        <f t="shared" si="41"/>
        <v>6090538.3403035328</v>
      </c>
    </row>
    <row r="260" spans="1:15" s="34" customFormat="1" x14ac:dyDescent="0.2">
      <c r="A260" s="33">
        <v>4625</v>
      </c>
      <c r="B260" s="34" t="s">
        <v>241</v>
      </c>
      <c r="C260" s="36">
        <v>291153508</v>
      </c>
      <c r="D260" s="37">
        <v>5297</v>
      </c>
      <c r="E260" s="37">
        <f t="shared" si="32"/>
        <v>54965.736832169154</v>
      </c>
      <c r="F260" s="38">
        <f t="shared" si="33"/>
        <v>1.4649065033949265</v>
      </c>
      <c r="G260" s="37">
        <f t="shared" si="34"/>
        <v>-10466.440741964689</v>
      </c>
      <c r="H260" s="37">
        <f t="shared" si="35"/>
        <v>0</v>
      </c>
      <c r="I260" s="81">
        <f t="shared" si="36"/>
        <v>-10466.440741964689</v>
      </c>
      <c r="J260" s="37">
        <f t="shared" si="37"/>
        <v>-481.76483265677342</v>
      </c>
      <c r="K260" s="37">
        <f t="shared" si="38"/>
        <v>-10948.205574621463</v>
      </c>
      <c r="L260" s="37">
        <f t="shared" si="39"/>
        <v>-55440736.610186957</v>
      </c>
      <c r="M260" s="41">
        <f t="shared" si="40"/>
        <v>-57992644.928769886</v>
      </c>
      <c r="N260" s="41">
        <f>'jan-sep'!M260</f>
        <v>-53507183.063710451</v>
      </c>
      <c r="O260" s="41">
        <f t="shared" si="41"/>
        <v>-4485461.8650594354</v>
      </c>
    </row>
    <row r="261" spans="1:15" s="34" customFormat="1" x14ac:dyDescent="0.2">
      <c r="A261" s="33">
        <v>4626</v>
      </c>
      <c r="B261" s="34" t="s">
        <v>246</v>
      </c>
      <c r="C261" s="36">
        <v>1323358850</v>
      </c>
      <c r="D261" s="37">
        <v>39368</v>
      </c>
      <c r="E261" s="37">
        <f t="shared" si="32"/>
        <v>33615.089666734406</v>
      </c>
      <c r="F261" s="38">
        <f t="shared" si="33"/>
        <v>0.8958847147880491</v>
      </c>
      <c r="G261" s="37">
        <f t="shared" si="34"/>
        <v>2343.9475572961601</v>
      </c>
      <c r="H261" s="37">
        <f t="shared" si="35"/>
        <v>54.044329244780599</v>
      </c>
      <c r="I261" s="81">
        <f t="shared" si="36"/>
        <v>2397.9918865409409</v>
      </c>
      <c r="J261" s="37">
        <f t="shared" si="37"/>
        <v>-481.76483265677342</v>
      </c>
      <c r="K261" s="37">
        <f t="shared" si="38"/>
        <v>1916.2270538841674</v>
      </c>
      <c r="L261" s="37">
        <f t="shared" si="39"/>
        <v>94404144.589343756</v>
      </c>
      <c r="M261" s="41">
        <f t="shared" si="40"/>
        <v>75438026.657311901</v>
      </c>
      <c r="N261" s="41">
        <f>'jan-sep'!M261</f>
        <v>71630008.740220636</v>
      </c>
      <c r="O261" s="41">
        <f t="shared" si="41"/>
        <v>3808017.9170912653</v>
      </c>
    </row>
    <row r="262" spans="1:15" s="34" customFormat="1" x14ac:dyDescent="0.2">
      <c r="A262" s="33">
        <v>4627</v>
      </c>
      <c r="B262" s="34" t="s">
        <v>242</v>
      </c>
      <c r="C262" s="36">
        <v>919514093</v>
      </c>
      <c r="D262" s="37">
        <v>29989</v>
      </c>
      <c r="E262" s="37">
        <f t="shared" si="32"/>
        <v>30661.712394544666</v>
      </c>
      <c r="F262" s="38">
        <f t="shared" si="33"/>
        <v>0.81717346988616235</v>
      </c>
      <c r="G262" s="37">
        <f t="shared" si="34"/>
        <v>4115.9739206100039</v>
      </c>
      <c r="H262" s="37">
        <f t="shared" si="35"/>
        <v>1087.7263745111895</v>
      </c>
      <c r="I262" s="81">
        <f t="shared" si="36"/>
        <v>5203.7002951211934</v>
      </c>
      <c r="J262" s="37">
        <f t="shared" si="37"/>
        <v>-481.76483265677342</v>
      </c>
      <c r="K262" s="37">
        <f t="shared" si="38"/>
        <v>4721.9354624644202</v>
      </c>
      <c r="L262" s="37">
        <f t="shared" si="39"/>
        <v>156053768.15038946</v>
      </c>
      <c r="M262" s="41">
        <f t="shared" si="40"/>
        <v>141606122.5838455</v>
      </c>
      <c r="N262" s="41">
        <f>'jan-sep'!M262</f>
        <v>119719715.95824723</v>
      </c>
      <c r="O262" s="41">
        <f t="shared" si="41"/>
        <v>21886406.625598267</v>
      </c>
    </row>
    <row r="263" spans="1:15" s="34" customFormat="1" x14ac:dyDescent="0.2">
      <c r="A263" s="33">
        <v>4628</v>
      </c>
      <c r="B263" s="34" t="s">
        <v>243</v>
      </c>
      <c r="C263" s="36">
        <v>119377890</v>
      </c>
      <c r="D263" s="37">
        <v>3875</v>
      </c>
      <c r="E263" s="37">
        <f t="shared" si="32"/>
        <v>30807.197419354838</v>
      </c>
      <c r="F263" s="38">
        <f t="shared" si="33"/>
        <v>0.82105083006131541</v>
      </c>
      <c r="G263" s="37">
        <f t="shared" si="34"/>
        <v>4028.6829057239011</v>
      </c>
      <c r="H263" s="37">
        <f t="shared" si="35"/>
        <v>1036.8066158276295</v>
      </c>
      <c r="I263" s="81">
        <f t="shared" si="36"/>
        <v>5065.4895215515307</v>
      </c>
      <c r="J263" s="37">
        <f t="shared" si="37"/>
        <v>-481.76483265677342</v>
      </c>
      <c r="K263" s="37">
        <f t="shared" si="38"/>
        <v>4583.7246888947575</v>
      </c>
      <c r="L263" s="37">
        <f t="shared" si="39"/>
        <v>19628771.896012183</v>
      </c>
      <c r="M263" s="41">
        <f t="shared" si="40"/>
        <v>17761933.169467185</v>
      </c>
      <c r="N263" s="41">
        <f>'jan-sep'!M263</f>
        <v>14586785.308081554</v>
      </c>
      <c r="O263" s="41">
        <f t="shared" si="41"/>
        <v>3175147.8613856304</v>
      </c>
    </row>
    <row r="264" spans="1:15" s="34" customFormat="1" x14ac:dyDescent="0.2">
      <c r="A264" s="33">
        <v>4629</v>
      </c>
      <c r="B264" s="34" t="s">
        <v>244</v>
      </c>
      <c r="C264" s="36">
        <v>26542429</v>
      </c>
      <c r="D264" s="37">
        <v>380</v>
      </c>
      <c r="E264" s="37">
        <f t="shared" si="32"/>
        <v>69848.497368421056</v>
      </c>
      <c r="F264" s="38">
        <f t="shared" si="33"/>
        <v>1.8615509214365502</v>
      </c>
      <c r="G264" s="37">
        <f t="shared" si="34"/>
        <v>-19396.097063715828</v>
      </c>
      <c r="H264" s="37">
        <f t="shared" si="35"/>
        <v>0</v>
      </c>
      <c r="I264" s="81">
        <f t="shared" si="36"/>
        <v>-19396.097063715828</v>
      </c>
      <c r="J264" s="37">
        <f t="shared" si="37"/>
        <v>-481.76483265677342</v>
      </c>
      <c r="K264" s="37">
        <f t="shared" si="38"/>
        <v>-19877.8618963726</v>
      </c>
      <c r="L264" s="37">
        <f t="shared" si="39"/>
        <v>-7370516.8842120143</v>
      </c>
      <c r="M264" s="41">
        <f t="shared" si="40"/>
        <v>-7553587.5206215885</v>
      </c>
      <c r="N264" s="41">
        <f>'jan-sep'!M264</f>
        <v>-7248953.6578081865</v>
      </c>
      <c r="O264" s="41">
        <f t="shared" si="41"/>
        <v>-304633.86281340197</v>
      </c>
    </row>
    <row r="265" spans="1:15" s="34" customFormat="1" x14ac:dyDescent="0.2">
      <c r="A265" s="33">
        <v>4630</v>
      </c>
      <c r="B265" s="34" t="s">
        <v>245</v>
      </c>
      <c r="C265" s="36">
        <v>236226365</v>
      </c>
      <c r="D265" s="37">
        <v>8152</v>
      </c>
      <c r="E265" s="37">
        <f t="shared" ref="E265:E328" si="42">IF(ISNUMBER(C265),(C265)/D265,"")</f>
        <v>28977.718964671247</v>
      </c>
      <c r="F265" s="38">
        <f t="shared" ref="F265:F328" si="43">IF(ISNUMBER(C265),E265/E$365,"")</f>
        <v>0.77229291211927131</v>
      </c>
      <c r="G265" s="37">
        <f t="shared" ref="G265:G328" si="44">IF(ISNUMBER(D265),(E$365-E265)*0.6,"")</f>
        <v>5126.369978534055</v>
      </c>
      <c r="H265" s="37">
        <f t="shared" ref="H265:H328" si="45">IF(ISNUMBER(D265),(IF(E265&gt;=E$365*0.9,0,IF(E265&lt;0.9*E$365,(E$365*0.9-E265)*0.35))),"")</f>
        <v>1677.1240749668862</v>
      </c>
      <c r="I265" s="81">
        <f t="shared" ref="I265:I328" si="46">IF(ISNUMBER(C265),G265+H265,"")</f>
        <v>6803.4940535009409</v>
      </c>
      <c r="J265" s="37">
        <f t="shared" ref="J265:J328" si="47">IF(ISNUMBER(D265),I$367,"")</f>
        <v>-481.76483265677342</v>
      </c>
      <c r="K265" s="37">
        <f t="shared" ref="K265:K328" si="48">IF(ISNUMBER(I265),I265+J265,"")</f>
        <v>6321.7292208441677</v>
      </c>
      <c r="L265" s="37">
        <f t="shared" ref="L265:L328" si="49">IF(ISNUMBER(I265),(I265*D265),"")</f>
        <v>55462083.524139673</v>
      </c>
      <c r="M265" s="41">
        <f t="shared" ref="M265:M328" si="50">IF(ISNUMBER(K265),(K265*D265),"")</f>
        <v>51534736.608321652</v>
      </c>
      <c r="N265" s="41">
        <f>'jan-sep'!M265</f>
        <v>41503262.009659588</v>
      </c>
      <c r="O265" s="41">
        <f t="shared" ref="O265:O328" si="51">IF(ISNUMBER(M265),(M265-N265),"")</f>
        <v>10031474.598662063</v>
      </c>
    </row>
    <row r="266" spans="1:15" s="34" customFormat="1" x14ac:dyDescent="0.2">
      <c r="A266" s="33">
        <v>4631</v>
      </c>
      <c r="B266" s="34" t="s">
        <v>408</v>
      </c>
      <c r="C266" s="36">
        <v>944272648</v>
      </c>
      <c r="D266" s="37">
        <v>29920</v>
      </c>
      <c r="E266" s="37">
        <f t="shared" si="42"/>
        <v>31559.914705882355</v>
      </c>
      <c r="F266" s="38">
        <f t="shared" si="43"/>
        <v>0.84111169910085493</v>
      </c>
      <c r="G266" s="37">
        <f t="shared" si="44"/>
        <v>3577.0525338073908</v>
      </c>
      <c r="H266" s="37">
        <f t="shared" si="45"/>
        <v>773.35556554299853</v>
      </c>
      <c r="I266" s="81">
        <f t="shared" si="46"/>
        <v>4350.4080993503894</v>
      </c>
      <c r="J266" s="37">
        <f t="shared" si="47"/>
        <v>-481.76483265677342</v>
      </c>
      <c r="K266" s="37">
        <f t="shared" si="48"/>
        <v>3868.6432666936162</v>
      </c>
      <c r="L266" s="37">
        <f t="shared" si="49"/>
        <v>130164210.33256365</v>
      </c>
      <c r="M266" s="41">
        <f t="shared" si="50"/>
        <v>115749806.539473</v>
      </c>
      <c r="N266" s="41">
        <f>'jan-sep'!M266</f>
        <v>98348697.68510972</v>
      </c>
      <c r="O266" s="41">
        <f t="shared" si="51"/>
        <v>17401108.854363278</v>
      </c>
    </row>
    <row r="267" spans="1:15" s="34" customFormat="1" x14ac:dyDescent="0.2">
      <c r="A267" s="33">
        <v>4632</v>
      </c>
      <c r="B267" s="34" t="s">
        <v>247</v>
      </c>
      <c r="C267" s="36">
        <v>136991598</v>
      </c>
      <c r="D267" s="37">
        <v>2856</v>
      </c>
      <c r="E267" s="37">
        <f t="shared" si="42"/>
        <v>47966.245798319331</v>
      </c>
      <c r="F267" s="38">
        <f t="shared" si="43"/>
        <v>1.2783612021420907</v>
      </c>
      <c r="G267" s="37">
        <f t="shared" si="44"/>
        <v>-6266.7461216547945</v>
      </c>
      <c r="H267" s="37">
        <f t="shared" si="45"/>
        <v>0</v>
      </c>
      <c r="I267" s="81">
        <f t="shared" si="46"/>
        <v>-6266.7461216547945</v>
      </c>
      <c r="J267" s="37">
        <f t="shared" si="47"/>
        <v>-481.76483265677342</v>
      </c>
      <c r="K267" s="37">
        <f t="shared" si="48"/>
        <v>-6748.5109543115677</v>
      </c>
      <c r="L267" s="37">
        <f t="shared" si="49"/>
        <v>-17897826.923446093</v>
      </c>
      <c r="M267" s="41">
        <f t="shared" si="50"/>
        <v>-19273747.285513837</v>
      </c>
      <c r="N267" s="41">
        <f>'jan-sep'!M267</f>
        <v>-12936557.297632055</v>
      </c>
      <c r="O267" s="41">
        <f t="shared" si="51"/>
        <v>-6337189.9878817815</v>
      </c>
    </row>
    <row r="268" spans="1:15" s="34" customFormat="1" x14ac:dyDescent="0.2">
      <c r="A268" s="33">
        <v>4633</v>
      </c>
      <c r="B268" s="34" t="s">
        <v>248</v>
      </c>
      <c r="C268" s="36">
        <v>16385038</v>
      </c>
      <c r="D268" s="37">
        <v>513</v>
      </c>
      <c r="E268" s="37">
        <f t="shared" si="42"/>
        <v>31939.645224171541</v>
      </c>
      <c r="F268" s="38">
        <f t="shared" si="43"/>
        <v>0.85123199836069852</v>
      </c>
      <c r="G268" s="37">
        <f t="shared" si="44"/>
        <v>3349.2142228338785</v>
      </c>
      <c r="H268" s="37">
        <f t="shared" si="45"/>
        <v>640.44988414178306</v>
      </c>
      <c r="I268" s="81">
        <f t="shared" si="46"/>
        <v>3989.6641069756615</v>
      </c>
      <c r="J268" s="37">
        <f t="shared" si="47"/>
        <v>-481.76483265677342</v>
      </c>
      <c r="K268" s="37">
        <f t="shared" si="48"/>
        <v>3507.8992743188883</v>
      </c>
      <c r="L268" s="37">
        <f t="shared" si="49"/>
        <v>2046697.6868785145</v>
      </c>
      <c r="M268" s="41">
        <f t="shared" si="50"/>
        <v>1799552.3277255897</v>
      </c>
      <c r="N268" s="41">
        <f>'jan-sep'!M268</f>
        <v>1739353.8502827978</v>
      </c>
      <c r="O268" s="41">
        <f t="shared" si="51"/>
        <v>60198.477442791918</v>
      </c>
    </row>
    <row r="269" spans="1:15" s="34" customFormat="1" x14ac:dyDescent="0.2">
      <c r="A269" s="33">
        <v>4634</v>
      </c>
      <c r="B269" s="34" t="s">
        <v>249</v>
      </c>
      <c r="C269" s="36">
        <v>68730344</v>
      </c>
      <c r="D269" s="37">
        <v>1654</v>
      </c>
      <c r="E269" s="37">
        <f t="shared" si="42"/>
        <v>41554.016928657802</v>
      </c>
      <c r="F269" s="38">
        <f t="shared" si="43"/>
        <v>1.1074671813613786</v>
      </c>
      <c r="G269" s="37">
        <f t="shared" si="44"/>
        <v>-2419.4087998578775</v>
      </c>
      <c r="H269" s="37">
        <f t="shared" si="45"/>
        <v>0</v>
      </c>
      <c r="I269" s="81">
        <f t="shared" si="46"/>
        <v>-2419.4087998578775</v>
      </c>
      <c r="J269" s="37">
        <f t="shared" si="47"/>
        <v>-481.76483265677342</v>
      </c>
      <c r="K269" s="37">
        <f t="shared" si="48"/>
        <v>-2901.1736325146508</v>
      </c>
      <c r="L269" s="37">
        <f t="shared" si="49"/>
        <v>-4001702.1549649294</v>
      </c>
      <c r="M269" s="41">
        <f t="shared" si="50"/>
        <v>-4798541.1881792322</v>
      </c>
      <c r="N269" s="41">
        <f>'jan-sep'!M269</f>
        <v>-3503640.4621440549</v>
      </c>
      <c r="O269" s="41">
        <f t="shared" si="51"/>
        <v>-1294900.7260351772</v>
      </c>
    </row>
    <row r="270" spans="1:15" s="34" customFormat="1" x14ac:dyDescent="0.2">
      <c r="A270" s="33">
        <v>4635</v>
      </c>
      <c r="B270" s="34" t="s">
        <v>250</v>
      </c>
      <c r="C270" s="36">
        <v>97916373</v>
      </c>
      <c r="D270" s="37">
        <v>2228</v>
      </c>
      <c r="E270" s="37">
        <f t="shared" si="42"/>
        <v>43948.102782764814</v>
      </c>
      <c r="F270" s="38">
        <f t="shared" si="43"/>
        <v>1.171272601601185</v>
      </c>
      <c r="G270" s="37">
        <f t="shared" si="44"/>
        <v>-3855.8603123220846</v>
      </c>
      <c r="H270" s="37">
        <f t="shared" si="45"/>
        <v>0</v>
      </c>
      <c r="I270" s="81">
        <f t="shared" si="46"/>
        <v>-3855.8603123220846</v>
      </c>
      <c r="J270" s="37">
        <f t="shared" si="47"/>
        <v>-481.76483265677342</v>
      </c>
      <c r="K270" s="37">
        <f t="shared" si="48"/>
        <v>-4337.6251449788579</v>
      </c>
      <c r="L270" s="37">
        <f t="shared" si="49"/>
        <v>-8590856.7758536041</v>
      </c>
      <c r="M270" s="41">
        <f t="shared" si="50"/>
        <v>-9664228.8230128959</v>
      </c>
      <c r="N270" s="41">
        <f>'jan-sep'!M270</f>
        <v>-6550151.5915701091</v>
      </c>
      <c r="O270" s="41">
        <f t="shared" si="51"/>
        <v>-3114077.2314427868</v>
      </c>
    </row>
    <row r="271" spans="1:15" s="34" customFormat="1" x14ac:dyDescent="0.2">
      <c r="A271" s="33">
        <v>4636</v>
      </c>
      <c r="B271" s="34" t="s">
        <v>251</v>
      </c>
      <c r="C271" s="36">
        <v>28303698</v>
      </c>
      <c r="D271" s="37">
        <v>756</v>
      </c>
      <c r="E271" s="37">
        <f t="shared" si="42"/>
        <v>37438.753968253972</v>
      </c>
      <c r="F271" s="38">
        <f t="shared" si="43"/>
        <v>0.9977902112830368</v>
      </c>
      <c r="G271" s="37">
        <f t="shared" si="44"/>
        <v>49.74897638442053</v>
      </c>
      <c r="H271" s="37">
        <f t="shared" si="45"/>
        <v>0</v>
      </c>
      <c r="I271" s="81">
        <f t="shared" si="46"/>
        <v>49.74897638442053</v>
      </c>
      <c r="J271" s="37">
        <f t="shared" si="47"/>
        <v>-481.76483265677342</v>
      </c>
      <c r="K271" s="37">
        <f t="shared" si="48"/>
        <v>-432.01585627235289</v>
      </c>
      <c r="L271" s="37">
        <f t="shared" si="49"/>
        <v>37610.226146621921</v>
      </c>
      <c r="M271" s="41">
        <f t="shared" si="50"/>
        <v>-326603.98734189878</v>
      </c>
      <c r="N271" s="41">
        <f>'jan-sep'!M271</f>
        <v>-193971.87290260437</v>
      </c>
      <c r="O271" s="41">
        <f t="shared" si="51"/>
        <v>-132632.11443929441</v>
      </c>
    </row>
    <row r="272" spans="1:15" s="34" customFormat="1" x14ac:dyDescent="0.2">
      <c r="A272" s="33">
        <v>4637</v>
      </c>
      <c r="B272" s="34" t="s">
        <v>252</v>
      </c>
      <c r="C272" s="36">
        <v>41195975</v>
      </c>
      <c r="D272" s="37">
        <v>1268</v>
      </c>
      <c r="E272" s="37">
        <f t="shared" si="42"/>
        <v>32488.939274447948</v>
      </c>
      <c r="F272" s="38">
        <f t="shared" si="43"/>
        <v>0.8658713805085807</v>
      </c>
      <c r="G272" s="37">
        <f t="shared" si="44"/>
        <v>3019.6377926680348</v>
      </c>
      <c r="H272" s="37">
        <f t="shared" si="45"/>
        <v>448.19696654504077</v>
      </c>
      <c r="I272" s="81">
        <f t="shared" si="46"/>
        <v>3467.8347592130754</v>
      </c>
      <c r="J272" s="37">
        <f t="shared" si="47"/>
        <v>-481.76483265677342</v>
      </c>
      <c r="K272" s="37">
        <f t="shared" si="48"/>
        <v>2986.0699265563021</v>
      </c>
      <c r="L272" s="37">
        <f t="shared" si="49"/>
        <v>4397214.4746821793</v>
      </c>
      <c r="M272" s="41">
        <f t="shared" si="50"/>
        <v>3786336.6668733913</v>
      </c>
      <c r="N272" s="41">
        <f>'jan-sep'!M272</f>
        <v>1403836.0597347841</v>
      </c>
      <c r="O272" s="41">
        <f t="shared" si="51"/>
        <v>2382500.6071386072</v>
      </c>
    </row>
    <row r="273" spans="1:15" s="34" customFormat="1" x14ac:dyDescent="0.2">
      <c r="A273" s="33">
        <v>4638</v>
      </c>
      <c r="B273" s="34" t="s">
        <v>253</v>
      </c>
      <c r="C273" s="36">
        <v>140425901</v>
      </c>
      <c r="D273" s="37">
        <v>3949</v>
      </c>
      <c r="E273" s="37">
        <f t="shared" si="42"/>
        <v>35559.863509749302</v>
      </c>
      <c r="F273" s="38">
        <f t="shared" si="43"/>
        <v>0.94771540085642025</v>
      </c>
      <c r="G273" s="37">
        <f t="shared" si="44"/>
        <v>1177.083251487222</v>
      </c>
      <c r="H273" s="37">
        <f t="shared" si="45"/>
        <v>0</v>
      </c>
      <c r="I273" s="81">
        <f t="shared" si="46"/>
        <v>1177.083251487222</v>
      </c>
      <c r="J273" s="37">
        <f t="shared" si="47"/>
        <v>-481.76483265677342</v>
      </c>
      <c r="K273" s="37">
        <f t="shared" si="48"/>
        <v>695.31841883044854</v>
      </c>
      <c r="L273" s="37">
        <f t="shared" si="49"/>
        <v>4648301.7601230396</v>
      </c>
      <c r="M273" s="41">
        <f t="shared" si="50"/>
        <v>2745812.4359614411</v>
      </c>
      <c r="N273" s="41">
        <f>'jan-sep'!M273</f>
        <v>779566.13083017652</v>
      </c>
      <c r="O273" s="41">
        <f t="shared" si="51"/>
        <v>1966246.3051312645</v>
      </c>
    </row>
    <row r="274" spans="1:15" s="34" customFormat="1" x14ac:dyDescent="0.2">
      <c r="A274" s="33">
        <v>4639</v>
      </c>
      <c r="B274" s="34" t="s">
        <v>254</v>
      </c>
      <c r="C274" s="36">
        <v>96662863</v>
      </c>
      <c r="D274" s="37">
        <v>2561</v>
      </c>
      <c r="E274" s="37">
        <f t="shared" si="42"/>
        <v>37744.187036313939</v>
      </c>
      <c r="F274" s="38">
        <f t="shared" si="43"/>
        <v>1.0059303893928853</v>
      </c>
      <c r="G274" s="37">
        <f t="shared" si="44"/>
        <v>-133.5108644515596</v>
      </c>
      <c r="H274" s="37">
        <f t="shared" si="45"/>
        <v>0</v>
      </c>
      <c r="I274" s="81">
        <f t="shared" si="46"/>
        <v>-133.5108644515596</v>
      </c>
      <c r="J274" s="37">
        <f t="shared" si="47"/>
        <v>-481.76483265677342</v>
      </c>
      <c r="K274" s="37">
        <f t="shared" si="48"/>
        <v>-615.27569710833302</v>
      </c>
      <c r="L274" s="37">
        <f t="shared" si="49"/>
        <v>-341921.32386044413</v>
      </c>
      <c r="M274" s="41">
        <f t="shared" si="50"/>
        <v>-1575721.0602944409</v>
      </c>
      <c r="N274" s="41">
        <f>'jan-sep'!M274</f>
        <v>-1277006.8474914972</v>
      </c>
      <c r="O274" s="41">
        <f t="shared" si="51"/>
        <v>-298714.21280294377</v>
      </c>
    </row>
    <row r="275" spans="1:15" s="34" customFormat="1" x14ac:dyDescent="0.2">
      <c r="A275" s="33">
        <v>4640</v>
      </c>
      <c r="B275" s="34" t="s">
        <v>255</v>
      </c>
      <c r="C275" s="36">
        <v>388407511</v>
      </c>
      <c r="D275" s="37">
        <v>12198</v>
      </c>
      <c r="E275" s="37">
        <f t="shared" si="42"/>
        <v>31841.901213313657</v>
      </c>
      <c r="F275" s="38">
        <f t="shared" si="43"/>
        <v>0.84862699667372354</v>
      </c>
      <c r="G275" s="37">
        <f t="shared" si="44"/>
        <v>3407.8606293486096</v>
      </c>
      <c r="H275" s="37">
        <f t="shared" si="45"/>
        <v>674.66028794204283</v>
      </c>
      <c r="I275" s="81">
        <f t="shared" si="46"/>
        <v>4082.5209172906525</v>
      </c>
      <c r="J275" s="37">
        <f t="shared" si="47"/>
        <v>-481.76483265677342</v>
      </c>
      <c r="K275" s="37">
        <f t="shared" si="48"/>
        <v>3600.7560846338793</v>
      </c>
      <c r="L275" s="37">
        <f t="shared" si="49"/>
        <v>49798590.149111383</v>
      </c>
      <c r="M275" s="41">
        <f t="shared" si="50"/>
        <v>43922022.720364057</v>
      </c>
      <c r="N275" s="41">
        <f>'jan-sep'!M275</f>
        <v>40908785.051168732</v>
      </c>
      <c r="O275" s="41">
        <f t="shared" si="51"/>
        <v>3013237.6691953242</v>
      </c>
    </row>
    <row r="276" spans="1:15" s="34" customFormat="1" x14ac:dyDescent="0.2">
      <c r="A276" s="33">
        <v>4641</v>
      </c>
      <c r="B276" s="34" t="s">
        <v>256</v>
      </c>
      <c r="C276" s="36">
        <v>93795965</v>
      </c>
      <c r="D276" s="37">
        <v>1775</v>
      </c>
      <c r="E276" s="37">
        <f t="shared" si="42"/>
        <v>52842.797183098592</v>
      </c>
      <c r="F276" s="38">
        <f t="shared" si="43"/>
        <v>1.4083274729393882</v>
      </c>
      <c r="G276" s="37">
        <f t="shared" si="44"/>
        <v>-9192.6769525223517</v>
      </c>
      <c r="H276" s="37">
        <f t="shared" si="45"/>
        <v>0</v>
      </c>
      <c r="I276" s="81">
        <f t="shared" si="46"/>
        <v>-9192.6769525223517</v>
      </c>
      <c r="J276" s="37">
        <f t="shared" si="47"/>
        <v>-481.76483265677342</v>
      </c>
      <c r="K276" s="37">
        <f t="shared" si="48"/>
        <v>-9674.4417851791259</v>
      </c>
      <c r="L276" s="37">
        <f t="shared" si="49"/>
        <v>-16317001.590727175</v>
      </c>
      <c r="M276" s="41">
        <f t="shared" si="50"/>
        <v>-17172134.16869295</v>
      </c>
      <c r="N276" s="41">
        <f>'jan-sep'!M276</f>
        <v>-16707359.254235609</v>
      </c>
      <c r="O276" s="41">
        <f t="shared" si="51"/>
        <v>-464774.91445734166</v>
      </c>
    </row>
    <row r="277" spans="1:15" s="34" customFormat="1" x14ac:dyDescent="0.2">
      <c r="A277" s="33">
        <v>4642</v>
      </c>
      <c r="B277" s="34" t="s">
        <v>257</v>
      </c>
      <c r="C277" s="36">
        <v>80387238</v>
      </c>
      <c r="D277" s="37">
        <v>2129</v>
      </c>
      <c r="E277" s="37">
        <f t="shared" si="42"/>
        <v>37758.214185063407</v>
      </c>
      <c r="F277" s="38">
        <f t="shared" si="43"/>
        <v>1.0063042306731345</v>
      </c>
      <c r="G277" s="37">
        <f t="shared" si="44"/>
        <v>-141.9271537012406</v>
      </c>
      <c r="H277" s="37">
        <f t="shared" si="45"/>
        <v>0</v>
      </c>
      <c r="I277" s="81">
        <f t="shared" si="46"/>
        <v>-141.9271537012406</v>
      </c>
      <c r="J277" s="37">
        <f t="shared" si="47"/>
        <v>-481.76483265677342</v>
      </c>
      <c r="K277" s="37">
        <f t="shared" si="48"/>
        <v>-623.69198635801399</v>
      </c>
      <c r="L277" s="37">
        <f t="shared" si="49"/>
        <v>-302162.91022994125</v>
      </c>
      <c r="M277" s="41">
        <f t="shared" si="50"/>
        <v>-1327840.2389562118</v>
      </c>
      <c r="N277" s="41">
        <f>'jan-sep'!M277</f>
        <v>-2230969.8344042916</v>
      </c>
      <c r="O277" s="41">
        <f t="shared" si="51"/>
        <v>903129.59544807975</v>
      </c>
    </row>
    <row r="278" spans="1:15" s="34" customFormat="1" x14ac:dyDescent="0.2">
      <c r="A278" s="33">
        <v>4643</v>
      </c>
      <c r="B278" s="34" t="s">
        <v>258</v>
      </c>
      <c r="C278" s="36">
        <v>200905790</v>
      </c>
      <c r="D278" s="37">
        <v>5172</v>
      </c>
      <c r="E278" s="37">
        <f t="shared" si="42"/>
        <v>38844.893658159323</v>
      </c>
      <c r="F278" s="38">
        <f t="shared" si="43"/>
        <v>1.0352656149643082</v>
      </c>
      <c r="G278" s="37">
        <f t="shared" si="44"/>
        <v>-793.93483755878981</v>
      </c>
      <c r="H278" s="37">
        <f t="shared" si="45"/>
        <v>0</v>
      </c>
      <c r="I278" s="81">
        <f t="shared" si="46"/>
        <v>-793.93483755878981</v>
      </c>
      <c r="J278" s="37">
        <f t="shared" si="47"/>
        <v>-481.76483265677342</v>
      </c>
      <c r="K278" s="37">
        <f t="shared" si="48"/>
        <v>-1275.6996702155632</v>
      </c>
      <c r="L278" s="37">
        <f t="shared" si="49"/>
        <v>-4106230.9798540608</v>
      </c>
      <c r="M278" s="41">
        <f t="shared" si="50"/>
        <v>-6597918.6943548927</v>
      </c>
      <c r="N278" s="41">
        <f>'jan-sep'!M278</f>
        <v>-1950438.6289051194</v>
      </c>
      <c r="O278" s="41">
        <f t="shared" si="51"/>
        <v>-4647480.0654497733</v>
      </c>
    </row>
    <row r="279" spans="1:15" s="34" customFormat="1" x14ac:dyDescent="0.2">
      <c r="A279" s="33">
        <v>4644</v>
      </c>
      <c r="B279" s="34" t="s">
        <v>259</v>
      </c>
      <c r="C279" s="36">
        <v>185758665</v>
      </c>
      <c r="D279" s="37">
        <v>5302</v>
      </c>
      <c r="E279" s="37">
        <f t="shared" si="42"/>
        <v>35035.583741984155</v>
      </c>
      <c r="F279" s="38">
        <f t="shared" si="43"/>
        <v>0.93374268101928604</v>
      </c>
      <c r="G279" s="37">
        <f t="shared" si="44"/>
        <v>1491.6511121463102</v>
      </c>
      <c r="H279" s="37">
        <f t="shared" si="45"/>
        <v>0</v>
      </c>
      <c r="I279" s="81">
        <f t="shared" si="46"/>
        <v>1491.6511121463102</v>
      </c>
      <c r="J279" s="37">
        <f t="shared" si="47"/>
        <v>-481.76483265677342</v>
      </c>
      <c r="K279" s="37">
        <f t="shared" si="48"/>
        <v>1009.8862794895367</v>
      </c>
      <c r="L279" s="37">
        <f t="shared" si="49"/>
        <v>7908734.1965997368</v>
      </c>
      <c r="M279" s="41">
        <f t="shared" si="50"/>
        <v>5354417.0538535239</v>
      </c>
      <c r="N279" s="41">
        <f>'jan-sep'!M279</f>
        <v>6409347.1828973368</v>
      </c>
      <c r="O279" s="41">
        <f t="shared" si="51"/>
        <v>-1054930.1290438129</v>
      </c>
    </row>
    <row r="280" spans="1:15" s="34" customFormat="1" x14ac:dyDescent="0.2">
      <c r="A280" s="33">
        <v>4645</v>
      </c>
      <c r="B280" s="34" t="s">
        <v>260</v>
      </c>
      <c r="C280" s="36">
        <v>99314263</v>
      </c>
      <c r="D280" s="37">
        <v>2949</v>
      </c>
      <c r="E280" s="37">
        <f t="shared" si="42"/>
        <v>33677.267887419461</v>
      </c>
      <c r="F280" s="38">
        <f t="shared" si="43"/>
        <v>0.89754184312109009</v>
      </c>
      <c r="G280" s="37">
        <f t="shared" si="44"/>
        <v>2306.6406248851272</v>
      </c>
      <c r="H280" s="37">
        <f t="shared" si="45"/>
        <v>32.281952005011405</v>
      </c>
      <c r="I280" s="81">
        <f t="shared" si="46"/>
        <v>2338.9225768901388</v>
      </c>
      <c r="J280" s="37">
        <f t="shared" si="47"/>
        <v>-481.76483265677342</v>
      </c>
      <c r="K280" s="37">
        <f t="shared" si="48"/>
        <v>1857.1577442333653</v>
      </c>
      <c r="L280" s="37">
        <f t="shared" si="49"/>
        <v>6897482.6792490194</v>
      </c>
      <c r="M280" s="41">
        <f t="shared" si="50"/>
        <v>5476758.1877441946</v>
      </c>
      <c r="N280" s="41">
        <f>'jan-sep'!M280</f>
        <v>7312614.9019180713</v>
      </c>
      <c r="O280" s="41">
        <f t="shared" si="51"/>
        <v>-1835856.7141738767</v>
      </c>
    </row>
    <row r="281" spans="1:15" s="34" customFormat="1" x14ac:dyDescent="0.2">
      <c r="A281" s="33">
        <v>4646</v>
      </c>
      <c r="B281" s="34" t="s">
        <v>261</v>
      </c>
      <c r="C281" s="36">
        <v>100505339</v>
      </c>
      <c r="D281" s="37">
        <v>2913</v>
      </c>
      <c r="E281" s="37">
        <f t="shared" si="42"/>
        <v>34502.347751458976</v>
      </c>
      <c r="F281" s="38">
        <f t="shared" si="43"/>
        <v>0.91953126650209904</v>
      </c>
      <c r="G281" s="37">
        <f t="shared" si="44"/>
        <v>1811.5927064614182</v>
      </c>
      <c r="H281" s="37">
        <f t="shared" si="45"/>
        <v>0</v>
      </c>
      <c r="I281" s="81">
        <f t="shared" si="46"/>
        <v>1811.5927064614182</v>
      </c>
      <c r="J281" s="37">
        <f t="shared" si="47"/>
        <v>-481.76483265677342</v>
      </c>
      <c r="K281" s="37">
        <f t="shared" si="48"/>
        <v>1329.8278738046447</v>
      </c>
      <c r="L281" s="37">
        <f t="shared" si="49"/>
        <v>5277169.5539221112</v>
      </c>
      <c r="M281" s="41">
        <f t="shared" si="50"/>
        <v>3873788.59639293</v>
      </c>
      <c r="N281" s="41">
        <f>'jan-sep'!M281</f>
        <v>8183271.6659333128</v>
      </c>
      <c r="O281" s="41">
        <f t="shared" si="51"/>
        <v>-4309483.0695403833</v>
      </c>
    </row>
    <row r="282" spans="1:15" s="34" customFormat="1" x14ac:dyDescent="0.2">
      <c r="A282" s="33">
        <v>4647</v>
      </c>
      <c r="B282" s="34" t="s">
        <v>409</v>
      </c>
      <c r="C282" s="36">
        <v>780980484</v>
      </c>
      <c r="D282" s="37">
        <v>22215</v>
      </c>
      <c r="E282" s="37">
        <f t="shared" si="42"/>
        <v>35155.547332883187</v>
      </c>
      <c r="F282" s="38">
        <f t="shared" si="43"/>
        <v>0.93693986265655194</v>
      </c>
      <c r="G282" s="37">
        <f t="shared" si="44"/>
        <v>1419.6729576068915</v>
      </c>
      <c r="H282" s="37">
        <f t="shared" si="45"/>
        <v>0</v>
      </c>
      <c r="I282" s="81">
        <f t="shared" si="46"/>
        <v>1419.6729576068915</v>
      </c>
      <c r="J282" s="37">
        <f t="shared" si="47"/>
        <v>-481.76483265677342</v>
      </c>
      <c r="K282" s="37">
        <f t="shared" si="48"/>
        <v>937.90812495011801</v>
      </c>
      <c r="L282" s="37">
        <f t="shared" si="49"/>
        <v>31538034.753237095</v>
      </c>
      <c r="M282" s="41">
        <f t="shared" si="50"/>
        <v>20835628.995766871</v>
      </c>
      <c r="N282" s="41">
        <f>'jan-sep'!M282</f>
        <v>20888550.678397667</v>
      </c>
      <c r="O282" s="41">
        <f t="shared" si="51"/>
        <v>-52921.682630795985</v>
      </c>
    </row>
    <row r="283" spans="1:15" s="34" customFormat="1" x14ac:dyDescent="0.2">
      <c r="A283" s="33">
        <v>4648</v>
      </c>
      <c r="B283" s="34" t="s">
        <v>262</v>
      </c>
      <c r="C283" s="36">
        <v>125392670</v>
      </c>
      <c r="D283" s="37">
        <v>3482</v>
      </c>
      <c r="E283" s="37">
        <f t="shared" si="42"/>
        <v>36011.680068925903</v>
      </c>
      <c r="F283" s="38">
        <f t="shared" si="43"/>
        <v>0.95975688440644069</v>
      </c>
      <c r="G283" s="37">
        <f t="shared" si="44"/>
        <v>905.9933159812615</v>
      </c>
      <c r="H283" s="37">
        <f t="shared" si="45"/>
        <v>0</v>
      </c>
      <c r="I283" s="81">
        <f t="shared" si="46"/>
        <v>905.9933159812615</v>
      </c>
      <c r="J283" s="37">
        <f t="shared" si="47"/>
        <v>-481.76483265677342</v>
      </c>
      <c r="K283" s="37">
        <f t="shared" si="48"/>
        <v>424.22848332448808</v>
      </c>
      <c r="L283" s="37">
        <f t="shared" si="49"/>
        <v>3154668.7262467528</v>
      </c>
      <c r="M283" s="41">
        <f t="shared" si="50"/>
        <v>1477163.5789358674</v>
      </c>
      <c r="N283" s="41">
        <f>'jan-sep'!M283</f>
        <v>-658128.98233712756</v>
      </c>
      <c r="O283" s="41">
        <f t="shared" si="51"/>
        <v>2135292.5612729951</v>
      </c>
    </row>
    <row r="284" spans="1:15" s="34" customFormat="1" x14ac:dyDescent="0.2">
      <c r="A284" s="33">
        <v>4649</v>
      </c>
      <c r="B284" s="34" t="s">
        <v>410</v>
      </c>
      <c r="C284" s="36">
        <v>297562313</v>
      </c>
      <c r="D284" s="37">
        <v>9543</v>
      </c>
      <c r="E284" s="37">
        <f t="shared" si="42"/>
        <v>31181.212721366446</v>
      </c>
      <c r="F284" s="38">
        <f t="shared" si="43"/>
        <v>0.83101881156875801</v>
      </c>
      <c r="G284" s="37">
        <f t="shared" si="44"/>
        <v>3804.2737245169355</v>
      </c>
      <c r="H284" s="37">
        <f t="shared" si="45"/>
        <v>905.90126012356643</v>
      </c>
      <c r="I284" s="81">
        <f t="shared" si="46"/>
        <v>4710.1749846405019</v>
      </c>
      <c r="J284" s="37">
        <f t="shared" si="47"/>
        <v>-481.76483265677342</v>
      </c>
      <c r="K284" s="37">
        <f t="shared" si="48"/>
        <v>4228.4101519837286</v>
      </c>
      <c r="L284" s="37">
        <f t="shared" si="49"/>
        <v>44949199.878424309</v>
      </c>
      <c r="M284" s="41">
        <f t="shared" si="50"/>
        <v>40351718.080380723</v>
      </c>
      <c r="N284" s="41">
        <f>'jan-sep'!M284</f>
        <v>36244279.884792864</v>
      </c>
      <c r="O284" s="41">
        <f t="shared" si="51"/>
        <v>4107438.1955878586</v>
      </c>
    </row>
    <row r="285" spans="1:15" s="34" customFormat="1" x14ac:dyDescent="0.2">
      <c r="A285" s="33">
        <v>4650</v>
      </c>
      <c r="B285" s="34" t="s">
        <v>263</v>
      </c>
      <c r="C285" s="36">
        <v>179703487</v>
      </c>
      <c r="D285" s="37">
        <v>5892</v>
      </c>
      <c r="E285" s="37">
        <f t="shared" si="42"/>
        <v>30499.573489477258</v>
      </c>
      <c r="F285" s="38">
        <f t="shared" si="43"/>
        <v>0.81285226270919297</v>
      </c>
      <c r="G285" s="37">
        <f t="shared" si="44"/>
        <v>4213.2572636504492</v>
      </c>
      <c r="H285" s="37">
        <f t="shared" si="45"/>
        <v>1144.4749912847824</v>
      </c>
      <c r="I285" s="81">
        <f t="shared" si="46"/>
        <v>5357.732254935232</v>
      </c>
      <c r="J285" s="37">
        <f t="shared" si="47"/>
        <v>-481.76483265677342</v>
      </c>
      <c r="K285" s="37">
        <f t="shared" si="48"/>
        <v>4875.9674222784588</v>
      </c>
      <c r="L285" s="37">
        <f t="shared" si="49"/>
        <v>31567758.446078386</v>
      </c>
      <c r="M285" s="41">
        <f t="shared" si="50"/>
        <v>28729200.05206468</v>
      </c>
      <c r="N285" s="41">
        <f>'jan-sep'!M285</f>
        <v>24364785.256172016</v>
      </c>
      <c r="O285" s="41">
        <f t="shared" si="51"/>
        <v>4364414.7958926633</v>
      </c>
    </row>
    <row r="286" spans="1:15" s="34" customFormat="1" x14ac:dyDescent="0.2">
      <c r="A286" s="33">
        <v>4651</v>
      </c>
      <c r="B286" s="34" t="s">
        <v>264</v>
      </c>
      <c r="C286" s="36">
        <v>229108215</v>
      </c>
      <c r="D286" s="37">
        <v>7244</v>
      </c>
      <c r="E286" s="37">
        <f t="shared" si="42"/>
        <v>31627.307426836003</v>
      </c>
      <c r="F286" s="38">
        <f t="shared" si="43"/>
        <v>0.84290780047047587</v>
      </c>
      <c r="G286" s="37">
        <f t="shared" si="44"/>
        <v>3536.6169012352016</v>
      </c>
      <c r="H286" s="37">
        <f t="shared" si="45"/>
        <v>749.7681132092215</v>
      </c>
      <c r="I286" s="81">
        <f t="shared" si="46"/>
        <v>4286.3850144444232</v>
      </c>
      <c r="J286" s="37">
        <f t="shared" si="47"/>
        <v>-481.76483265677342</v>
      </c>
      <c r="K286" s="37">
        <f t="shared" si="48"/>
        <v>3804.6201817876499</v>
      </c>
      <c r="L286" s="37">
        <f t="shared" si="49"/>
        <v>31050573.0446354</v>
      </c>
      <c r="M286" s="41">
        <f t="shared" si="50"/>
        <v>27560668.596869737</v>
      </c>
      <c r="N286" s="41">
        <f>'jan-sep'!M286</f>
        <v>26050501.796488479</v>
      </c>
      <c r="O286" s="41">
        <f t="shared" si="51"/>
        <v>1510166.8003812581</v>
      </c>
    </row>
    <row r="287" spans="1:15" s="34" customFormat="1" x14ac:dyDescent="0.2">
      <c r="A287" s="33">
        <v>5001</v>
      </c>
      <c r="B287" s="34" t="s">
        <v>352</v>
      </c>
      <c r="C287" s="36">
        <v>8009538714</v>
      </c>
      <c r="D287" s="37">
        <v>212660</v>
      </c>
      <c r="E287" s="37">
        <f t="shared" si="42"/>
        <v>37663.588422834575</v>
      </c>
      <c r="F287" s="38">
        <f t="shared" si="43"/>
        <v>1.0037823342615395</v>
      </c>
      <c r="G287" s="37">
        <f t="shared" si="44"/>
        <v>-85.151696363941298</v>
      </c>
      <c r="H287" s="37">
        <f t="shared" si="45"/>
        <v>0</v>
      </c>
      <c r="I287" s="81">
        <f t="shared" si="46"/>
        <v>-85.151696363941298</v>
      </c>
      <c r="J287" s="37">
        <f t="shared" si="47"/>
        <v>-481.76483265677342</v>
      </c>
      <c r="K287" s="37">
        <f t="shared" si="48"/>
        <v>-566.91652902071473</v>
      </c>
      <c r="L287" s="37">
        <f t="shared" si="49"/>
        <v>-18108359.748755757</v>
      </c>
      <c r="M287" s="41">
        <f t="shared" si="50"/>
        <v>-120560469.06154519</v>
      </c>
      <c r="N287" s="41">
        <f>'jan-sep'!M287</f>
        <v>-83705144.077603221</v>
      </c>
      <c r="O287" s="41">
        <f t="shared" si="51"/>
        <v>-36855324.983941972</v>
      </c>
    </row>
    <row r="288" spans="1:15" s="34" customFormat="1" x14ac:dyDescent="0.2">
      <c r="A288" s="33">
        <v>5006</v>
      </c>
      <c r="B288" s="34" t="s">
        <v>353</v>
      </c>
      <c r="C288" s="36">
        <v>654863443</v>
      </c>
      <c r="D288" s="37">
        <v>23955</v>
      </c>
      <c r="E288" s="37">
        <f t="shared" si="42"/>
        <v>27337.234105614694</v>
      </c>
      <c r="F288" s="38">
        <f t="shared" si="43"/>
        <v>0.72857191287040135</v>
      </c>
      <c r="G288" s="37">
        <f t="shared" si="44"/>
        <v>6110.6608939679872</v>
      </c>
      <c r="H288" s="37">
        <f t="shared" si="45"/>
        <v>2251.2937756366796</v>
      </c>
      <c r="I288" s="81">
        <f t="shared" si="46"/>
        <v>8361.9546696046673</v>
      </c>
      <c r="J288" s="37">
        <f t="shared" si="47"/>
        <v>-481.76483265677342</v>
      </c>
      <c r="K288" s="37">
        <f t="shared" si="48"/>
        <v>7880.189836947894</v>
      </c>
      <c r="L288" s="37">
        <f t="shared" si="49"/>
        <v>200310624.11037982</v>
      </c>
      <c r="M288" s="41">
        <f t="shared" si="50"/>
        <v>188769947.54408681</v>
      </c>
      <c r="N288" s="41">
        <f>'jan-sep'!M288</f>
        <v>156616882.77402419</v>
      </c>
      <c r="O288" s="41">
        <f t="shared" si="51"/>
        <v>32153064.770062625</v>
      </c>
    </row>
    <row r="289" spans="1:15" s="34" customFormat="1" x14ac:dyDescent="0.2">
      <c r="A289" s="33">
        <v>5007</v>
      </c>
      <c r="B289" s="34" t="s">
        <v>354</v>
      </c>
      <c r="C289" s="36">
        <v>437808231</v>
      </c>
      <c r="D289" s="37">
        <v>14923</v>
      </c>
      <c r="E289" s="37">
        <f t="shared" si="42"/>
        <v>29337.816189774174</v>
      </c>
      <c r="F289" s="38">
        <f t="shared" si="43"/>
        <v>0.78188995924916649</v>
      </c>
      <c r="G289" s="37">
        <f t="shared" si="44"/>
        <v>4910.3116434722988</v>
      </c>
      <c r="H289" s="37">
        <f t="shared" si="45"/>
        <v>1551.0900461808617</v>
      </c>
      <c r="I289" s="81">
        <f t="shared" si="46"/>
        <v>6461.4016896531602</v>
      </c>
      <c r="J289" s="37">
        <f t="shared" si="47"/>
        <v>-481.76483265677342</v>
      </c>
      <c r="K289" s="37">
        <f t="shared" si="48"/>
        <v>5979.636856996387</v>
      </c>
      <c r="L289" s="37">
        <f t="shared" si="49"/>
        <v>96423497.414694116</v>
      </c>
      <c r="M289" s="41">
        <f t="shared" si="50"/>
        <v>89234120.816957086</v>
      </c>
      <c r="N289" s="41">
        <f>'jan-sep'!M289</f>
        <v>76960804.073626131</v>
      </c>
      <c r="O289" s="41">
        <f t="shared" si="51"/>
        <v>12273316.743330956</v>
      </c>
    </row>
    <row r="290" spans="1:15" s="34" customFormat="1" x14ac:dyDescent="0.2">
      <c r="A290" s="33">
        <v>5014</v>
      </c>
      <c r="B290" s="34" t="s">
        <v>356</v>
      </c>
      <c r="C290" s="36">
        <v>494161922</v>
      </c>
      <c r="D290" s="37">
        <v>5391</v>
      </c>
      <c r="E290" s="37">
        <f t="shared" si="42"/>
        <v>91664.240771656463</v>
      </c>
      <c r="F290" s="38">
        <f t="shared" si="43"/>
        <v>2.4429681138481474</v>
      </c>
      <c r="G290" s="37">
        <f t="shared" si="44"/>
        <v>-32485.543105657074</v>
      </c>
      <c r="H290" s="37">
        <f t="shared" si="45"/>
        <v>0</v>
      </c>
      <c r="I290" s="81">
        <f t="shared" si="46"/>
        <v>-32485.543105657074</v>
      </c>
      <c r="J290" s="37">
        <f t="shared" si="47"/>
        <v>-481.76483265677342</v>
      </c>
      <c r="K290" s="37">
        <f t="shared" si="48"/>
        <v>-32967.307938313847</v>
      </c>
      <c r="L290" s="37">
        <f t="shared" si="49"/>
        <v>-175129562.8825973</v>
      </c>
      <c r="M290" s="41">
        <f t="shared" si="50"/>
        <v>-177726757.09544995</v>
      </c>
      <c r="N290" s="41">
        <f>'jan-sep'!M290</f>
        <v>-136448078.06748405</v>
      </c>
      <c r="O290" s="41">
        <f t="shared" si="51"/>
        <v>-41278679.027965903</v>
      </c>
    </row>
    <row r="291" spans="1:15" s="34" customFormat="1" x14ac:dyDescent="0.2">
      <c r="A291" s="33">
        <v>5020</v>
      </c>
      <c r="B291" s="34" t="s">
        <v>359</v>
      </c>
      <c r="C291" s="36">
        <v>25734950</v>
      </c>
      <c r="D291" s="37">
        <v>904</v>
      </c>
      <c r="E291" s="37">
        <f t="shared" si="42"/>
        <v>28467.865044247788</v>
      </c>
      <c r="F291" s="38">
        <f t="shared" si="43"/>
        <v>0.75870465938484055</v>
      </c>
      <c r="G291" s="37">
        <f t="shared" si="44"/>
        <v>5432.2823307881308</v>
      </c>
      <c r="H291" s="37">
        <f t="shared" si="45"/>
        <v>1855.5729471150967</v>
      </c>
      <c r="I291" s="81">
        <f t="shared" si="46"/>
        <v>7287.855277903227</v>
      </c>
      <c r="J291" s="37">
        <f t="shared" si="47"/>
        <v>-481.76483265677342</v>
      </c>
      <c r="K291" s="37">
        <f t="shared" si="48"/>
        <v>6806.0904452464538</v>
      </c>
      <c r="L291" s="37">
        <f t="shared" si="49"/>
        <v>6588221.1712245168</v>
      </c>
      <c r="M291" s="41">
        <f t="shared" si="50"/>
        <v>6152705.7625027942</v>
      </c>
      <c r="N291" s="41">
        <f>'jan-sep'!M291</f>
        <v>5053893.7313950285</v>
      </c>
      <c r="O291" s="41">
        <f t="shared" si="51"/>
        <v>1098812.0311077656</v>
      </c>
    </row>
    <row r="292" spans="1:15" s="34" customFormat="1" x14ac:dyDescent="0.2">
      <c r="A292" s="33">
        <v>5021</v>
      </c>
      <c r="B292" s="34" t="s">
        <v>360</v>
      </c>
      <c r="C292" s="36">
        <v>224204643</v>
      </c>
      <c r="D292" s="37">
        <v>7256</v>
      </c>
      <c r="E292" s="37">
        <f t="shared" si="42"/>
        <v>30899.206587651599</v>
      </c>
      <c r="F292" s="38">
        <f t="shared" si="43"/>
        <v>0.82350299093057533</v>
      </c>
      <c r="G292" s="37">
        <f t="shared" si="44"/>
        <v>3973.4774047458441</v>
      </c>
      <c r="H292" s="37">
        <f t="shared" si="45"/>
        <v>1004.6034069237629</v>
      </c>
      <c r="I292" s="81">
        <f t="shared" si="46"/>
        <v>4978.0808116696071</v>
      </c>
      <c r="J292" s="37">
        <f t="shared" si="47"/>
        <v>-481.76483265677342</v>
      </c>
      <c r="K292" s="37">
        <f t="shared" si="48"/>
        <v>4496.3159790128338</v>
      </c>
      <c r="L292" s="37">
        <f t="shared" si="49"/>
        <v>36120954.369474672</v>
      </c>
      <c r="M292" s="41">
        <f t="shared" si="50"/>
        <v>32625268.743717123</v>
      </c>
      <c r="N292" s="41">
        <f>'jan-sep'!M292</f>
        <v>27186085.941816729</v>
      </c>
      <c r="O292" s="41">
        <f t="shared" si="51"/>
        <v>5439182.8019003943</v>
      </c>
    </row>
    <row r="293" spans="1:15" s="34" customFormat="1" x14ac:dyDescent="0.2">
      <c r="A293" s="33">
        <v>5022</v>
      </c>
      <c r="B293" s="34" t="s">
        <v>361</v>
      </c>
      <c r="C293" s="36">
        <v>68421515</v>
      </c>
      <c r="D293" s="37">
        <v>2481</v>
      </c>
      <c r="E293" s="37">
        <f t="shared" si="42"/>
        <v>27578.200322450626</v>
      </c>
      <c r="F293" s="38">
        <f t="shared" si="43"/>
        <v>0.7349939677446814</v>
      </c>
      <c r="G293" s="37">
        <f t="shared" si="44"/>
        <v>5966.0811638664281</v>
      </c>
      <c r="H293" s="37">
        <f t="shared" si="45"/>
        <v>2166.9555997441034</v>
      </c>
      <c r="I293" s="81">
        <f t="shared" si="46"/>
        <v>8133.0367636105311</v>
      </c>
      <c r="J293" s="37">
        <f t="shared" si="47"/>
        <v>-481.76483265677342</v>
      </c>
      <c r="K293" s="37">
        <f t="shared" si="48"/>
        <v>7651.2719309537579</v>
      </c>
      <c r="L293" s="37">
        <f t="shared" si="49"/>
        <v>20178064.210517727</v>
      </c>
      <c r="M293" s="41">
        <f t="shared" si="50"/>
        <v>18982805.660696272</v>
      </c>
      <c r="N293" s="41">
        <f>'jan-sep'!M293</f>
        <v>14701677.33411622</v>
      </c>
      <c r="O293" s="41">
        <f t="shared" si="51"/>
        <v>4281128.3265800513</v>
      </c>
    </row>
    <row r="294" spans="1:15" s="34" customFormat="1" x14ac:dyDescent="0.2">
      <c r="A294" s="33">
        <v>5025</v>
      </c>
      <c r="B294" s="34" t="s">
        <v>362</v>
      </c>
      <c r="C294" s="36">
        <v>170488265</v>
      </c>
      <c r="D294" s="37">
        <v>5598</v>
      </c>
      <c r="E294" s="37">
        <f t="shared" si="42"/>
        <v>30455.209896391567</v>
      </c>
      <c r="F294" s="38">
        <f t="shared" si="43"/>
        <v>0.81166991676477984</v>
      </c>
      <c r="G294" s="37">
        <f t="shared" si="44"/>
        <v>4239.8754195018637</v>
      </c>
      <c r="H294" s="37">
        <f t="shared" si="45"/>
        <v>1160.0022488647742</v>
      </c>
      <c r="I294" s="81">
        <f t="shared" si="46"/>
        <v>5399.8776683666383</v>
      </c>
      <c r="J294" s="37">
        <f t="shared" si="47"/>
        <v>-481.76483265677342</v>
      </c>
      <c r="K294" s="37">
        <f t="shared" si="48"/>
        <v>4918.1128357098651</v>
      </c>
      <c r="L294" s="37">
        <f t="shared" si="49"/>
        <v>30228515.18751644</v>
      </c>
      <c r="M294" s="41">
        <f t="shared" si="50"/>
        <v>27531595.654303826</v>
      </c>
      <c r="N294" s="41">
        <f>'jan-sep'!M294</f>
        <v>24307681.770629819</v>
      </c>
      <c r="O294" s="41">
        <f t="shared" si="51"/>
        <v>3223913.8836740069</v>
      </c>
    </row>
    <row r="295" spans="1:15" s="34" customFormat="1" x14ac:dyDescent="0.2">
      <c r="A295" s="33">
        <v>5026</v>
      </c>
      <c r="B295" s="34" t="s">
        <v>363</v>
      </c>
      <c r="C295" s="36">
        <v>51320642</v>
      </c>
      <c r="D295" s="37">
        <v>1997</v>
      </c>
      <c r="E295" s="37">
        <f t="shared" si="42"/>
        <v>25698.869303955933</v>
      </c>
      <c r="F295" s="38">
        <f t="shared" si="43"/>
        <v>0.68490741583633974</v>
      </c>
      <c r="G295" s="37">
        <f t="shared" si="44"/>
        <v>7093.6797749632433</v>
      </c>
      <c r="H295" s="37">
        <f t="shared" si="45"/>
        <v>2824.7214562172458</v>
      </c>
      <c r="I295" s="81">
        <f t="shared" si="46"/>
        <v>9918.401231180489</v>
      </c>
      <c r="J295" s="37">
        <f t="shared" si="47"/>
        <v>-481.76483265677342</v>
      </c>
      <c r="K295" s="37">
        <f t="shared" si="48"/>
        <v>9436.6363985237149</v>
      </c>
      <c r="L295" s="37">
        <f t="shared" si="49"/>
        <v>19807047.258667435</v>
      </c>
      <c r="M295" s="41">
        <f t="shared" si="50"/>
        <v>18844962.88785186</v>
      </c>
      <c r="N295" s="41">
        <f>'jan-sep'!M295</f>
        <v>15439535.189210033</v>
      </c>
      <c r="O295" s="41">
        <f t="shared" si="51"/>
        <v>3405427.6986418273</v>
      </c>
    </row>
    <row r="296" spans="1:15" s="34" customFormat="1" x14ac:dyDescent="0.2">
      <c r="A296" s="33">
        <v>5027</v>
      </c>
      <c r="B296" s="34" t="s">
        <v>364</v>
      </c>
      <c r="C296" s="36">
        <v>156883115</v>
      </c>
      <c r="D296" s="37">
        <v>6133</v>
      </c>
      <c r="E296" s="37">
        <f t="shared" si="42"/>
        <v>25580.158976031307</v>
      </c>
      <c r="F296" s="38">
        <f t="shared" si="43"/>
        <v>0.68174363524466119</v>
      </c>
      <c r="G296" s="37">
        <f t="shared" si="44"/>
        <v>7164.9059717180189</v>
      </c>
      <c r="H296" s="37">
        <f t="shared" si="45"/>
        <v>2866.270070990865</v>
      </c>
      <c r="I296" s="81">
        <f t="shared" si="46"/>
        <v>10031.176042708885</v>
      </c>
      <c r="J296" s="37">
        <f t="shared" si="47"/>
        <v>-481.76483265677342</v>
      </c>
      <c r="K296" s="37">
        <f t="shared" si="48"/>
        <v>9549.4112100521106</v>
      </c>
      <c r="L296" s="37">
        <f t="shared" si="49"/>
        <v>61521202.669933587</v>
      </c>
      <c r="M296" s="41">
        <f t="shared" si="50"/>
        <v>58566538.951249592</v>
      </c>
      <c r="N296" s="41">
        <f>'jan-sep'!M296</f>
        <v>48156275.745681077</v>
      </c>
      <c r="O296" s="41">
        <f t="shared" si="51"/>
        <v>10410263.205568515</v>
      </c>
    </row>
    <row r="297" spans="1:15" s="34" customFormat="1" x14ac:dyDescent="0.2">
      <c r="A297" s="33">
        <v>5028</v>
      </c>
      <c r="B297" s="34" t="s">
        <v>365</v>
      </c>
      <c r="C297" s="36">
        <v>505669967</v>
      </c>
      <c r="D297" s="37">
        <v>17340</v>
      </c>
      <c r="E297" s="37">
        <f t="shared" si="42"/>
        <v>29162.051153402539</v>
      </c>
      <c r="F297" s="38">
        <f t="shared" si="43"/>
        <v>0.77720559841477199</v>
      </c>
      <c r="G297" s="37">
        <f t="shared" si="44"/>
        <v>5015.7706652952802</v>
      </c>
      <c r="H297" s="37">
        <f t="shared" si="45"/>
        <v>1612.607808910934</v>
      </c>
      <c r="I297" s="81">
        <f t="shared" si="46"/>
        <v>6628.3784742062144</v>
      </c>
      <c r="J297" s="37">
        <f t="shared" si="47"/>
        <v>-481.76483265677342</v>
      </c>
      <c r="K297" s="37">
        <f t="shared" si="48"/>
        <v>6146.6136415494411</v>
      </c>
      <c r="L297" s="37">
        <f t="shared" si="49"/>
        <v>114936082.74273576</v>
      </c>
      <c r="M297" s="41">
        <f t="shared" si="50"/>
        <v>106582280.54446732</v>
      </c>
      <c r="N297" s="41">
        <f>'jan-sep'!M297</f>
        <v>92007992.699324965</v>
      </c>
      <c r="O297" s="41">
        <f t="shared" si="51"/>
        <v>14574287.84514235</v>
      </c>
    </row>
    <row r="298" spans="1:15" s="34" customFormat="1" x14ac:dyDescent="0.2">
      <c r="A298" s="33">
        <v>5029</v>
      </c>
      <c r="B298" s="34" t="s">
        <v>366</v>
      </c>
      <c r="C298" s="36">
        <v>237153639</v>
      </c>
      <c r="D298" s="37">
        <v>8441</v>
      </c>
      <c r="E298" s="37">
        <f t="shared" si="42"/>
        <v>28095.443549342493</v>
      </c>
      <c r="F298" s="38">
        <f t="shared" si="43"/>
        <v>0.74877915485541646</v>
      </c>
      <c r="G298" s="37">
        <f t="shared" si="44"/>
        <v>5655.7352277313075</v>
      </c>
      <c r="H298" s="37">
        <f t="shared" si="45"/>
        <v>1985.9204703319499</v>
      </c>
      <c r="I298" s="81">
        <f t="shared" si="46"/>
        <v>7641.6556980632577</v>
      </c>
      <c r="J298" s="37">
        <f t="shared" si="47"/>
        <v>-481.76483265677342</v>
      </c>
      <c r="K298" s="37">
        <f t="shared" si="48"/>
        <v>7159.8908654064844</v>
      </c>
      <c r="L298" s="37">
        <f t="shared" si="49"/>
        <v>64503215.747351959</v>
      </c>
      <c r="M298" s="41">
        <f t="shared" si="50"/>
        <v>60436638.794896133</v>
      </c>
      <c r="N298" s="41">
        <f>'jan-sep'!M298</f>
        <v>49685975.030481674</v>
      </c>
      <c r="O298" s="41">
        <f t="shared" si="51"/>
        <v>10750663.764414459</v>
      </c>
    </row>
    <row r="299" spans="1:15" s="34" customFormat="1" x14ac:dyDescent="0.2">
      <c r="A299" s="33">
        <v>5031</v>
      </c>
      <c r="B299" s="34" t="s">
        <v>367</v>
      </c>
      <c r="C299" s="36">
        <v>507026914</v>
      </c>
      <c r="D299" s="37">
        <v>14662</v>
      </c>
      <c r="E299" s="37">
        <f t="shared" si="42"/>
        <v>34581.019915427634</v>
      </c>
      <c r="F299" s="38">
        <f t="shared" si="43"/>
        <v>0.92162797931404095</v>
      </c>
      <c r="G299" s="37">
        <f t="shared" si="44"/>
        <v>1764.3894080802231</v>
      </c>
      <c r="H299" s="37">
        <f t="shared" si="45"/>
        <v>0</v>
      </c>
      <c r="I299" s="81">
        <f t="shared" si="46"/>
        <v>1764.3894080802231</v>
      </c>
      <c r="J299" s="37">
        <f t="shared" si="47"/>
        <v>-481.76483265677342</v>
      </c>
      <c r="K299" s="37">
        <f t="shared" si="48"/>
        <v>1282.6245754234496</v>
      </c>
      <c r="L299" s="37">
        <f t="shared" si="49"/>
        <v>25869477.501272231</v>
      </c>
      <c r="M299" s="41">
        <f t="shared" si="50"/>
        <v>18805841.52485862</v>
      </c>
      <c r="N299" s="41">
        <f>'jan-sep'!M299</f>
        <v>19205047.632674612</v>
      </c>
      <c r="O299" s="41">
        <f t="shared" si="51"/>
        <v>-399206.10781599209</v>
      </c>
    </row>
    <row r="300" spans="1:15" s="34" customFormat="1" x14ac:dyDescent="0.2">
      <c r="A300" s="33">
        <v>5032</v>
      </c>
      <c r="B300" s="34" t="s">
        <v>368</v>
      </c>
      <c r="C300" s="36">
        <v>120825590</v>
      </c>
      <c r="D300" s="37">
        <v>4144</v>
      </c>
      <c r="E300" s="37">
        <f t="shared" si="42"/>
        <v>29156.754343629345</v>
      </c>
      <c r="F300" s="38">
        <f t="shared" si="43"/>
        <v>0.77706443172564543</v>
      </c>
      <c r="G300" s="37">
        <f t="shared" si="44"/>
        <v>5018.948751159196</v>
      </c>
      <c r="H300" s="37">
        <f t="shared" si="45"/>
        <v>1614.4616923315516</v>
      </c>
      <c r="I300" s="81">
        <f t="shared" si="46"/>
        <v>6633.4104434907476</v>
      </c>
      <c r="J300" s="37">
        <f t="shared" si="47"/>
        <v>-481.76483265677342</v>
      </c>
      <c r="K300" s="37">
        <f t="shared" si="48"/>
        <v>6151.6456108339744</v>
      </c>
      <c r="L300" s="37">
        <f t="shared" si="49"/>
        <v>27488852.877825659</v>
      </c>
      <c r="M300" s="41">
        <f t="shared" si="50"/>
        <v>25492419.411295991</v>
      </c>
      <c r="N300" s="41">
        <f>'jan-sep'!M300</f>
        <v>21762249.220023226</v>
      </c>
      <c r="O300" s="41">
        <f t="shared" si="51"/>
        <v>3730170.1912727654</v>
      </c>
    </row>
    <row r="301" spans="1:15" s="34" customFormat="1" x14ac:dyDescent="0.2">
      <c r="A301" s="33">
        <v>5033</v>
      </c>
      <c r="B301" s="34" t="s">
        <v>369</v>
      </c>
      <c r="C301" s="36">
        <v>37529939</v>
      </c>
      <c r="D301" s="37">
        <v>753</v>
      </c>
      <c r="E301" s="37">
        <f t="shared" si="42"/>
        <v>49840.556440903056</v>
      </c>
      <c r="F301" s="38">
        <f t="shared" si="43"/>
        <v>1.3283139546738514</v>
      </c>
      <c r="G301" s="37">
        <f t="shared" si="44"/>
        <v>-7391.3325072050293</v>
      </c>
      <c r="H301" s="37">
        <f t="shared" si="45"/>
        <v>0</v>
      </c>
      <c r="I301" s="81">
        <f t="shared" si="46"/>
        <v>-7391.3325072050293</v>
      </c>
      <c r="J301" s="37">
        <f t="shared" si="47"/>
        <v>-481.76483265677342</v>
      </c>
      <c r="K301" s="37">
        <f t="shared" si="48"/>
        <v>-7873.0973398618025</v>
      </c>
      <c r="L301" s="37">
        <f t="shared" si="49"/>
        <v>-5565673.3779253867</v>
      </c>
      <c r="M301" s="41">
        <f t="shared" si="50"/>
        <v>-5928442.2969159372</v>
      </c>
      <c r="N301" s="41">
        <f>'jan-sep'!M301</f>
        <v>-5632835.3408672754</v>
      </c>
      <c r="O301" s="41">
        <f t="shared" si="51"/>
        <v>-295606.95604866184</v>
      </c>
    </row>
    <row r="302" spans="1:15" s="34" customFormat="1" x14ac:dyDescent="0.2">
      <c r="A302" s="33">
        <v>5034</v>
      </c>
      <c r="B302" s="34" t="s">
        <v>370</v>
      </c>
      <c r="C302" s="36">
        <v>67908462</v>
      </c>
      <c r="D302" s="37">
        <v>2426</v>
      </c>
      <c r="E302" s="37">
        <f t="shared" si="42"/>
        <v>27991.946413849957</v>
      </c>
      <c r="F302" s="38">
        <f t="shared" si="43"/>
        <v>0.74602082511031187</v>
      </c>
      <c r="G302" s="37">
        <f t="shared" si="44"/>
        <v>5717.8335090268292</v>
      </c>
      <c r="H302" s="37">
        <f t="shared" si="45"/>
        <v>2022.1444677543375</v>
      </c>
      <c r="I302" s="81">
        <f t="shared" si="46"/>
        <v>7739.9779767811669</v>
      </c>
      <c r="J302" s="37">
        <f t="shared" si="47"/>
        <v>-481.76483265677342</v>
      </c>
      <c r="K302" s="37">
        <f t="shared" si="48"/>
        <v>7258.2131441243937</v>
      </c>
      <c r="L302" s="37">
        <f t="shared" si="49"/>
        <v>18777186.57167111</v>
      </c>
      <c r="M302" s="41">
        <f t="shared" si="50"/>
        <v>17608425.08764578</v>
      </c>
      <c r="N302" s="41">
        <f>'jan-sep'!M302</f>
        <v>14708844.272195065</v>
      </c>
      <c r="O302" s="41">
        <f t="shared" si="51"/>
        <v>2899580.8154507149</v>
      </c>
    </row>
    <row r="303" spans="1:15" s="34" customFormat="1" x14ac:dyDescent="0.2">
      <c r="A303" s="33">
        <v>5035</v>
      </c>
      <c r="B303" s="34" t="s">
        <v>371</v>
      </c>
      <c r="C303" s="36">
        <v>732826256</v>
      </c>
      <c r="D303" s="37">
        <v>24541</v>
      </c>
      <c r="E303" s="37">
        <f t="shared" si="42"/>
        <v>29861.303777352186</v>
      </c>
      <c r="F303" s="38">
        <f t="shared" si="43"/>
        <v>0.79584156648097826</v>
      </c>
      <c r="G303" s="37">
        <f t="shared" si="44"/>
        <v>4596.2190909254914</v>
      </c>
      <c r="H303" s="37">
        <f t="shared" si="45"/>
        <v>1367.8693905285572</v>
      </c>
      <c r="I303" s="81">
        <f t="shared" si="46"/>
        <v>5964.0884814540486</v>
      </c>
      <c r="J303" s="37">
        <f t="shared" si="47"/>
        <v>-481.76483265677342</v>
      </c>
      <c r="K303" s="37">
        <f t="shared" si="48"/>
        <v>5482.3236487972754</v>
      </c>
      <c r="L303" s="37">
        <f t="shared" si="49"/>
        <v>146364695.4233638</v>
      </c>
      <c r="M303" s="41">
        <f t="shared" si="50"/>
        <v>134541704.66513392</v>
      </c>
      <c r="N303" s="41">
        <f>'jan-sep'!M303</f>
        <v>118978934.17922053</v>
      </c>
      <c r="O303" s="41">
        <f t="shared" si="51"/>
        <v>15562770.485913396</v>
      </c>
    </row>
    <row r="304" spans="1:15" s="34" customFormat="1" x14ac:dyDescent="0.2">
      <c r="A304" s="33">
        <v>5036</v>
      </c>
      <c r="B304" s="34" t="s">
        <v>372</v>
      </c>
      <c r="C304" s="36">
        <v>72134999</v>
      </c>
      <c r="D304" s="37">
        <v>2645</v>
      </c>
      <c r="E304" s="37">
        <f t="shared" si="42"/>
        <v>27272.211342155009</v>
      </c>
      <c r="F304" s="38">
        <f t="shared" si="43"/>
        <v>0.72683897386966267</v>
      </c>
      <c r="G304" s="37">
        <f t="shared" si="44"/>
        <v>6149.674552043798</v>
      </c>
      <c r="H304" s="37">
        <f t="shared" si="45"/>
        <v>2274.0517428475691</v>
      </c>
      <c r="I304" s="81">
        <f t="shared" si="46"/>
        <v>8423.7262948913667</v>
      </c>
      <c r="J304" s="37">
        <f t="shared" si="47"/>
        <v>-481.76483265677342</v>
      </c>
      <c r="K304" s="37">
        <f t="shared" si="48"/>
        <v>7941.9614622345935</v>
      </c>
      <c r="L304" s="37">
        <f t="shared" si="49"/>
        <v>22280756.049987666</v>
      </c>
      <c r="M304" s="41">
        <f t="shared" si="50"/>
        <v>21006488.067610499</v>
      </c>
      <c r="N304" s="41">
        <f>'jan-sep'!M304</f>
        <v>17131279.536935672</v>
      </c>
      <c r="O304" s="41">
        <f t="shared" si="51"/>
        <v>3875208.5306748264</v>
      </c>
    </row>
    <row r="305" spans="1:15" s="34" customFormat="1" x14ac:dyDescent="0.2">
      <c r="A305" s="33">
        <v>5037</v>
      </c>
      <c r="B305" s="34" t="s">
        <v>373</v>
      </c>
      <c r="C305" s="36">
        <v>587229648</v>
      </c>
      <c r="D305" s="37">
        <v>20344</v>
      </c>
      <c r="E305" s="37">
        <f t="shared" si="42"/>
        <v>28865.004325599686</v>
      </c>
      <c r="F305" s="38">
        <f t="shared" si="43"/>
        <v>0.76928892422936268</v>
      </c>
      <c r="G305" s="37">
        <f t="shared" si="44"/>
        <v>5193.9987619769918</v>
      </c>
      <c r="H305" s="37">
        <f t="shared" si="45"/>
        <v>1716.5741986419325</v>
      </c>
      <c r="I305" s="81">
        <f t="shared" si="46"/>
        <v>6910.5729606189243</v>
      </c>
      <c r="J305" s="37">
        <f t="shared" si="47"/>
        <v>-481.76483265677342</v>
      </c>
      <c r="K305" s="37">
        <f t="shared" si="48"/>
        <v>6428.808127962151</v>
      </c>
      <c r="L305" s="37">
        <f t="shared" si="49"/>
        <v>140588696.3108314</v>
      </c>
      <c r="M305" s="41">
        <f t="shared" si="50"/>
        <v>130787672.555262</v>
      </c>
      <c r="N305" s="41">
        <f>'jan-sep'!M305</f>
        <v>108721427.46316421</v>
      </c>
      <c r="O305" s="41">
        <f t="shared" si="51"/>
        <v>22066245.092097789</v>
      </c>
    </row>
    <row r="306" spans="1:15" s="34" customFormat="1" x14ac:dyDescent="0.2">
      <c r="A306" s="33">
        <v>5038</v>
      </c>
      <c r="B306" s="34" t="s">
        <v>374</v>
      </c>
      <c r="C306" s="36">
        <v>409353519</v>
      </c>
      <c r="D306" s="37">
        <v>15002</v>
      </c>
      <c r="E306" s="37">
        <f t="shared" si="42"/>
        <v>27286.59638714838</v>
      </c>
      <c r="F306" s="38">
        <f t="shared" si="43"/>
        <v>0.72722235353810527</v>
      </c>
      <c r="G306" s="37">
        <f t="shared" si="44"/>
        <v>6141.0435250477758</v>
      </c>
      <c r="H306" s="37">
        <f t="shared" si="45"/>
        <v>2269.0169770998896</v>
      </c>
      <c r="I306" s="81">
        <f t="shared" si="46"/>
        <v>8410.0605021476658</v>
      </c>
      <c r="J306" s="37">
        <f t="shared" si="47"/>
        <v>-481.76483265677342</v>
      </c>
      <c r="K306" s="37">
        <f t="shared" si="48"/>
        <v>7928.2956694908926</v>
      </c>
      <c r="L306" s="37">
        <f t="shared" si="49"/>
        <v>126167727.65321928</v>
      </c>
      <c r="M306" s="41">
        <f t="shared" si="50"/>
        <v>118940291.63370237</v>
      </c>
      <c r="N306" s="41">
        <f>'jan-sep'!M306</f>
        <v>98053359.876203746</v>
      </c>
      <c r="O306" s="41">
        <f t="shared" si="51"/>
        <v>20886931.757498622</v>
      </c>
    </row>
    <row r="307" spans="1:15" s="34" customFormat="1" x14ac:dyDescent="0.2">
      <c r="A307" s="33">
        <v>5041</v>
      </c>
      <c r="B307" s="34" t="s">
        <v>391</v>
      </c>
      <c r="C307" s="36">
        <v>56112764</v>
      </c>
      <c r="D307" s="37">
        <v>2021</v>
      </c>
      <c r="E307" s="37">
        <f t="shared" si="42"/>
        <v>27764.851063829788</v>
      </c>
      <c r="F307" s="38">
        <f t="shared" si="43"/>
        <v>0.73996844640480908</v>
      </c>
      <c r="G307" s="37">
        <f t="shared" si="44"/>
        <v>5854.0907190389307</v>
      </c>
      <c r="H307" s="37">
        <f t="shared" si="45"/>
        <v>2101.6278402613966</v>
      </c>
      <c r="I307" s="81">
        <f t="shared" si="46"/>
        <v>7955.7185593003269</v>
      </c>
      <c r="J307" s="37">
        <f t="shared" si="47"/>
        <v>-481.76483265677342</v>
      </c>
      <c r="K307" s="37">
        <f t="shared" si="48"/>
        <v>7473.9537266435536</v>
      </c>
      <c r="L307" s="37">
        <f t="shared" si="49"/>
        <v>16078507.208345961</v>
      </c>
      <c r="M307" s="41">
        <f t="shared" si="50"/>
        <v>15104860.481546622</v>
      </c>
      <c r="N307" s="41">
        <f>'jan-sep'!M307</f>
        <v>12765125.079866538</v>
      </c>
      <c r="O307" s="41">
        <f t="shared" si="51"/>
        <v>2339735.4016800839</v>
      </c>
    </row>
    <row r="308" spans="1:15" s="34" customFormat="1" x14ac:dyDescent="0.2">
      <c r="A308" s="33">
        <v>5042</v>
      </c>
      <c r="B308" s="34" t="s">
        <v>375</v>
      </c>
      <c r="C308" s="36">
        <v>38763104</v>
      </c>
      <c r="D308" s="37">
        <v>1295</v>
      </c>
      <c r="E308" s="37">
        <f t="shared" si="42"/>
        <v>29932.898841698843</v>
      </c>
      <c r="F308" s="38">
        <f t="shared" si="43"/>
        <v>0.79774966562449801</v>
      </c>
      <c r="G308" s="37">
        <f t="shared" si="44"/>
        <v>4553.2620523174974</v>
      </c>
      <c r="H308" s="37">
        <f t="shared" si="45"/>
        <v>1342.8111180072274</v>
      </c>
      <c r="I308" s="81">
        <f t="shared" si="46"/>
        <v>5896.0731703247247</v>
      </c>
      <c r="J308" s="37">
        <f t="shared" si="47"/>
        <v>-481.76483265677342</v>
      </c>
      <c r="K308" s="37">
        <f t="shared" si="48"/>
        <v>5414.3083376679515</v>
      </c>
      <c r="L308" s="37">
        <f t="shared" si="49"/>
        <v>7635414.7555705188</v>
      </c>
      <c r="M308" s="41">
        <f t="shared" si="50"/>
        <v>7011529.2972799968</v>
      </c>
      <c r="N308" s="41">
        <f>'jan-sep'!M308</f>
        <v>6502461.6625072584</v>
      </c>
      <c r="O308" s="41">
        <f t="shared" si="51"/>
        <v>509067.63477273844</v>
      </c>
    </row>
    <row r="309" spans="1:15" s="34" customFormat="1" x14ac:dyDescent="0.2">
      <c r="A309" s="33">
        <v>5043</v>
      </c>
      <c r="B309" s="34" t="s">
        <v>392</v>
      </c>
      <c r="C309" s="36">
        <v>13385557</v>
      </c>
      <c r="D309" s="37">
        <v>429</v>
      </c>
      <c r="E309" s="37">
        <f t="shared" si="42"/>
        <v>31201.764568764567</v>
      </c>
      <c r="F309" s="38">
        <f t="shared" si="43"/>
        <v>0.83156654433184674</v>
      </c>
      <c r="G309" s="37">
        <f t="shared" si="44"/>
        <v>3791.9426160780631</v>
      </c>
      <c r="H309" s="37">
        <f t="shared" si="45"/>
        <v>898.70811353422403</v>
      </c>
      <c r="I309" s="81">
        <f t="shared" si="46"/>
        <v>4690.6507296122873</v>
      </c>
      <c r="J309" s="37">
        <f t="shared" si="47"/>
        <v>-481.76483265677342</v>
      </c>
      <c r="K309" s="37">
        <f t="shared" si="48"/>
        <v>4208.885896955514</v>
      </c>
      <c r="L309" s="37">
        <f t="shared" si="49"/>
        <v>2012289.1630036712</v>
      </c>
      <c r="M309" s="41">
        <f t="shared" si="50"/>
        <v>1805612.0497939156</v>
      </c>
      <c r="N309" s="41">
        <f>'jan-sep'!M309</f>
        <v>986943.28298502881</v>
      </c>
      <c r="O309" s="41">
        <f t="shared" si="51"/>
        <v>818668.76680888678</v>
      </c>
    </row>
    <row r="310" spans="1:15" s="34" customFormat="1" x14ac:dyDescent="0.2">
      <c r="A310" s="33">
        <v>5044</v>
      </c>
      <c r="B310" s="34" t="s">
        <v>376</v>
      </c>
      <c r="C310" s="36">
        <v>32482984</v>
      </c>
      <c r="D310" s="37">
        <v>814</v>
      </c>
      <c r="E310" s="37">
        <f t="shared" si="42"/>
        <v>39905.38574938575</v>
      </c>
      <c r="F310" s="38">
        <f t="shared" si="43"/>
        <v>1.0635290723610491</v>
      </c>
      <c r="G310" s="37">
        <f t="shared" si="44"/>
        <v>-1430.2300922946465</v>
      </c>
      <c r="H310" s="37">
        <f t="shared" si="45"/>
        <v>0</v>
      </c>
      <c r="I310" s="81">
        <f t="shared" si="46"/>
        <v>-1430.2300922946465</v>
      </c>
      <c r="J310" s="37">
        <f t="shared" si="47"/>
        <v>-481.76483265677342</v>
      </c>
      <c r="K310" s="37">
        <f t="shared" si="48"/>
        <v>-1911.99492495142</v>
      </c>
      <c r="L310" s="37">
        <f t="shared" si="49"/>
        <v>-1164207.2951278423</v>
      </c>
      <c r="M310" s="41">
        <f t="shared" si="50"/>
        <v>-1556363.8689104558</v>
      </c>
      <c r="N310" s="41">
        <f>'jan-sep'!M310</f>
        <v>-1691434.692252276</v>
      </c>
      <c r="O310" s="41">
        <f t="shared" si="51"/>
        <v>135070.82334182016</v>
      </c>
    </row>
    <row r="311" spans="1:15" s="34" customFormat="1" x14ac:dyDescent="0.2">
      <c r="A311" s="33">
        <v>5045</v>
      </c>
      <c r="B311" s="34" t="s">
        <v>377</v>
      </c>
      <c r="C311" s="36">
        <v>65192763</v>
      </c>
      <c r="D311" s="37">
        <v>2296</v>
      </c>
      <c r="E311" s="37">
        <f t="shared" si="42"/>
        <v>28394.060540069688</v>
      </c>
      <c r="F311" s="38">
        <f t="shared" si="43"/>
        <v>0.75673767587144825</v>
      </c>
      <c r="G311" s="37">
        <f t="shared" si="44"/>
        <v>5476.5650332949908</v>
      </c>
      <c r="H311" s="37">
        <f t="shared" si="45"/>
        <v>1881.4045235774317</v>
      </c>
      <c r="I311" s="81">
        <f t="shared" si="46"/>
        <v>7357.9695568724228</v>
      </c>
      <c r="J311" s="37">
        <f t="shared" si="47"/>
        <v>-481.76483265677342</v>
      </c>
      <c r="K311" s="37">
        <f t="shared" si="48"/>
        <v>6876.2047242156495</v>
      </c>
      <c r="L311" s="37">
        <f t="shared" si="49"/>
        <v>16893898.102579083</v>
      </c>
      <c r="M311" s="41">
        <f t="shared" si="50"/>
        <v>15787766.046799131</v>
      </c>
      <c r="N311" s="41">
        <f>'jan-sep'!M311</f>
        <v>12994286.239472331</v>
      </c>
      <c r="O311" s="41">
        <f t="shared" si="51"/>
        <v>2793479.8073267993</v>
      </c>
    </row>
    <row r="312" spans="1:15" s="34" customFormat="1" x14ac:dyDescent="0.2">
      <c r="A312" s="33">
        <v>5046</v>
      </c>
      <c r="B312" s="34" t="s">
        <v>378</v>
      </c>
      <c r="C312" s="36">
        <v>29285737</v>
      </c>
      <c r="D312" s="37">
        <v>1216</v>
      </c>
      <c r="E312" s="37">
        <f t="shared" si="42"/>
        <v>24083.66529605263</v>
      </c>
      <c r="F312" s="38">
        <f t="shared" si="43"/>
        <v>0.64186018329014916</v>
      </c>
      <c r="G312" s="37">
        <f t="shared" si="44"/>
        <v>8062.8021797052252</v>
      </c>
      <c r="H312" s="37">
        <f t="shared" si="45"/>
        <v>3390.0428589834019</v>
      </c>
      <c r="I312" s="81">
        <f t="shared" si="46"/>
        <v>11452.845038688627</v>
      </c>
      <c r="J312" s="37">
        <f t="shared" si="47"/>
        <v>-481.76483265677342</v>
      </c>
      <c r="K312" s="37">
        <f t="shared" si="48"/>
        <v>10971.080206031853</v>
      </c>
      <c r="L312" s="37">
        <f t="shared" si="49"/>
        <v>13926659.56704537</v>
      </c>
      <c r="M312" s="41">
        <f t="shared" si="50"/>
        <v>13340833.530534733</v>
      </c>
      <c r="N312" s="41">
        <f>'jan-sep'!M312</f>
        <v>11220993.559929594</v>
      </c>
      <c r="O312" s="41">
        <f t="shared" si="51"/>
        <v>2119839.9706051387</v>
      </c>
    </row>
    <row r="313" spans="1:15" s="34" customFormat="1" x14ac:dyDescent="0.2">
      <c r="A313" s="33">
        <v>5047</v>
      </c>
      <c r="B313" s="34" t="s">
        <v>379</v>
      </c>
      <c r="C313" s="36">
        <v>108100992</v>
      </c>
      <c r="D313" s="37">
        <v>3873</v>
      </c>
      <c r="E313" s="37">
        <f t="shared" si="42"/>
        <v>27911.436096049572</v>
      </c>
      <c r="F313" s="38">
        <f t="shared" si="43"/>
        <v>0.74387512317064186</v>
      </c>
      <c r="G313" s="37">
        <f t="shared" si="44"/>
        <v>5766.1396997070597</v>
      </c>
      <c r="H313" s="37">
        <f t="shared" si="45"/>
        <v>2050.3230789844724</v>
      </c>
      <c r="I313" s="81">
        <f t="shared" si="46"/>
        <v>7816.4627786915316</v>
      </c>
      <c r="J313" s="37">
        <f t="shared" si="47"/>
        <v>-481.76483265677342</v>
      </c>
      <c r="K313" s="37">
        <f t="shared" si="48"/>
        <v>7334.6979460347584</v>
      </c>
      <c r="L313" s="37">
        <f t="shared" si="49"/>
        <v>30273160.341872301</v>
      </c>
      <c r="M313" s="41">
        <f t="shared" si="50"/>
        <v>28407285.14499262</v>
      </c>
      <c r="N313" s="41">
        <f>'jan-sep'!M313</f>
        <v>24749522.292193525</v>
      </c>
      <c r="O313" s="41">
        <f t="shared" si="51"/>
        <v>3657762.8527990952</v>
      </c>
    </row>
    <row r="314" spans="1:15" s="34" customFormat="1" x14ac:dyDescent="0.2">
      <c r="A314" s="33">
        <v>5049</v>
      </c>
      <c r="B314" s="34" t="s">
        <v>380</v>
      </c>
      <c r="C314" s="36">
        <v>38542017</v>
      </c>
      <c r="D314" s="37">
        <v>1108</v>
      </c>
      <c r="E314" s="37">
        <f t="shared" si="42"/>
        <v>34785.213898916969</v>
      </c>
      <c r="F314" s="38">
        <f t="shared" si="43"/>
        <v>0.9270700075957865</v>
      </c>
      <c r="G314" s="37">
        <f t="shared" si="44"/>
        <v>1641.8730179866222</v>
      </c>
      <c r="H314" s="37">
        <f t="shared" si="45"/>
        <v>0</v>
      </c>
      <c r="I314" s="81">
        <f t="shared" si="46"/>
        <v>1641.8730179866222</v>
      </c>
      <c r="J314" s="37">
        <f t="shared" si="47"/>
        <v>-481.76483265677342</v>
      </c>
      <c r="K314" s="37">
        <f t="shared" si="48"/>
        <v>1160.1081853298488</v>
      </c>
      <c r="L314" s="37">
        <f t="shared" si="49"/>
        <v>1819195.3039291773</v>
      </c>
      <c r="M314" s="41">
        <f t="shared" si="50"/>
        <v>1285399.8693454724</v>
      </c>
      <c r="N314" s="41">
        <f>'jan-sep'!M314</f>
        <v>-997657.83171439858</v>
      </c>
      <c r="O314" s="41">
        <f t="shared" si="51"/>
        <v>2283057.7010598709</v>
      </c>
    </row>
    <row r="315" spans="1:15" s="34" customFormat="1" x14ac:dyDescent="0.2">
      <c r="A315" s="33">
        <v>5052</v>
      </c>
      <c r="B315" s="34" t="s">
        <v>381</v>
      </c>
      <c r="C315" s="36">
        <v>15715570</v>
      </c>
      <c r="D315" s="37">
        <v>582</v>
      </c>
      <c r="E315" s="37">
        <f t="shared" si="42"/>
        <v>27002.697594501718</v>
      </c>
      <c r="F315" s="38">
        <f t="shared" si="43"/>
        <v>0.71965609114224371</v>
      </c>
      <c r="G315" s="37">
        <f t="shared" si="44"/>
        <v>6311.3828006357726</v>
      </c>
      <c r="H315" s="37">
        <f t="shared" si="45"/>
        <v>2368.381554526221</v>
      </c>
      <c r="I315" s="81">
        <f t="shared" si="46"/>
        <v>8679.7643551619931</v>
      </c>
      <c r="J315" s="37">
        <f t="shared" si="47"/>
        <v>-481.76483265677342</v>
      </c>
      <c r="K315" s="37">
        <f t="shared" si="48"/>
        <v>8197.9995225052189</v>
      </c>
      <c r="L315" s="37">
        <f t="shared" si="49"/>
        <v>5051622.8547042804</v>
      </c>
      <c r="M315" s="41">
        <f t="shared" si="50"/>
        <v>4771235.7220980376</v>
      </c>
      <c r="N315" s="41">
        <f>'jan-sep'!M315</f>
        <v>3634583.6234202506</v>
      </c>
      <c r="O315" s="41">
        <f t="shared" si="51"/>
        <v>1136652.098677787</v>
      </c>
    </row>
    <row r="316" spans="1:15" s="34" customFormat="1" x14ac:dyDescent="0.2">
      <c r="A316" s="33">
        <v>5053</v>
      </c>
      <c r="B316" s="34" t="s">
        <v>382</v>
      </c>
      <c r="C316" s="36">
        <v>200064938</v>
      </c>
      <c r="D316" s="37">
        <v>6841</v>
      </c>
      <c r="E316" s="37">
        <f t="shared" si="42"/>
        <v>29244.98435901184</v>
      </c>
      <c r="F316" s="38">
        <f t="shared" si="43"/>
        <v>0.77941587338325646</v>
      </c>
      <c r="G316" s="37">
        <f t="shared" si="44"/>
        <v>4966.0107419296992</v>
      </c>
      <c r="H316" s="37">
        <f t="shared" si="45"/>
        <v>1583.5811869476786</v>
      </c>
      <c r="I316" s="81">
        <f t="shared" si="46"/>
        <v>6549.5919288773775</v>
      </c>
      <c r="J316" s="37">
        <f t="shared" si="47"/>
        <v>-481.76483265677342</v>
      </c>
      <c r="K316" s="37">
        <f t="shared" si="48"/>
        <v>6067.8270962206043</v>
      </c>
      <c r="L316" s="37">
        <f t="shared" si="49"/>
        <v>44805758.38545014</v>
      </c>
      <c r="M316" s="41">
        <f t="shared" si="50"/>
        <v>41510005.165245153</v>
      </c>
      <c r="N316" s="41">
        <f>'jan-sep'!M316</f>
        <v>35529261.620047979</v>
      </c>
      <c r="O316" s="41">
        <f t="shared" si="51"/>
        <v>5980743.545197174</v>
      </c>
    </row>
    <row r="317" spans="1:15" s="34" customFormat="1" x14ac:dyDescent="0.2">
      <c r="A317" s="33">
        <v>5054</v>
      </c>
      <c r="B317" s="34" t="s">
        <v>383</v>
      </c>
      <c r="C317" s="36">
        <v>261281994</v>
      </c>
      <c r="D317" s="37">
        <v>9977</v>
      </c>
      <c r="E317" s="37">
        <f t="shared" si="42"/>
        <v>26188.432795429489</v>
      </c>
      <c r="F317" s="38">
        <f t="shared" si="43"/>
        <v>0.69795490294042628</v>
      </c>
      <c r="G317" s="37">
        <f t="shared" si="44"/>
        <v>6799.9416800791096</v>
      </c>
      <c r="H317" s="37">
        <f t="shared" si="45"/>
        <v>2653.3742342015012</v>
      </c>
      <c r="I317" s="81">
        <f t="shared" si="46"/>
        <v>9453.3159142806107</v>
      </c>
      <c r="J317" s="37">
        <f t="shared" si="47"/>
        <v>-481.76483265677342</v>
      </c>
      <c r="K317" s="37">
        <f t="shared" si="48"/>
        <v>8971.5510816238366</v>
      </c>
      <c r="L317" s="37">
        <f t="shared" si="49"/>
        <v>94315732.876777649</v>
      </c>
      <c r="M317" s="41">
        <f t="shared" si="50"/>
        <v>89509165.141361013</v>
      </c>
      <c r="N317" s="41">
        <f>'jan-sep'!M317</f>
        <v>77203090.48249799</v>
      </c>
      <c r="O317" s="41">
        <f t="shared" si="51"/>
        <v>12306074.658863023</v>
      </c>
    </row>
    <row r="318" spans="1:15" s="34" customFormat="1" x14ac:dyDescent="0.2">
      <c r="A318" s="33">
        <v>5055</v>
      </c>
      <c r="B318" s="34" t="s">
        <v>411</v>
      </c>
      <c r="C318" s="36">
        <v>186869018</v>
      </c>
      <c r="D318" s="37">
        <v>5880</v>
      </c>
      <c r="E318" s="37">
        <f t="shared" si="42"/>
        <v>31780.445238095239</v>
      </c>
      <c r="F318" s="38">
        <f t="shared" si="43"/>
        <v>0.84698911709712799</v>
      </c>
      <c r="G318" s="37">
        <f t="shared" si="44"/>
        <v>3444.7342144796603</v>
      </c>
      <c r="H318" s="37">
        <f t="shared" si="45"/>
        <v>696.16987926848901</v>
      </c>
      <c r="I318" s="81">
        <f t="shared" si="46"/>
        <v>4140.9040937481495</v>
      </c>
      <c r="J318" s="37">
        <f t="shared" si="47"/>
        <v>-481.76483265677342</v>
      </c>
      <c r="K318" s="37">
        <f t="shared" si="48"/>
        <v>3659.1392610913763</v>
      </c>
      <c r="L318" s="37">
        <f t="shared" si="49"/>
        <v>24348516.071239118</v>
      </c>
      <c r="M318" s="41">
        <f t="shared" si="50"/>
        <v>21515738.855217293</v>
      </c>
      <c r="N318" s="41">
        <f>'jan-sep'!M318</f>
        <v>16731048.160843758</v>
      </c>
      <c r="O318" s="41">
        <f t="shared" si="51"/>
        <v>4784690.694373535</v>
      </c>
    </row>
    <row r="319" spans="1:15" s="34" customFormat="1" x14ac:dyDescent="0.2">
      <c r="A319" s="33">
        <v>5056</v>
      </c>
      <c r="B319" s="34" t="s">
        <v>355</v>
      </c>
      <c r="C319" s="36">
        <v>163646598</v>
      </c>
      <c r="D319" s="37">
        <v>5281</v>
      </c>
      <c r="E319" s="37">
        <f t="shared" si="42"/>
        <v>30987.804961181595</v>
      </c>
      <c r="F319" s="38">
        <f t="shared" si="43"/>
        <v>0.82586424979936113</v>
      </c>
      <c r="G319" s="37">
        <f t="shared" si="44"/>
        <v>3920.3183806278466</v>
      </c>
      <c r="H319" s="37">
        <f t="shared" si="45"/>
        <v>973.59397618826438</v>
      </c>
      <c r="I319" s="81">
        <f t="shared" si="46"/>
        <v>4893.9123568161112</v>
      </c>
      <c r="J319" s="37">
        <f t="shared" si="47"/>
        <v>-481.76483265677342</v>
      </c>
      <c r="K319" s="37">
        <f t="shared" si="48"/>
        <v>4412.147524159338</v>
      </c>
      <c r="L319" s="37">
        <f t="shared" si="49"/>
        <v>25844751.156345885</v>
      </c>
      <c r="M319" s="41">
        <f t="shared" si="50"/>
        <v>23300551.075085465</v>
      </c>
      <c r="N319" s="41">
        <f>'jan-sep'!M319</f>
        <v>19997808.377375156</v>
      </c>
      <c r="O319" s="41">
        <f t="shared" si="51"/>
        <v>3302742.6977103092</v>
      </c>
    </row>
    <row r="320" spans="1:15" s="34" customFormat="1" x14ac:dyDescent="0.2">
      <c r="A320" s="33">
        <v>5057</v>
      </c>
      <c r="B320" s="34" t="s">
        <v>357</v>
      </c>
      <c r="C320" s="36">
        <v>310104125</v>
      </c>
      <c r="D320" s="37">
        <v>10472</v>
      </c>
      <c r="E320" s="37">
        <f t="shared" si="42"/>
        <v>29612.693372803667</v>
      </c>
      <c r="F320" s="38">
        <f t="shared" si="43"/>
        <v>0.78921578432241679</v>
      </c>
      <c r="G320" s="37">
        <f t="shared" si="44"/>
        <v>4745.3853336546026</v>
      </c>
      <c r="H320" s="37">
        <f t="shared" si="45"/>
        <v>1454.8830321205389</v>
      </c>
      <c r="I320" s="81">
        <f t="shared" si="46"/>
        <v>6200.2683657751413</v>
      </c>
      <c r="J320" s="37">
        <f t="shared" si="47"/>
        <v>-481.76483265677342</v>
      </c>
      <c r="K320" s="37">
        <f t="shared" si="48"/>
        <v>5718.5035331183681</v>
      </c>
      <c r="L320" s="37">
        <f t="shared" si="49"/>
        <v>64929210.326397277</v>
      </c>
      <c r="M320" s="41">
        <f t="shared" si="50"/>
        <v>59884168.998815551</v>
      </c>
      <c r="N320" s="41">
        <f>'jan-sep'!M320</f>
        <v>55738639.139788434</v>
      </c>
      <c r="O320" s="41">
        <f t="shared" si="51"/>
        <v>4145529.8590271175</v>
      </c>
    </row>
    <row r="321" spans="1:15" s="34" customFormat="1" x14ac:dyDescent="0.2">
      <c r="A321" s="33">
        <v>5058</v>
      </c>
      <c r="B321" s="34" t="s">
        <v>358</v>
      </c>
      <c r="C321" s="36">
        <v>125866133</v>
      </c>
      <c r="D321" s="37">
        <v>4252</v>
      </c>
      <c r="E321" s="37">
        <f t="shared" si="42"/>
        <v>29601.630526810914</v>
      </c>
      <c r="F321" s="38">
        <f t="shared" si="43"/>
        <v>0.78892094546506963</v>
      </c>
      <c r="G321" s="37">
        <f t="shared" si="44"/>
        <v>4752.0230412502551</v>
      </c>
      <c r="H321" s="37">
        <f t="shared" si="45"/>
        <v>1458.7550282180027</v>
      </c>
      <c r="I321" s="81">
        <f t="shared" si="46"/>
        <v>6210.7780694682579</v>
      </c>
      <c r="J321" s="37">
        <f t="shared" si="47"/>
        <v>-481.76483265677342</v>
      </c>
      <c r="K321" s="37">
        <f t="shared" si="48"/>
        <v>5729.0132368114846</v>
      </c>
      <c r="L321" s="37">
        <f t="shared" si="49"/>
        <v>26408228.351379033</v>
      </c>
      <c r="M321" s="41">
        <f t="shared" si="50"/>
        <v>24359764.282922432</v>
      </c>
      <c r="N321" s="41">
        <f>'jan-sep'!M321</f>
        <v>19436569.977977499</v>
      </c>
      <c r="O321" s="41">
        <f t="shared" si="51"/>
        <v>4923194.3049449325</v>
      </c>
    </row>
    <row r="322" spans="1:15" s="34" customFormat="1" x14ac:dyDescent="0.2">
      <c r="A322" s="33">
        <v>5059</v>
      </c>
      <c r="B322" s="34" t="s">
        <v>412</v>
      </c>
      <c r="C322" s="36">
        <v>537731342</v>
      </c>
      <c r="D322" s="37">
        <v>18690</v>
      </c>
      <c r="E322" s="37">
        <f t="shared" si="42"/>
        <v>28771.072338148744</v>
      </c>
      <c r="F322" s="38">
        <f t="shared" si="43"/>
        <v>0.76678551779429849</v>
      </c>
      <c r="G322" s="37">
        <f t="shared" si="44"/>
        <v>5250.3579544475569</v>
      </c>
      <c r="H322" s="37">
        <f t="shared" si="45"/>
        <v>1749.4503942497622</v>
      </c>
      <c r="I322" s="81">
        <f t="shared" si="46"/>
        <v>6999.8083486973192</v>
      </c>
      <c r="J322" s="37">
        <f t="shared" si="47"/>
        <v>-481.76483265677342</v>
      </c>
      <c r="K322" s="37">
        <f t="shared" si="48"/>
        <v>6518.0435160405459</v>
      </c>
      <c r="L322" s="37">
        <f t="shared" si="49"/>
        <v>130826418.0371529</v>
      </c>
      <c r="M322" s="41">
        <f t="shared" si="50"/>
        <v>121822233.3147978</v>
      </c>
      <c r="N322" s="41">
        <f>'jan-sep'!M322</f>
        <v>103487530.82375339</v>
      </c>
      <c r="O322" s="41">
        <f t="shared" si="51"/>
        <v>18334702.491044417</v>
      </c>
    </row>
    <row r="323" spans="1:15" s="34" customFormat="1" x14ac:dyDescent="0.2">
      <c r="A323" s="33">
        <v>5060</v>
      </c>
      <c r="B323" s="34" t="s">
        <v>413</v>
      </c>
      <c r="C323" s="36">
        <v>410392569</v>
      </c>
      <c r="D323" s="37">
        <v>9890</v>
      </c>
      <c r="E323" s="37">
        <f t="shared" si="42"/>
        <v>41495.70970677452</v>
      </c>
      <c r="F323" s="38">
        <f t="shared" si="43"/>
        <v>1.1059132200492159</v>
      </c>
      <c r="G323" s="37">
        <f t="shared" si="44"/>
        <v>-2384.4244667279081</v>
      </c>
      <c r="H323" s="37">
        <f t="shared" si="45"/>
        <v>0</v>
      </c>
      <c r="I323" s="81">
        <f t="shared" si="46"/>
        <v>-2384.4244667279081</v>
      </c>
      <c r="J323" s="37">
        <f t="shared" si="47"/>
        <v>-481.76483265677342</v>
      </c>
      <c r="K323" s="37">
        <f t="shared" si="48"/>
        <v>-2866.1892993846814</v>
      </c>
      <c r="L323" s="37">
        <f t="shared" si="49"/>
        <v>-23581957.975939013</v>
      </c>
      <c r="M323" s="41">
        <f t="shared" si="50"/>
        <v>-28346612.170914497</v>
      </c>
      <c r="N323" s="41">
        <f>'jan-sep'!M323</f>
        <v>-14238040.009797292</v>
      </c>
      <c r="O323" s="41">
        <f t="shared" si="51"/>
        <v>-14108572.161117205</v>
      </c>
    </row>
    <row r="324" spans="1:15" s="34" customFormat="1" x14ac:dyDescent="0.2">
      <c r="A324" s="33">
        <v>5061</v>
      </c>
      <c r="B324" s="34" t="s">
        <v>285</v>
      </c>
      <c r="C324" s="36">
        <v>54739053</v>
      </c>
      <c r="D324" s="37">
        <v>1957</v>
      </c>
      <c r="E324" s="37">
        <f t="shared" si="42"/>
        <v>27970.900868676545</v>
      </c>
      <c r="F324" s="38">
        <f t="shared" si="43"/>
        <v>0.74545993467621918</v>
      </c>
      <c r="G324" s="37">
        <f t="shared" si="44"/>
        <v>5730.4608361308765</v>
      </c>
      <c r="H324" s="37">
        <f t="shared" si="45"/>
        <v>2029.5104085650319</v>
      </c>
      <c r="I324" s="81">
        <f t="shared" si="46"/>
        <v>7759.9712446959084</v>
      </c>
      <c r="J324" s="37">
        <f t="shared" si="47"/>
        <v>-481.76483265677342</v>
      </c>
      <c r="K324" s="37">
        <f t="shared" si="48"/>
        <v>7278.2064120391351</v>
      </c>
      <c r="L324" s="37">
        <f t="shared" si="49"/>
        <v>15186263.725869892</v>
      </c>
      <c r="M324" s="41">
        <f t="shared" si="50"/>
        <v>14243449.948360587</v>
      </c>
      <c r="N324" s="41">
        <f>'jan-sep'!M324</f>
        <v>11285874.471449193</v>
      </c>
      <c r="O324" s="41">
        <f t="shared" si="51"/>
        <v>2957575.4769113939</v>
      </c>
    </row>
    <row r="325" spans="1:15" s="34" customFormat="1" x14ac:dyDescent="0.2">
      <c r="A325" s="33">
        <v>5401</v>
      </c>
      <c r="B325" s="34" t="s">
        <v>324</v>
      </c>
      <c r="C325" s="36">
        <v>2792284599</v>
      </c>
      <c r="D325" s="37">
        <v>77992</v>
      </c>
      <c r="E325" s="37">
        <f t="shared" si="42"/>
        <v>35802.192519745615</v>
      </c>
      <c r="F325" s="38">
        <f t="shared" si="43"/>
        <v>0.95417377589446928</v>
      </c>
      <c r="G325" s="37">
        <f t="shared" si="44"/>
        <v>1031.6858454894348</v>
      </c>
      <c r="H325" s="37">
        <f t="shared" si="45"/>
        <v>0</v>
      </c>
      <c r="I325" s="81">
        <f t="shared" si="46"/>
        <v>1031.6858454894348</v>
      </c>
      <c r="J325" s="37">
        <f t="shared" si="47"/>
        <v>-481.76483265677342</v>
      </c>
      <c r="K325" s="37">
        <f t="shared" si="48"/>
        <v>549.92101283266129</v>
      </c>
      <c r="L325" s="37">
        <f t="shared" si="49"/>
        <v>80463242.461411998</v>
      </c>
      <c r="M325" s="41">
        <f t="shared" si="50"/>
        <v>42889439.632844917</v>
      </c>
      <c r="N325" s="41">
        <f>'jan-sep'!M325</f>
        <v>39888432.36690481</v>
      </c>
      <c r="O325" s="41">
        <f t="shared" si="51"/>
        <v>3001007.2659401074</v>
      </c>
    </row>
    <row r="326" spans="1:15" s="34" customFormat="1" x14ac:dyDescent="0.2">
      <c r="A326" s="33">
        <v>5402</v>
      </c>
      <c r="B326" s="34" t="s">
        <v>420</v>
      </c>
      <c r="C326" s="36">
        <v>815921520</v>
      </c>
      <c r="D326" s="37">
        <v>24903</v>
      </c>
      <c r="E326" s="37">
        <f t="shared" si="42"/>
        <v>32763.98506204072</v>
      </c>
      <c r="F326" s="38">
        <f t="shared" si="43"/>
        <v>0.8732016991069883</v>
      </c>
      <c r="G326" s="37">
        <f t="shared" si="44"/>
        <v>2854.6103201123719</v>
      </c>
      <c r="H326" s="37">
        <f t="shared" si="45"/>
        <v>351.93094088757078</v>
      </c>
      <c r="I326" s="81">
        <f t="shared" si="46"/>
        <v>3206.5412609999426</v>
      </c>
      <c r="J326" s="37">
        <f t="shared" si="47"/>
        <v>-481.76483265677342</v>
      </c>
      <c r="K326" s="37">
        <f t="shared" si="48"/>
        <v>2724.7764283431693</v>
      </c>
      <c r="L326" s="37">
        <f t="shared" si="49"/>
        <v>79852497.022681564</v>
      </c>
      <c r="M326" s="41">
        <f t="shared" si="50"/>
        <v>67855107.395029947</v>
      </c>
      <c r="N326" s="41">
        <f>'jan-sep'!M326</f>
        <v>68430955.204956129</v>
      </c>
      <c r="O326" s="41">
        <f t="shared" si="51"/>
        <v>-575847.80992618203</v>
      </c>
    </row>
    <row r="327" spans="1:15" s="34" customFormat="1" x14ac:dyDescent="0.2">
      <c r="A327" s="33">
        <v>5403</v>
      </c>
      <c r="B327" s="34" t="s">
        <v>342</v>
      </c>
      <c r="C327" s="36">
        <v>695352407</v>
      </c>
      <c r="D327" s="37">
        <v>21317</v>
      </c>
      <c r="E327" s="37">
        <f t="shared" si="42"/>
        <v>32619.618473518789</v>
      </c>
      <c r="F327" s="38">
        <f t="shared" si="43"/>
        <v>0.86935414667547173</v>
      </c>
      <c r="G327" s="37">
        <f t="shared" si="44"/>
        <v>2941.2302732255303</v>
      </c>
      <c r="H327" s="37">
        <f t="shared" si="45"/>
        <v>402.45924687024649</v>
      </c>
      <c r="I327" s="81">
        <f t="shared" si="46"/>
        <v>3343.689520095777</v>
      </c>
      <c r="J327" s="37">
        <f t="shared" si="47"/>
        <v>-481.76483265677342</v>
      </c>
      <c r="K327" s="37">
        <f t="shared" si="48"/>
        <v>2861.9246874390037</v>
      </c>
      <c r="L327" s="37">
        <f t="shared" si="49"/>
        <v>71277429.499881685</v>
      </c>
      <c r="M327" s="41">
        <f t="shared" si="50"/>
        <v>61007648.562137239</v>
      </c>
      <c r="N327" s="41">
        <f>'jan-sep'!M327</f>
        <v>57807817.017696686</v>
      </c>
      <c r="O327" s="41">
        <f t="shared" si="51"/>
        <v>3199831.5444405526</v>
      </c>
    </row>
    <row r="328" spans="1:15" s="34" customFormat="1" x14ac:dyDescent="0.2">
      <c r="A328" s="33">
        <v>5404</v>
      </c>
      <c r="B328" s="34" t="s">
        <v>339</v>
      </c>
      <c r="C328" s="36">
        <v>53290677</v>
      </c>
      <c r="D328" s="37">
        <v>1933</v>
      </c>
      <c r="E328" s="37">
        <f t="shared" si="42"/>
        <v>27568.896533885152</v>
      </c>
      <c r="F328" s="38">
        <f t="shared" si="43"/>
        <v>0.73474600999570427</v>
      </c>
      <c r="G328" s="37">
        <f t="shared" si="44"/>
        <v>5971.6634370057118</v>
      </c>
      <c r="H328" s="37">
        <f t="shared" si="45"/>
        <v>2170.211925742019</v>
      </c>
      <c r="I328" s="81">
        <f t="shared" si="46"/>
        <v>8141.8753627477308</v>
      </c>
      <c r="J328" s="37">
        <f t="shared" si="47"/>
        <v>-481.76483265677342</v>
      </c>
      <c r="K328" s="37">
        <f t="shared" si="48"/>
        <v>7660.1105300909576</v>
      </c>
      <c r="L328" s="37">
        <f t="shared" si="49"/>
        <v>15738245.076191364</v>
      </c>
      <c r="M328" s="41">
        <f t="shared" si="50"/>
        <v>14806993.65466582</v>
      </c>
      <c r="N328" s="41">
        <f>'jan-sep'!M328</f>
        <v>12124527.380792685</v>
      </c>
      <c r="O328" s="41">
        <f t="shared" si="51"/>
        <v>2682466.2738731354</v>
      </c>
    </row>
    <row r="329" spans="1:15" s="34" customFormat="1" x14ac:dyDescent="0.2">
      <c r="A329" s="33">
        <v>5405</v>
      </c>
      <c r="B329" s="34" t="s">
        <v>340</v>
      </c>
      <c r="C329" s="36">
        <v>173906915</v>
      </c>
      <c r="D329" s="37">
        <v>5593</v>
      </c>
      <c r="E329" s="37">
        <f t="shared" ref="E329:E363" si="52">IF(ISNUMBER(C329),(C329)/D329,"")</f>
        <v>31093.673341677095</v>
      </c>
      <c r="F329" s="38">
        <f t="shared" ref="F329:F363" si="53">IF(ISNUMBER(C329),E329/E$365,"")</f>
        <v>0.82868577622709338</v>
      </c>
      <c r="G329" s="37">
        <f t="shared" ref="G329:G363" si="54">IF(ISNUMBER(D329),(E$365-E329)*0.6,"")</f>
        <v>3856.7973523305463</v>
      </c>
      <c r="H329" s="37">
        <f t="shared" ref="H329:H363" si="55">IF(ISNUMBER(D329),(IF(E329&gt;=E$365*0.9,0,IF(E329&lt;0.9*E$365,(E$365*0.9-E329)*0.35))),"")</f>
        <v>936.5400430148394</v>
      </c>
      <c r="I329" s="81">
        <f t="shared" ref="I329:I363" si="56">IF(ISNUMBER(C329),G329+H329,"")</f>
        <v>4793.3373953453856</v>
      </c>
      <c r="J329" s="37">
        <f t="shared" ref="J329:J363" si="57">IF(ISNUMBER(D329),I$367,"")</f>
        <v>-481.76483265677342</v>
      </c>
      <c r="K329" s="37">
        <f t="shared" ref="K329:K363" si="58">IF(ISNUMBER(I329),I329+J329,"")</f>
        <v>4311.5725626886124</v>
      </c>
      <c r="L329" s="37">
        <f t="shared" ref="L329:L363" si="59">IF(ISNUMBER(I329),(I329*D329),"")</f>
        <v>26809136.052166741</v>
      </c>
      <c r="M329" s="41">
        <f t="shared" ref="M329:M363" si="60">IF(ISNUMBER(K329),(K329*D329),"")</f>
        <v>24114625.343117408</v>
      </c>
      <c r="N329" s="41">
        <f>'jan-sep'!M329</f>
        <v>23005820.005909719</v>
      </c>
      <c r="O329" s="41">
        <f t="shared" ref="O329:O363" si="61">IF(ISNUMBER(M329),(M329-N329),"")</f>
        <v>1108805.3372076899</v>
      </c>
    </row>
    <row r="330" spans="1:15" s="34" customFormat="1" x14ac:dyDescent="0.2">
      <c r="A330" s="33">
        <v>5406</v>
      </c>
      <c r="B330" s="34" t="s">
        <v>341</v>
      </c>
      <c r="C330" s="36">
        <v>400467232</v>
      </c>
      <c r="D330" s="37">
        <v>11310</v>
      </c>
      <c r="E330" s="37">
        <f t="shared" si="52"/>
        <v>35408.243324491603</v>
      </c>
      <c r="F330" s="38">
        <f t="shared" si="53"/>
        <v>0.9436745308848572</v>
      </c>
      <c r="G330" s="37">
        <f t="shared" si="54"/>
        <v>1268.0553626418418</v>
      </c>
      <c r="H330" s="37">
        <f t="shared" si="55"/>
        <v>0</v>
      </c>
      <c r="I330" s="81">
        <f t="shared" si="56"/>
        <v>1268.0553626418418</v>
      </c>
      <c r="J330" s="37">
        <f t="shared" si="57"/>
        <v>-481.76483265677342</v>
      </c>
      <c r="K330" s="37">
        <f t="shared" si="58"/>
        <v>786.29052998506836</v>
      </c>
      <c r="L330" s="37">
        <f t="shared" si="59"/>
        <v>14341706.151479231</v>
      </c>
      <c r="M330" s="41">
        <f t="shared" si="60"/>
        <v>8892945.894131124</v>
      </c>
      <c r="N330" s="41">
        <f>'jan-sep'!M330</f>
        <v>11807555.826814208</v>
      </c>
      <c r="O330" s="41">
        <f t="shared" si="61"/>
        <v>-2914609.9326830842</v>
      </c>
    </row>
    <row r="331" spans="1:15" s="34" customFormat="1" x14ac:dyDescent="0.2">
      <c r="A331" s="33">
        <v>5411</v>
      </c>
      <c r="B331" s="34" t="s">
        <v>325</v>
      </c>
      <c r="C331" s="36">
        <v>74834010</v>
      </c>
      <c r="D331" s="37">
        <v>2866</v>
      </c>
      <c r="E331" s="37">
        <f t="shared" si="52"/>
        <v>26110.95952547104</v>
      </c>
      <c r="F331" s="38">
        <f t="shared" si="53"/>
        <v>0.69589014217231482</v>
      </c>
      <c r="G331" s="37">
        <f t="shared" si="54"/>
        <v>6846.4256420541797</v>
      </c>
      <c r="H331" s="37">
        <f t="shared" si="55"/>
        <v>2680.4898786869585</v>
      </c>
      <c r="I331" s="81">
        <f t="shared" si="56"/>
        <v>9526.9155207411386</v>
      </c>
      <c r="J331" s="37">
        <f t="shared" si="57"/>
        <v>-481.76483265677342</v>
      </c>
      <c r="K331" s="37">
        <f t="shared" si="58"/>
        <v>9045.1506880843644</v>
      </c>
      <c r="L331" s="37">
        <f t="shared" si="59"/>
        <v>27304139.882444102</v>
      </c>
      <c r="M331" s="41">
        <f t="shared" si="60"/>
        <v>25923401.87204979</v>
      </c>
      <c r="N331" s="41">
        <f>'jan-sep'!M331</f>
        <v>22569031.067564324</v>
      </c>
      <c r="O331" s="41">
        <f t="shared" si="61"/>
        <v>3354370.8044854663</v>
      </c>
    </row>
    <row r="332" spans="1:15" s="34" customFormat="1" x14ac:dyDescent="0.2">
      <c r="A332" s="33">
        <v>5412</v>
      </c>
      <c r="B332" s="34" t="s">
        <v>313</v>
      </c>
      <c r="C332" s="36">
        <v>127991908</v>
      </c>
      <c r="D332" s="37">
        <v>4206</v>
      </c>
      <c r="E332" s="37">
        <f t="shared" si="52"/>
        <v>30430.79125059439</v>
      </c>
      <c r="F332" s="38">
        <f t="shared" si="53"/>
        <v>0.81101912892686545</v>
      </c>
      <c r="G332" s="37">
        <f t="shared" si="54"/>
        <v>4254.5266069801701</v>
      </c>
      <c r="H332" s="37">
        <f t="shared" si="55"/>
        <v>1168.5487748937862</v>
      </c>
      <c r="I332" s="81">
        <f t="shared" si="56"/>
        <v>5423.0753818739558</v>
      </c>
      <c r="J332" s="37">
        <f t="shared" si="57"/>
        <v>-481.76483265677342</v>
      </c>
      <c r="K332" s="37">
        <f t="shared" si="58"/>
        <v>4941.3105492171826</v>
      </c>
      <c r="L332" s="37">
        <f t="shared" si="59"/>
        <v>22809455.056161858</v>
      </c>
      <c r="M332" s="41">
        <f t="shared" si="60"/>
        <v>20783152.170007471</v>
      </c>
      <c r="N332" s="41">
        <f>'jan-sep'!M332</f>
        <v>20928757.962552521</v>
      </c>
      <c r="O332" s="41">
        <f t="shared" si="61"/>
        <v>-145605.79254505038</v>
      </c>
    </row>
    <row r="333" spans="1:15" s="34" customFormat="1" x14ac:dyDescent="0.2">
      <c r="A333" s="33">
        <v>5413</v>
      </c>
      <c r="B333" s="34" t="s">
        <v>326</v>
      </c>
      <c r="C333" s="36">
        <v>46889743</v>
      </c>
      <c r="D333" s="37">
        <v>1279</v>
      </c>
      <c r="E333" s="37">
        <f t="shared" si="52"/>
        <v>36661.253322908524</v>
      </c>
      <c r="F333" s="38">
        <f t="shared" si="53"/>
        <v>0.97706883434165259</v>
      </c>
      <c r="G333" s="37">
        <f t="shared" si="54"/>
        <v>516.2493635916893</v>
      </c>
      <c r="H333" s="37">
        <f t="shared" si="55"/>
        <v>0</v>
      </c>
      <c r="I333" s="81">
        <f t="shared" si="56"/>
        <v>516.2493635916893</v>
      </c>
      <c r="J333" s="37">
        <f t="shared" si="57"/>
        <v>-481.76483265677342</v>
      </c>
      <c r="K333" s="37">
        <f t="shared" si="58"/>
        <v>34.484530934915881</v>
      </c>
      <c r="L333" s="37">
        <f t="shared" si="59"/>
        <v>660282.93603377067</v>
      </c>
      <c r="M333" s="41">
        <f t="shared" si="60"/>
        <v>44105.715065757409</v>
      </c>
      <c r="N333" s="41">
        <f>'jan-sep'!M333</f>
        <v>1198886.6422719166</v>
      </c>
      <c r="O333" s="41">
        <f t="shared" si="61"/>
        <v>-1154780.9272061591</v>
      </c>
    </row>
    <row r="334" spans="1:15" s="34" customFormat="1" x14ac:dyDescent="0.2">
      <c r="A334" s="33">
        <v>5414</v>
      </c>
      <c r="B334" s="34" t="s">
        <v>327</v>
      </c>
      <c r="C334" s="36">
        <v>42017460</v>
      </c>
      <c r="D334" s="37">
        <v>1079</v>
      </c>
      <c r="E334" s="37">
        <f t="shared" si="52"/>
        <v>38941.112140871177</v>
      </c>
      <c r="F334" s="38">
        <f t="shared" si="53"/>
        <v>1.0378299593940348</v>
      </c>
      <c r="G334" s="37">
        <f t="shared" si="54"/>
        <v>-851.66592718590255</v>
      </c>
      <c r="H334" s="37">
        <f t="shared" si="55"/>
        <v>0</v>
      </c>
      <c r="I334" s="81">
        <f t="shared" si="56"/>
        <v>-851.66592718590255</v>
      </c>
      <c r="J334" s="37">
        <f t="shared" si="57"/>
        <v>-481.76483265677342</v>
      </c>
      <c r="K334" s="37">
        <f t="shared" si="58"/>
        <v>-1333.430759842676</v>
      </c>
      <c r="L334" s="37">
        <f t="shared" si="59"/>
        <v>-918947.5354335889</v>
      </c>
      <c r="M334" s="41">
        <f t="shared" si="60"/>
        <v>-1438771.7898702475</v>
      </c>
      <c r="N334" s="41">
        <f>'jan-sep'!M334</f>
        <v>338591.17796043539</v>
      </c>
      <c r="O334" s="41">
        <f t="shared" si="61"/>
        <v>-1777362.9678306829</v>
      </c>
    </row>
    <row r="335" spans="1:15" s="34" customFormat="1" x14ac:dyDescent="0.2">
      <c r="A335" s="33">
        <v>5415</v>
      </c>
      <c r="B335" s="34" t="s">
        <v>387</v>
      </c>
      <c r="C335" s="36">
        <v>21616428</v>
      </c>
      <c r="D335" s="37">
        <v>983</v>
      </c>
      <c r="E335" s="37">
        <f t="shared" si="52"/>
        <v>21990.262461851475</v>
      </c>
      <c r="F335" s="38">
        <f t="shared" si="53"/>
        <v>0.58606834636071381</v>
      </c>
      <c r="G335" s="37">
        <f t="shared" si="54"/>
        <v>9318.8438802259188</v>
      </c>
      <c r="H335" s="37">
        <f t="shared" si="55"/>
        <v>4122.7338509538067</v>
      </c>
      <c r="I335" s="81">
        <f t="shared" si="56"/>
        <v>13441.577731179725</v>
      </c>
      <c r="J335" s="37">
        <f t="shared" si="57"/>
        <v>-481.76483265677342</v>
      </c>
      <c r="K335" s="37">
        <f t="shared" si="58"/>
        <v>12959.81289852295</v>
      </c>
      <c r="L335" s="37">
        <f t="shared" si="59"/>
        <v>13213070.90974967</v>
      </c>
      <c r="M335" s="41">
        <f t="shared" si="60"/>
        <v>12739496.07924806</v>
      </c>
      <c r="N335" s="41">
        <f>'jan-sep'!M335</f>
        <v>10644870.133972688</v>
      </c>
      <c r="O335" s="41">
        <f t="shared" si="61"/>
        <v>2094625.9452753719</v>
      </c>
    </row>
    <row r="336" spans="1:15" s="34" customFormat="1" x14ac:dyDescent="0.2">
      <c r="A336" s="33">
        <v>5416</v>
      </c>
      <c r="B336" s="34" t="s">
        <v>328</v>
      </c>
      <c r="C336" s="36">
        <v>139241858</v>
      </c>
      <c r="D336" s="37">
        <v>3949</v>
      </c>
      <c r="E336" s="37">
        <f t="shared" si="52"/>
        <v>35260.029880982525</v>
      </c>
      <c r="F336" s="38">
        <f t="shared" si="53"/>
        <v>0.93972445489570144</v>
      </c>
      <c r="G336" s="37">
        <f t="shared" si="54"/>
        <v>1356.9834287472884</v>
      </c>
      <c r="H336" s="37">
        <f t="shared" si="55"/>
        <v>0</v>
      </c>
      <c r="I336" s="81">
        <f t="shared" si="56"/>
        <v>1356.9834287472884</v>
      </c>
      <c r="J336" s="37">
        <f t="shared" si="57"/>
        <v>-481.76483265677342</v>
      </c>
      <c r="K336" s="37">
        <f t="shared" si="58"/>
        <v>875.21859609051489</v>
      </c>
      <c r="L336" s="37">
        <f t="shared" si="59"/>
        <v>5358727.5601230422</v>
      </c>
      <c r="M336" s="41">
        <f t="shared" si="60"/>
        <v>3456238.2359614433</v>
      </c>
      <c r="N336" s="41">
        <f>'jan-sep'!M336</f>
        <v>3026487.5308301821</v>
      </c>
      <c r="O336" s="41">
        <f t="shared" si="61"/>
        <v>429750.70513126114</v>
      </c>
    </row>
    <row r="337" spans="1:15" s="34" customFormat="1" x14ac:dyDescent="0.2">
      <c r="A337" s="33">
        <v>5417</v>
      </c>
      <c r="B337" s="34" t="s">
        <v>329</v>
      </c>
      <c r="C337" s="36">
        <v>58403448</v>
      </c>
      <c r="D337" s="37">
        <v>2048</v>
      </c>
      <c r="E337" s="37">
        <f t="shared" si="52"/>
        <v>28517.30859375</v>
      </c>
      <c r="F337" s="38">
        <f t="shared" si="53"/>
        <v>0.7600223926017694</v>
      </c>
      <c r="G337" s="37">
        <f t="shared" si="54"/>
        <v>5402.6162010868038</v>
      </c>
      <c r="H337" s="37">
        <f t="shared" si="55"/>
        <v>1838.2677047893226</v>
      </c>
      <c r="I337" s="81">
        <f t="shared" si="56"/>
        <v>7240.8839058761259</v>
      </c>
      <c r="J337" s="37">
        <f t="shared" si="57"/>
        <v>-481.76483265677342</v>
      </c>
      <c r="K337" s="37">
        <f t="shared" si="58"/>
        <v>6759.1190732193527</v>
      </c>
      <c r="L337" s="37">
        <f t="shared" si="59"/>
        <v>14829330.239234306</v>
      </c>
      <c r="M337" s="41">
        <f t="shared" si="60"/>
        <v>13842675.861953234</v>
      </c>
      <c r="N337" s="41">
        <f>'jan-sep'!M337</f>
        <v>12566076.469355106</v>
      </c>
      <c r="O337" s="41">
        <f t="shared" si="61"/>
        <v>1276599.3925981279</v>
      </c>
    </row>
    <row r="338" spans="1:15" s="34" customFormat="1" x14ac:dyDescent="0.2">
      <c r="A338" s="33">
        <v>5418</v>
      </c>
      <c r="B338" s="34" t="s">
        <v>330</v>
      </c>
      <c r="C338" s="36">
        <v>214516028</v>
      </c>
      <c r="D338" s="37">
        <v>6782</v>
      </c>
      <c r="E338" s="37">
        <f t="shared" si="52"/>
        <v>31630.201710409907</v>
      </c>
      <c r="F338" s="38">
        <f t="shared" si="53"/>
        <v>0.84298493679347331</v>
      </c>
      <c r="G338" s="37">
        <f t="shared" si="54"/>
        <v>3534.8803310908593</v>
      </c>
      <c r="H338" s="37">
        <f t="shared" si="55"/>
        <v>748.7551139583552</v>
      </c>
      <c r="I338" s="81">
        <f t="shared" si="56"/>
        <v>4283.6354450492145</v>
      </c>
      <c r="J338" s="37">
        <f t="shared" si="57"/>
        <v>-481.76483265677342</v>
      </c>
      <c r="K338" s="37">
        <f t="shared" si="58"/>
        <v>3801.8706123924412</v>
      </c>
      <c r="L338" s="37">
        <f t="shared" si="59"/>
        <v>29051615.588323772</v>
      </c>
      <c r="M338" s="41">
        <f t="shared" si="60"/>
        <v>25784286.493245535</v>
      </c>
      <c r="N338" s="41">
        <f>'jan-sep'!M338</f>
        <v>21128373.02635074</v>
      </c>
      <c r="O338" s="41">
        <f t="shared" si="61"/>
        <v>4655913.4668947943</v>
      </c>
    </row>
    <row r="339" spans="1:15" s="34" customFormat="1" x14ac:dyDescent="0.2">
      <c r="A339" s="33">
        <v>5419</v>
      </c>
      <c r="B339" s="34" t="s">
        <v>331</v>
      </c>
      <c r="C339" s="36">
        <v>102250716</v>
      </c>
      <c r="D339" s="37">
        <v>3428</v>
      </c>
      <c r="E339" s="37">
        <f t="shared" si="52"/>
        <v>29828.096849474914</v>
      </c>
      <c r="F339" s="38">
        <f t="shared" si="53"/>
        <v>0.79495655979483648</v>
      </c>
      <c r="G339" s="37">
        <f t="shared" si="54"/>
        <v>4616.1432476518548</v>
      </c>
      <c r="H339" s="37">
        <f t="shared" si="55"/>
        <v>1379.4918152856026</v>
      </c>
      <c r="I339" s="81">
        <f t="shared" si="56"/>
        <v>5995.6350629374574</v>
      </c>
      <c r="J339" s="37">
        <f t="shared" si="57"/>
        <v>-481.76483265677342</v>
      </c>
      <c r="K339" s="37">
        <f t="shared" si="58"/>
        <v>5513.8702302806842</v>
      </c>
      <c r="L339" s="37">
        <f t="shared" si="59"/>
        <v>20553036.995749604</v>
      </c>
      <c r="M339" s="41">
        <f t="shared" si="60"/>
        <v>18901547.149402186</v>
      </c>
      <c r="N339" s="41">
        <f>'jan-sep'!M339</f>
        <v>17134543.032104149</v>
      </c>
      <c r="O339" s="41">
        <f t="shared" si="61"/>
        <v>1767004.1172980368</v>
      </c>
    </row>
    <row r="340" spans="1:15" s="34" customFormat="1" x14ac:dyDescent="0.2">
      <c r="A340" s="33">
        <v>5420</v>
      </c>
      <c r="B340" s="34" t="s">
        <v>332</v>
      </c>
      <c r="C340" s="36">
        <v>28392335</v>
      </c>
      <c r="D340" s="37">
        <v>1056</v>
      </c>
      <c r="E340" s="37">
        <f t="shared" si="52"/>
        <v>26886.68087121212</v>
      </c>
      <c r="F340" s="38">
        <f t="shared" si="53"/>
        <v>0.71656409852567182</v>
      </c>
      <c r="G340" s="37">
        <f t="shared" si="54"/>
        <v>6380.9928346095312</v>
      </c>
      <c r="H340" s="37">
        <f t="shared" si="55"/>
        <v>2408.9874076775804</v>
      </c>
      <c r="I340" s="81">
        <f t="shared" si="56"/>
        <v>8789.9802422871107</v>
      </c>
      <c r="J340" s="37">
        <f t="shared" si="57"/>
        <v>-481.76483265677342</v>
      </c>
      <c r="K340" s="37">
        <f t="shared" si="58"/>
        <v>8308.2154096303366</v>
      </c>
      <c r="L340" s="37">
        <f t="shared" si="59"/>
        <v>9282219.1358551886</v>
      </c>
      <c r="M340" s="41">
        <f t="shared" si="60"/>
        <v>8773475.4725696351</v>
      </c>
      <c r="N340" s="41">
        <f>'jan-sep'!M340</f>
        <v>8442714.988886226</v>
      </c>
      <c r="O340" s="41">
        <f t="shared" si="61"/>
        <v>330760.48368340917</v>
      </c>
    </row>
    <row r="341" spans="1:15" s="34" customFormat="1" x14ac:dyDescent="0.2">
      <c r="A341" s="33">
        <v>5421</v>
      </c>
      <c r="B341" s="34" t="s">
        <v>414</v>
      </c>
      <c r="C341" s="36">
        <v>477175627</v>
      </c>
      <c r="D341" s="37">
        <v>14851</v>
      </c>
      <c r="E341" s="37">
        <f t="shared" si="52"/>
        <v>32130.875159921892</v>
      </c>
      <c r="F341" s="38">
        <f t="shared" si="53"/>
        <v>0.85632851835059398</v>
      </c>
      <c r="G341" s="37">
        <f t="shared" si="54"/>
        <v>3234.4762613836683</v>
      </c>
      <c r="H341" s="37">
        <f t="shared" si="55"/>
        <v>573.51940662916036</v>
      </c>
      <c r="I341" s="81">
        <f t="shared" si="56"/>
        <v>3807.9956680128289</v>
      </c>
      <c r="J341" s="37">
        <f t="shared" si="57"/>
        <v>-481.76483265677342</v>
      </c>
      <c r="K341" s="37">
        <f t="shared" si="58"/>
        <v>3326.2308353560556</v>
      </c>
      <c r="L341" s="37">
        <f t="shared" si="59"/>
        <v>56552543.665658519</v>
      </c>
      <c r="M341" s="41">
        <f t="shared" si="60"/>
        <v>49397854.135872781</v>
      </c>
      <c r="N341" s="41">
        <f>'jan-sep'!M341</f>
        <v>39590456.101656564</v>
      </c>
      <c r="O341" s="41">
        <f t="shared" si="61"/>
        <v>9807398.0342162177</v>
      </c>
    </row>
    <row r="342" spans="1:15" s="34" customFormat="1" x14ac:dyDescent="0.2">
      <c r="A342" s="33">
        <v>5422</v>
      </c>
      <c r="B342" s="34" t="s">
        <v>333</v>
      </c>
      <c r="C342" s="36">
        <v>149019085</v>
      </c>
      <c r="D342" s="37">
        <v>5517</v>
      </c>
      <c r="E342" s="37">
        <f t="shared" si="52"/>
        <v>27010.890882726118</v>
      </c>
      <c r="F342" s="38">
        <f t="shared" si="53"/>
        <v>0.71987445265062777</v>
      </c>
      <c r="G342" s="37">
        <f t="shared" si="54"/>
        <v>6306.4668277011324</v>
      </c>
      <c r="H342" s="37">
        <f t="shared" si="55"/>
        <v>2365.5139036476812</v>
      </c>
      <c r="I342" s="81">
        <f t="shared" si="56"/>
        <v>8671.9807313488127</v>
      </c>
      <c r="J342" s="37">
        <f t="shared" si="57"/>
        <v>-481.76483265677342</v>
      </c>
      <c r="K342" s="37">
        <f t="shared" si="58"/>
        <v>8190.2158986920394</v>
      </c>
      <c r="L342" s="37">
        <f t="shared" si="59"/>
        <v>47843317.694851398</v>
      </c>
      <c r="M342" s="41">
        <f t="shared" si="60"/>
        <v>45185421.113083981</v>
      </c>
      <c r="N342" s="41">
        <f>'jan-sep'!M342</f>
        <v>38724221.102164119</v>
      </c>
      <c r="O342" s="41">
        <f t="shared" si="61"/>
        <v>6461200.0109198615</v>
      </c>
    </row>
    <row r="343" spans="1:15" s="34" customFormat="1" x14ac:dyDescent="0.2">
      <c r="A343" s="33">
        <v>5423</v>
      </c>
      <c r="B343" s="34" t="s">
        <v>334</v>
      </c>
      <c r="C343" s="36">
        <v>68452924</v>
      </c>
      <c r="D343" s="37">
        <v>2171</v>
      </c>
      <c r="E343" s="37">
        <f t="shared" si="52"/>
        <v>31530.596038691849</v>
      </c>
      <c r="F343" s="38">
        <f t="shared" si="53"/>
        <v>0.84033031948668946</v>
      </c>
      <c r="G343" s="37">
        <f t="shared" si="54"/>
        <v>3594.6437341216943</v>
      </c>
      <c r="H343" s="37">
        <f t="shared" si="55"/>
        <v>783.61709905967564</v>
      </c>
      <c r="I343" s="81">
        <f t="shared" si="56"/>
        <v>4378.2608331813699</v>
      </c>
      <c r="J343" s="37">
        <f t="shared" si="57"/>
        <v>-481.76483265677342</v>
      </c>
      <c r="K343" s="37">
        <f t="shared" si="58"/>
        <v>3896.4960005245966</v>
      </c>
      <c r="L343" s="37">
        <f t="shared" si="59"/>
        <v>9505204.2688367534</v>
      </c>
      <c r="M343" s="41">
        <f t="shared" si="60"/>
        <v>8459292.8171388991</v>
      </c>
      <c r="N343" s="41">
        <f>'jan-sep'!M343</f>
        <v>8616590.1714696959</v>
      </c>
      <c r="O343" s="41">
        <f t="shared" si="61"/>
        <v>-157297.35433079675</v>
      </c>
    </row>
    <row r="344" spans="1:15" s="34" customFormat="1" x14ac:dyDescent="0.2">
      <c r="A344" s="33">
        <v>5424</v>
      </c>
      <c r="B344" s="34" t="s">
        <v>335</v>
      </c>
      <c r="C344" s="36">
        <v>73513490</v>
      </c>
      <c r="D344" s="37">
        <v>2714</v>
      </c>
      <c r="E344" s="37">
        <f t="shared" si="52"/>
        <v>27086.768607221813</v>
      </c>
      <c r="F344" s="38">
        <f t="shared" si="53"/>
        <v>0.72189669011131974</v>
      </c>
      <c r="G344" s="37">
        <f t="shared" si="54"/>
        <v>6260.9401930037156</v>
      </c>
      <c r="H344" s="37">
        <f t="shared" si="55"/>
        <v>2338.9567000741881</v>
      </c>
      <c r="I344" s="81">
        <f t="shared" si="56"/>
        <v>8599.8968930779047</v>
      </c>
      <c r="J344" s="37">
        <f t="shared" si="57"/>
        <v>-481.76483265677342</v>
      </c>
      <c r="K344" s="37">
        <f t="shared" si="58"/>
        <v>8118.1320604211314</v>
      </c>
      <c r="L344" s="37">
        <f t="shared" si="59"/>
        <v>23340120.167813431</v>
      </c>
      <c r="M344" s="41">
        <f t="shared" si="60"/>
        <v>22032610.41198295</v>
      </c>
      <c r="N344" s="41">
        <f>'jan-sep'!M344</f>
        <v>20015750.010073129</v>
      </c>
      <c r="O344" s="41">
        <f t="shared" si="61"/>
        <v>2016860.4019098207</v>
      </c>
    </row>
    <row r="345" spans="1:15" s="34" customFormat="1" x14ac:dyDescent="0.2">
      <c r="A345" s="33">
        <v>5425</v>
      </c>
      <c r="B345" s="34" t="s">
        <v>415</v>
      </c>
      <c r="C345" s="36">
        <v>52285547</v>
      </c>
      <c r="D345" s="37">
        <v>1836</v>
      </c>
      <c r="E345" s="37">
        <f t="shared" si="52"/>
        <v>28477.966775599129</v>
      </c>
      <c r="F345" s="38">
        <f t="shared" si="53"/>
        <v>0.75897388331969495</v>
      </c>
      <c r="G345" s="37">
        <f t="shared" si="54"/>
        <v>5426.2212919773265</v>
      </c>
      <c r="H345" s="37">
        <f t="shared" si="55"/>
        <v>1852.0373411421276</v>
      </c>
      <c r="I345" s="81">
        <f t="shared" si="56"/>
        <v>7278.2586331194543</v>
      </c>
      <c r="J345" s="37">
        <f t="shared" si="57"/>
        <v>-481.76483265677342</v>
      </c>
      <c r="K345" s="37">
        <f t="shared" si="58"/>
        <v>6796.4938004626811</v>
      </c>
      <c r="L345" s="37">
        <f t="shared" si="59"/>
        <v>13362882.850407317</v>
      </c>
      <c r="M345" s="41">
        <f t="shared" si="60"/>
        <v>12478362.617649483</v>
      </c>
      <c r="N345" s="41">
        <f>'jan-sep'!M345</f>
        <v>10329740.435222642</v>
      </c>
      <c r="O345" s="41">
        <f t="shared" si="61"/>
        <v>2148622.1824268401</v>
      </c>
    </row>
    <row r="346" spans="1:15" s="34" customFormat="1" x14ac:dyDescent="0.2">
      <c r="A346" s="33">
        <v>5426</v>
      </c>
      <c r="B346" s="34" t="s">
        <v>416</v>
      </c>
      <c r="C346" s="36">
        <v>52691209</v>
      </c>
      <c r="D346" s="37">
        <v>2000</v>
      </c>
      <c r="E346" s="37">
        <f t="shared" si="52"/>
        <v>26345.604500000001</v>
      </c>
      <c r="F346" s="38">
        <f t="shared" si="53"/>
        <v>0.70214372793294888</v>
      </c>
      <c r="G346" s="37">
        <f t="shared" si="54"/>
        <v>6705.6386573368027</v>
      </c>
      <c r="H346" s="37">
        <f t="shared" si="55"/>
        <v>2598.3641376018222</v>
      </c>
      <c r="I346" s="81">
        <f t="shared" si="56"/>
        <v>9304.002794938624</v>
      </c>
      <c r="J346" s="37">
        <f t="shared" si="57"/>
        <v>-481.76483265677342</v>
      </c>
      <c r="K346" s="37">
        <f t="shared" si="58"/>
        <v>8822.2379622818498</v>
      </c>
      <c r="L346" s="37">
        <f t="shared" si="59"/>
        <v>18608005.589877248</v>
      </c>
      <c r="M346" s="41">
        <f t="shared" si="60"/>
        <v>17644475.924563698</v>
      </c>
      <c r="N346" s="41">
        <f>'jan-sep'!M346</f>
        <v>14749936.538042095</v>
      </c>
      <c r="O346" s="41">
        <f t="shared" si="61"/>
        <v>2894539.3865216039</v>
      </c>
    </row>
    <row r="347" spans="1:15" s="34" customFormat="1" x14ac:dyDescent="0.2">
      <c r="A347" s="33">
        <v>5427</v>
      </c>
      <c r="B347" s="34" t="s">
        <v>336</v>
      </c>
      <c r="C347" s="36">
        <v>79350605</v>
      </c>
      <c r="D347" s="37">
        <v>2790</v>
      </c>
      <c r="E347" s="37">
        <f t="shared" si="52"/>
        <v>28441.077060931901</v>
      </c>
      <c r="F347" s="38">
        <f t="shared" si="53"/>
        <v>0.75799072570116965</v>
      </c>
      <c r="G347" s="37">
        <f t="shared" si="54"/>
        <v>5448.3551207776627</v>
      </c>
      <c r="H347" s="37">
        <f t="shared" si="55"/>
        <v>1864.9487412756573</v>
      </c>
      <c r="I347" s="81">
        <f t="shared" si="56"/>
        <v>7313.3038620533198</v>
      </c>
      <c r="J347" s="37">
        <f t="shared" si="57"/>
        <v>-481.76483265677342</v>
      </c>
      <c r="K347" s="37">
        <f t="shared" si="58"/>
        <v>6831.5390293965465</v>
      </c>
      <c r="L347" s="37">
        <f t="shared" si="59"/>
        <v>20404117.775128763</v>
      </c>
      <c r="M347" s="41">
        <f t="shared" si="60"/>
        <v>19059993.892016366</v>
      </c>
      <c r="N347" s="41">
        <f>'jan-sep'!M347</f>
        <v>16952848.013818722</v>
      </c>
      <c r="O347" s="41">
        <f t="shared" si="61"/>
        <v>2107145.8781976439</v>
      </c>
    </row>
    <row r="348" spans="1:15" s="34" customFormat="1" x14ac:dyDescent="0.2">
      <c r="A348" s="33">
        <v>5428</v>
      </c>
      <c r="B348" s="34" t="s">
        <v>421</v>
      </c>
      <c r="C348" s="36">
        <v>135765482</v>
      </c>
      <c r="D348" s="37">
        <v>4772</v>
      </c>
      <c r="E348" s="37">
        <f t="shared" si="52"/>
        <v>28450.436295054486</v>
      </c>
      <c r="F348" s="38">
        <f t="shared" si="53"/>
        <v>0.75824016114446824</v>
      </c>
      <c r="G348" s="37">
        <f t="shared" si="54"/>
        <v>5442.7395803041118</v>
      </c>
      <c r="H348" s="37">
        <f t="shared" si="55"/>
        <v>1861.6730093327526</v>
      </c>
      <c r="I348" s="81">
        <f t="shared" si="56"/>
        <v>7304.4125896368641</v>
      </c>
      <c r="J348" s="37">
        <f t="shared" si="57"/>
        <v>-481.76483265677342</v>
      </c>
      <c r="K348" s="37">
        <f t="shared" si="58"/>
        <v>6822.6477569800909</v>
      </c>
      <c r="L348" s="37">
        <f t="shared" si="59"/>
        <v>34856656.877747118</v>
      </c>
      <c r="M348" s="41">
        <f t="shared" si="60"/>
        <v>32557675.096308995</v>
      </c>
      <c r="N348" s="41">
        <f>'jan-sep'!M348</f>
        <v>27791259.208868437</v>
      </c>
      <c r="O348" s="41">
        <f t="shared" si="61"/>
        <v>4766415.8874405585</v>
      </c>
    </row>
    <row r="349" spans="1:15" s="34" customFormat="1" x14ac:dyDescent="0.2">
      <c r="A349" s="33">
        <v>5429</v>
      </c>
      <c r="B349" s="34" t="s">
        <v>338</v>
      </c>
      <c r="C349" s="36">
        <v>31484225</v>
      </c>
      <c r="D349" s="37">
        <v>1118</v>
      </c>
      <c r="E349" s="37">
        <f t="shared" si="52"/>
        <v>28161.203041144901</v>
      </c>
      <c r="F349" s="38">
        <f t="shared" si="53"/>
        <v>0.7505317285995915</v>
      </c>
      <c r="G349" s="37">
        <f t="shared" si="54"/>
        <v>5616.2795326498626</v>
      </c>
      <c r="H349" s="37">
        <f t="shared" si="55"/>
        <v>1962.904648201107</v>
      </c>
      <c r="I349" s="81">
        <f t="shared" si="56"/>
        <v>7579.1841808509698</v>
      </c>
      <c r="J349" s="37">
        <f t="shared" si="57"/>
        <v>-481.76483265677342</v>
      </c>
      <c r="K349" s="37">
        <f t="shared" si="58"/>
        <v>7097.4193481941966</v>
      </c>
      <c r="L349" s="37">
        <f t="shared" si="59"/>
        <v>8473527.9141913839</v>
      </c>
      <c r="M349" s="41">
        <f t="shared" si="60"/>
        <v>7934914.8312811116</v>
      </c>
      <c r="N349" s="41">
        <f>'jan-sep'!M349</f>
        <v>6017173.8314155312</v>
      </c>
      <c r="O349" s="41">
        <f t="shared" si="61"/>
        <v>1917740.9998655804</v>
      </c>
    </row>
    <row r="350" spans="1:15" s="34" customFormat="1" x14ac:dyDescent="0.2">
      <c r="A350" s="33">
        <v>5430</v>
      </c>
      <c r="B350" s="34" t="s">
        <v>417</v>
      </c>
      <c r="C350" s="36">
        <v>63212882</v>
      </c>
      <c r="D350" s="37">
        <v>2847</v>
      </c>
      <c r="E350" s="37">
        <f t="shared" si="52"/>
        <v>22203.330523357919</v>
      </c>
      <c r="F350" s="38">
        <f t="shared" si="53"/>
        <v>0.59174688006107279</v>
      </c>
      <c r="G350" s="37">
        <f t="shared" si="54"/>
        <v>9191.0030433220509</v>
      </c>
      <c r="H350" s="37">
        <f t="shared" si="55"/>
        <v>4048.1600294265504</v>
      </c>
      <c r="I350" s="81">
        <f t="shared" si="56"/>
        <v>13239.163072748601</v>
      </c>
      <c r="J350" s="37">
        <f t="shared" si="57"/>
        <v>-481.76483265677342</v>
      </c>
      <c r="K350" s="37">
        <f t="shared" si="58"/>
        <v>12757.398240091827</v>
      </c>
      <c r="L350" s="37">
        <f t="shared" si="59"/>
        <v>37691897.268115267</v>
      </c>
      <c r="M350" s="41">
        <f t="shared" si="60"/>
        <v>36320312.789541431</v>
      </c>
      <c r="N350" s="41">
        <f>'jan-sep'!M350</f>
        <v>29787959.791627917</v>
      </c>
      <c r="O350" s="41">
        <f t="shared" si="61"/>
        <v>6532352.9979135133</v>
      </c>
    </row>
    <row r="351" spans="1:15" s="34" customFormat="1" x14ac:dyDescent="0.2">
      <c r="A351" s="33">
        <v>5432</v>
      </c>
      <c r="B351" s="34" t="s">
        <v>343</v>
      </c>
      <c r="C351" s="36">
        <v>23711541</v>
      </c>
      <c r="D351" s="37">
        <v>862</v>
      </c>
      <c r="E351" s="37">
        <f t="shared" si="52"/>
        <v>27507.588167053364</v>
      </c>
      <c r="F351" s="38">
        <f t="shared" si="53"/>
        <v>0.73311206436956566</v>
      </c>
      <c r="G351" s="37">
        <f t="shared" si="54"/>
        <v>6008.4484571047851</v>
      </c>
      <c r="H351" s="37">
        <f t="shared" si="55"/>
        <v>2191.6698541331452</v>
      </c>
      <c r="I351" s="81">
        <f t="shared" si="56"/>
        <v>8200.1183112379294</v>
      </c>
      <c r="J351" s="37">
        <f t="shared" si="57"/>
        <v>-481.76483265677342</v>
      </c>
      <c r="K351" s="37">
        <f t="shared" si="58"/>
        <v>7718.3534785811562</v>
      </c>
      <c r="L351" s="37">
        <f t="shared" si="59"/>
        <v>7068501.9842870953</v>
      </c>
      <c r="M351" s="41">
        <f t="shared" si="60"/>
        <v>6653220.6985369567</v>
      </c>
      <c r="N351" s="41">
        <f>'jan-sep'!M351</f>
        <v>5229856.9477461437</v>
      </c>
      <c r="O351" s="41">
        <f t="shared" si="61"/>
        <v>1423363.750790813</v>
      </c>
    </row>
    <row r="352" spans="1:15" s="34" customFormat="1" x14ac:dyDescent="0.2">
      <c r="A352" s="33">
        <v>5433</v>
      </c>
      <c r="B352" s="34" t="s">
        <v>344</v>
      </c>
      <c r="C352" s="36">
        <v>26271121</v>
      </c>
      <c r="D352" s="37">
        <v>970</v>
      </c>
      <c r="E352" s="37">
        <f t="shared" si="52"/>
        <v>27083.629896907216</v>
      </c>
      <c r="F352" s="38">
        <f t="shared" si="53"/>
        <v>0.72181303950610431</v>
      </c>
      <c r="G352" s="37">
        <f t="shared" si="54"/>
        <v>6262.8234191924739</v>
      </c>
      <c r="H352" s="37">
        <f t="shared" si="55"/>
        <v>2340.0552486842971</v>
      </c>
      <c r="I352" s="81">
        <f t="shared" si="56"/>
        <v>8602.8786678767719</v>
      </c>
      <c r="J352" s="37">
        <f t="shared" si="57"/>
        <v>-481.76483265677342</v>
      </c>
      <c r="K352" s="37">
        <f t="shared" si="58"/>
        <v>8121.1138352199987</v>
      </c>
      <c r="L352" s="37">
        <f t="shared" si="59"/>
        <v>8344792.3078404684</v>
      </c>
      <c r="M352" s="41">
        <f t="shared" si="60"/>
        <v>7877480.4201633986</v>
      </c>
      <c r="N352" s="41">
        <f>'jan-sep'!M352</f>
        <v>5924075.7057004161</v>
      </c>
      <c r="O352" s="41">
        <f t="shared" si="61"/>
        <v>1953404.7144629825</v>
      </c>
    </row>
    <row r="353" spans="1:15" s="34" customFormat="1" x14ac:dyDescent="0.2">
      <c r="A353" s="33">
        <v>5434</v>
      </c>
      <c r="B353" s="34" t="s">
        <v>345</v>
      </c>
      <c r="C353" s="36">
        <v>37279401</v>
      </c>
      <c r="D353" s="37">
        <v>1119</v>
      </c>
      <c r="E353" s="37">
        <f t="shared" si="52"/>
        <v>33314.924932975868</v>
      </c>
      <c r="F353" s="38">
        <f t="shared" si="53"/>
        <v>0.88788494445993904</v>
      </c>
      <c r="G353" s="37">
        <f t="shared" si="54"/>
        <v>2524.046397551283</v>
      </c>
      <c r="H353" s="37">
        <f t="shared" si="55"/>
        <v>159.10198606026896</v>
      </c>
      <c r="I353" s="81">
        <f t="shared" si="56"/>
        <v>2683.1483836115522</v>
      </c>
      <c r="J353" s="37">
        <f t="shared" si="57"/>
        <v>-481.76483265677342</v>
      </c>
      <c r="K353" s="37">
        <f t="shared" si="58"/>
        <v>2201.3835509547789</v>
      </c>
      <c r="L353" s="37">
        <f t="shared" si="59"/>
        <v>3002443.041261327</v>
      </c>
      <c r="M353" s="41">
        <f t="shared" si="60"/>
        <v>2463348.1935183974</v>
      </c>
      <c r="N353" s="41">
        <f>'jan-sep'!M353</f>
        <v>2156429.4643595526</v>
      </c>
      <c r="O353" s="41">
        <f t="shared" si="61"/>
        <v>306918.7291588448</v>
      </c>
    </row>
    <row r="354" spans="1:15" s="34" customFormat="1" x14ac:dyDescent="0.2">
      <c r="A354" s="33">
        <v>5435</v>
      </c>
      <c r="B354" s="34" t="s">
        <v>346</v>
      </c>
      <c r="C354" s="36">
        <v>95272689</v>
      </c>
      <c r="D354" s="37">
        <v>2932</v>
      </c>
      <c r="E354" s="37">
        <f t="shared" si="52"/>
        <v>32494.095839017737</v>
      </c>
      <c r="F354" s="38">
        <f t="shared" si="53"/>
        <v>0.86600880948540904</v>
      </c>
      <c r="G354" s="37">
        <f t="shared" si="54"/>
        <v>3016.5438539261618</v>
      </c>
      <c r="H354" s="37">
        <f t="shared" si="55"/>
        <v>446.39216894561486</v>
      </c>
      <c r="I354" s="81">
        <f t="shared" si="56"/>
        <v>3462.9360228717765</v>
      </c>
      <c r="J354" s="37">
        <f t="shared" si="57"/>
        <v>-481.76483265677342</v>
      </c>
      <c r="K354" s="37">
        <f t="shared" si="58"/>
        <v>2981.1711902150032</v>
      </c>
      <c r="L354" s="37">
        <f t="shared" si="59"/>
        <v>10153328.419060048</v>
      </c>
      <c r="M354" s="41">
        <f t="shared" si="60"/>
        <v>8740793.92971039</v>
      </c>
      <c r="N354" s="41">
        <f>'jan-sep'!M354</f>
        <v>6209966.4918697095</v>
      </c>
      <c r="O354" s="41">
        <f t="shared" si="61"/>
        <v>2530827.4378406806</v>
      </c>
    </row>
    <row r="355" spans="1:15" s="34" customFormat="1" x14ac:dyDescent="0.2">
      <c r="A355" s="33">
        <v>5436</v>
      </c>
      <c r="B355" s="34" t="s">
        <v>418</v>
      </c>
      <c r="C355" s="36">
        <v>117384520</v>
      </c>
      <c r="D355" s="37">
        <v>3863</v>
      </c>
      <c r="E355" s="37">
        <f t="shared" si="52"/>
        <v>30386.880662697386</v>
      </c>
      <c r="F355" s="38">
        <f t="shared" si="53"/>
        <v>0.80984885614448421</v>
      </c>
      <c r="G355" s="37">
        <f t="shared" si="54"/>
        <v>4280.8729597183719</v>
      </c>
      <c r="H355" s="37">
        <f t="shared" si="55"/>
        <v>1183.9174806577375</v>
      </c>
      <c r="I355" s="81">
        <f t="shared" si="56"/>
        <v>5464.7904403761095</v>
      </c>
      <c r="J355" s="37">
        <f t="shared" si="57"/>
        <v>-481.76483265677342</v>
      </c>
      <c r="K355" s="37">
        <f t="shared" si="58"/>
        <v>4983.0256077193362</v>
      </c>
      <c r="L355" s="37">
        <f t="shared" si="59"/>
        <v>21110485.47117291</v>
      </c>
      <c r="M355" s="41">
        <f t="shared" si="60"/>
        <v>19249427.922619797</v>
      </c>
      <c r="N355" s="41">
        <f>'jan-sep'!M355</f>
        <v>18439747.112753313</v>
      </c>
      <c r="O355" s="41">
        <f t="shared" si="61"/>
        <v>809680.80986648425</v>
      </c>
    </row>
    <row r="356" spans="1:15" s="34" customFormat="1" x14ac:dyDescent="0.2">
      <c r="A356" s="33">
        <v>5437</v>
      </c>
      <c r="B356" s="34" t="s">
        <v>388</v>
      </c>
      <c r="C356" s="36">
        <v>69799755</v>
      </c>
      <c r="D356" s="37">
        <v>2543</v>
      </c>
      <c r="E356" s="37">
        <f t="shared" si="52"/>
        <v>27447.799842705466</v>
      </c>
      <c r="F356" s="38">
        <f t="shared" si="53"/>
        <v>0.7315186298008316</v>
      </c>
      <c r="G356" s="37">
        <f t="shared" si="54"/>
        <v>6044.3214517135239</v>
      </c>
      <c r="H356" s="37">
        <f t="shared" si="55"/>
        <v>2212.5957676549092</v>
      </c>
      <c r="I356" s="81">
        <f t="shared" si="56"/>
        <v>8256.9172193684335</v>
      </c>
      <c r="J356" s="37">
        <f t="shared" si="57"/>
        <v>-481.76483265677342</v>
      </c>
      <c r="K356" s="37">
        <f t="shared" si="58"/>
        <v>7775.1523867116603</v>
      </c>
      <c r="L356" s="37">
        <f t="shared" si="59"/>
        <v>20997340.488853928</v>
      </c>
      <c r="M356" s="41">
        <f t="shared" si="60"/>
        <v>19772212.519407753</v>
      </c>
      <c r="N356" s="41">
        <f>'jan-sep'!M356</f>
        <v>18075560.32664552</v>
      </c>
      <c r="O356" s="41">
        <f t="shared" si="61"/>
        <v>1696652.1927622333</v>
      </c>
    </row>
    <row r="357" spans="1:15" s="34" customFormat="1" x14ac:dyDescent="0.2">
      <c r="A357" s="33">
        <v>5438</v>
      </c>
      <c r="B357" s="34" t="s">
        <v>347</v>
      </c>
      <c r="C357" s="36">
        <v>39668207</v>
      </c>
      <c r="D357" s="37">
        <v>1226</v>
      </c>
      <c r="E357" s="37">
        <f t="shared" si="52"/>
        <v>32355.796900489397</v>
      </c>
      <c r="F357" s="38">
        <f t="shared" si="53"/>
        <v>0.86232296761119964</v>
      </c>
      <c r="G357" s="37">
        <f t="shared" si="54"/>
        <v>3099.5232170431655</v>
      </c>
      <c r="H357" s="37">
        <f t="shared" si="55"/>
        <v>494.79679743053379</v>
      </c>
      <c r="I357" s="81">
        <f t="shared" si="56"/>
        <v>3594.3200144736993</v>
      </c>
      <c r="J357" s="37">
        <f t="shared" si="57"/>
        <v>-481.76483265677342</v>
      </c>
      <c r="K357" s="37">
        <f t="shared" si="58"/>
        <v>3112.5551818169261</v>
      </c>
      <c r="L357" s="37">
        <f t="shared" si="59"/>
        <v>4406636.3377447557</v>
      </c>
      <c r="M357" s="41">
        <f t="shared" si="60"/>
        <v>3815992.6529075513</v>
      </c>
      <c r="N357" s="41">
        <f>'jan-sep'!M357</f>
        <v>2602685.3393698027</v>
      </c>
      <c r="O357" s="41">
        <f t="shared" si="61"/>
        <v>1213307.3135377485</v>
      </c>
    </row>
    <row r="358" spans="1:15" s="34" customFormat="1" x14ac:dyDescent="0.2">
      <c r="A358" s="33">
        <v>5439</v>
      </c>
      <c r="B358" s="34" t="s">
        <v>348</v>
      </c>
      <c r="C358" s="36">
        <v>29463626</v>
      </c>
      <c r="D358" s="37">
        <v>1054</v>
      </c>
      <c r="E358" s="37">
        <f t="shared" si="52"/>
        <v>27954.104364326377</v>
      </c>
      <c r="F358" s="38">
        <f t="shared" si="53"/>
        <v>0.74501228656168572</v>
      </c>
      <c r="G358" s="37">
        <f t="shared" si="54"/>
        <v>5740.5387387409774</v>
      </c>
      <c r="H358" s="37">
        <f t="shared" si="55"/>
        <v>2035.3891850875907</v>
      </c>
      <c r="I358" s="81">
        <f t="shared" si="56"/>
        <v>7775.9279238285681</v>
      </c>
      <c r="J358" s="37">
        <f t="shared" si="57"/>
        <v>-481.76483265677342</v>
      </c>
      <c r="K358" s="37">
        <f t="shared" si="58"/>
        <v>7294.1630911717948</v>
      </c>
      <c r="L358" s="37">
        <f t="shared" si="59"/>
        <v>8195828.0317153111</v>
      </c>
      <c r="M358" s="41">
        <f t="shared" si="60"/>
        <v>7688047.8980950713</v>
      </c>
      <c r="N358" s="41">
        <f>'jan-sep'!M358</f>
        <v>6978080.8729981855</v>
      </c>
      <c r="O358" s="41">
        <f t="shared" si="61"/>
        <v>709967.02509688586</v>
      </c>
    </row>
    <row r="359" spans="1:15" s="34" customFormat="1" x14ac:dyDescent="0.2">
      <c r="A359" s="33">
        <v>5440</v>
      </c>
      <c r="B359" s="34" t="s">
        <v>349</v>
      </c>
      <c r="C359" s="36">
        <v>28140220</v>
      </c>
      <c r="D359" s="37">
        <v>908</v>
      </c>
      <c r="E359" s="37">
        <f t="shared" si="52"/>
        <v>30991.431718061674</v>
      </c>
      <c r="F359" s="38">
        <f t="shared" si="53"/>
        <v>0.82596090746368167</v>
      </c>
      <c r="G359" s="37">
        <f t="shared" si="54"/>
        <v>3918.1423264997989</v>
      </c>
      <c r="H359" s="37">
        <f t="shared" si="55"/>
        <v>972.32461128023658</v>
      </c>
      <c r="I359" s="81">
        <f t="shared" si="56"/>
        <v>4890.4669377800356</v>
      </c>
      <c r="J359" s="37">
        <f t="shared" si="57"/>
        <v>-481.76483265677342</v>
      </c>
      <c r="K359" s="37">
        <f t="shared" si="58"/>
        <v>4408.7021051232623</v>
      </c>
      <c r="L359" s="37">
        <f t="shared" si="59"/>
        <v>4440543.9795042723</v>
      </c>
      <c r="M359" s="41">
        <f t="shared" si="60"/>
        <v>4003101.5114519224</v>
      </c>
      <c r="N359" s="41">
        <f>'jan-sep'!M359</f>
        <v>3316386.7131711105</v>
      </c>
      <c r="O359" s="41">
        <f t="shared" si="61"/>
        <v>686714.79828081187</v>
      </c>
    </row>
    <row r="360" spans="1:15" s="34" customFormat="1" x14ac:dyDescent="0.2">
      <c r="A360" s="33">
        <v>5441</v>
      </c>
      <c r="B360" s="34" t="s">
        <v>389</v>
      </c>
      <c r="C360" s="36">
        <v>82776119</v>
      </c>
      <c r="D360" s="37">
        <v>2804</v>
      </c>
      <c r="E360" s="37">
        <f t="shared" si="52"/>
        <v>29520.727175463624</v>
      </c>
      <c r="F360" s="38">
        <f t="shared" si="53"/>
        <v>0.78676476868357825</v>
      </c>
      <c r="G360" s="37">
        <f t="shared" si="54"/>
        <v>4800.5650520586287</v>
      </c>
      <c r="H360" s="37">
        <f t="shared" si="55"/>
        <v>1487.0712011895541</v>
      </c>
      <c r="I360" s="81">
        <f t="shared" si="56"/>
        <v>6287.6362532481826</v>
      </c>
      <c r="J360" s="37">
        <f t="shared" si="57"/>
        <v>-481.76483265677342</v>
      </c>
      <c r="K360" s="37">
        <f t="shared" si="58"/>
        <v>5805.8714205914093</v>
      </c>
      <c r="L360" s="37">
        <f t="shared" si="59"/>
        <v>17630532.054107904</v>
      </c>
      <c r="M360" s="41">
        <f t="shared" si="60"/>
        <v>16279663.463338312</v>
      </c>
      <c r="N360" s="41">
        <f>'jan-sep'!M360</f>
        <v>15535055.52503502</v>
      </c>
      <c r="O360" s="41">
        <f t="shared" si="61"/>
        <v>744607.9383032918</v>
      </c>
    </row>
    <row r="361" spans="1:15" s="34" customFormat="1" x14ac:dyDescent="0.2">
      <c r="A361" s="33">
        <v>5442</v>
      </c>
      <c r="B361" s="34" t="s">
        <v>390</v>
      </c>
      <c r="C361" s="36">
        <v>24863303</v>
      </c>
      <c r="D361" s="37">
        <v>864</v>
      </c>
      <c r="E361" s="37">
        <f t="shared" si="52"/>
        <v>28776.971064814814</v>
      </c>
      <c r="F361" s="38">
        <f t="shared" si="53"/>
        <v>0.7669427263309776</v>
      </c>
      <c r="G361" s="37">
        <f t="shared" si="54"/>
        <v>5246.8187184479148</v>
      </c>
      <c r="H361" s="37">
        <f t="shared" si="55"/>
        <v>1747.3858399166377</v>
      </c>
      <c r="I361" s="81">
        <f t="shared" si="56"/>
        <v>6994.2045583645522</v>
      </c>
      <c r="J361" s="37">
        <f t="shared" si="57"/>
        <v>-481.76483265677342</v>
      </c>
      <c r="K361" s="37">
        <f t="shared" si="58"/>
        <v>6512.439725707779</v>
      </c>
      <c r="L361" s="37">
        <f t="shared" si="59"/>
        <v>6042992.7384269731</v>
      </c>
      <c r="M361" s="41">
        <f t="shared" si="60"/>
        <v>5626747.9230115209</v>
      </c>
      <c r="N361" s="41">
        <f>'jan-sep'!M361</f>
        <v>5323804.4636341855</v>
      </c>
      <c r="O361" s="41">
        <f t="shared" si="61"/>
        <v>302943.45937733538</v>
      </c>
    </row>
    <row r="362" spans="1:15" s="34" customFormat="1" x14ac:dyDescent="0.2">
      <c r="A362" s="33">
        <v>5443</v>
      </c>
      <c r="B362" s="34" t="s">
        <v>350</v>
      </c>
      <c r="C362" s="36">
        <v>65245203</v>
      </c>
      <c r="D362" s="37">
        <v>2117</v>
      </c>
      <c r="E362" s="37">
        <f t="shared" si="52"/>
        <v>30819.651865847896</v>
      </c>
      <c r="F362" s="38">
        <f t="shared" si="53"/>
        <v>0.82138275683452633</v>
      </c>
      <c r="G362" s="37">
        <f t="shared" si="54"/>
        <v>4021.2102378280656</v>
      </c>
      <c r="H362" s="37">
        <f t="shared" si="55"/>
        <v>1032.4475595550589</v>
      </c>
      <c r="I362" s="81">
        <f t="shared" si="56"/>
        <v>5053.6577973831245</v>
      </c>
      <c r="J362" s="37">
        <f t="shared" si="57"/>
        <v>-481.76483265677342</v>
      </c>
      <c r="K362" s="37">
        <f t="shared" si="58"/>
        <v>4571.8929647263512</v>
      </c>
      <c r="L362" s="37">
        <f t="shared" si="59"/>
        <v>10698593.557060074</v>
      </c>
      <c r="M362" s="41">
        <f t="shared" si="60"/>
        <v>9678697.4063256849</v>
      </c>
      <c r="N362" s="41">
        <f>'jan-sep'!M362</f>
        <v>8676747.6924925577</v>
      </c>
      <c r="O362" s="41">
        <f t="shared" si="61"/>
        <v>1001949.7138331272</v>
      </c>
    </row>
    <row r="363" spans="1:15" s="34" customFormat="1" x14ac:dyDescent="0.2">
      <c r="A363" s="33">
        <v>5444</v>
      </c>
      <c r="B363" s="34" t="s">
        <v>351</v>
      </c>
      <c r="C363" s="36">
        <v>304441357</v>
      </c>
      <c r="D363" s="37">
        <v>9850</v>
      </c>
      <c r="E363" s="37">
        <f t="shared" si="52"/>
        <v>30907.751979695433</v>
      </c>
      <c r="F363" s="38">
        <f t="shared" si="53"/>
        <v>0.82373073645170414</v>
      </c>
      <c r="G363" s="37">
        <f t="shared" si="54"/>
        <v>3968.3501695195437</v>
      </c>
      <c r="H363" s="37">
        <f t="shared" si="55"/>
        <v>1001.612519708421</v>
      </c>
      <c r="I363" s="81">
        <f t="shared" si="56"/>
        <v>4969.9626892279648</v>
      </c>
      <c r="J363" s="37">
        <f t="shared" si="57"/>
        <v>-481.76483265677342</v>
      </c>
      <c r="K363" s="37">
        <f t="shared" si="58"/>
        <v>4488.1978565711916</v>
      </c>
      <c r="L363" s="37">
        <f t="shared" si="59"/>
        <v>48954132.488895454</v>
      </c>
      <c r="M363" s="41">
        <f t="shared" si="60"/>
        <v>44208748.887226239</v>
      </c>
      <c r="N363" s="41">
        <f>'jan-sep'!M363</f>
        <v>40655985.098607332</v>
      </c>
      <c r="O363" s="41">
        <f t="shared" si="61"/>
        <v>3552763.7886189073</v>
      </c>
    </row>
    <row r="364" spans="1:15" s="34" customFormat="1" x14ac:dyDescent="0.2">
      <c r="A364" s="33"/>
      <c r="C364" s="36"/>
      <c r="D364" s="36"/>
      <c r="E364" s="37"/>
      <c r="F364" s="38"/>
      <c r="G364" s="39"/>
      <c r="H364" s="39"/>
      <c r="I364" s="37"/>
      <c r="J364" s="40"/>
      <c r="K364" s="37"/>
      <c r="L364" s="37"/>
      <c r="M364" s="37"/>
      <c r="N364" s="41"/>
      <c r="O364" s="41"/>
    </row>
    <row r="365" spans="1:15" s="58" customFormat="1" ht="13.5" thickBot="1" x14ac:dyDescent="0.25">
      <c r="A365" s="42"/>
      <c r="B365" s="42" t="s">
        <v>32</v>
      </c>
      <c r="C365" s="43">
        <f>SUM(C8:C364)</f>
        <v>205955840404</v>
      </c>
      <c r="D365" s="44">
        <f>SUM(D8:D364)</f>
        <v>5488984</v>
      </c>
      <c r="E365" s="44">
        <f>(C365)/D365</f>
        <v>37521.668928894673</v>
      </c>
      <c r="F365" s="45">
        <f>IF(C365&gt;0,E365/E$365,"")</f>
        <v>1</v>
      </c>
      <c r="G365" s="46"/>
      <c r="H365" s="46"/>
      <c r="I365" s="44"/>
      <c r="J365" s="47"/>
      <c r="K365" s="44"/>
      <c r="L365" s="44">
        <f>SUM(L8:L364)</f>
        <v>2644399458.2157068</v>
      </c>
      <c r="M365" s="44">
        <f>SUM(M8:M364)</f>
        <v>-6.9066882133483887E-6</v>
      </c>
      <c r="N365" s="44">
        <f>jan!M365</f>
        <v>6.2375329434871674E-7</v>
      </c>
      <c r="O365" s="44">
        <f t="shared" ref="O365" si="62">M365-N365</f>
        <v>-7.5304415076971054E-6</v>
      </c>
    </row>
    <row r="366" spans="1:15" s="34" customFormat="1" ht="13.5" thickTop="1" x14ac:dyDescent="0.2">
      <c r="A366" s="48"/>
      <c r="B366" s="48"/>
      <c r="C366" s="48"/>
      <c r="D366" s="2"/>
      <c r="E366" s="37"/>
      <c r="F366" s="38"/>
      <c r="G366" s="39"/>
      <c r="H366" s="39"/>
      <c r="I366" s="37"/>
      <c r="J366" s="40"/>
      <c r="K366" s="37"/>
      <c r="L366" s="37"/>
      <c r="M366" s="37"/>
      <c r="O366" s="49"/>
    </row>
    <row r="367" spans="1:15" s="34" customFormat="1" x14ac:dyDescent="0.2">
      <c r="A367" s="50" t="s">
        <v>33</v>
      </c>
      <c r="B367" s="50"/>
      <c r="C367" s="50"/>
      <c r="D367" s="51">
        <f>L365</f>
        <v>2644399458.2157068</v>
      </c>
      <c r="E367" s="52" t="s">
        <v>34</v>
      </c>
      <c r="F367" s="53">
        <f>D365</f>
        <v>5488984</v>
      </c>
      <c r="G367" s="52" t="s">
        <v>35</v>
      </c>
      <c r="H367" s="52"/>
      <c r="I367" s="54">
        <f>-L365/D365</f>
        <v>-481.76483265677342</v>
      </c>
      <c r="J367" s="55" t="s">
        <v>36</v>
      </c>
      <c r="M367" s="56"/>
    </row>
  </sheetData>
  <mergeCells count="8">
    <mergeCell ref="Q4:AW4"/>
    <mergeCell ref="Q5:AW5"/>
    <mergeCell ref="A1:M1"/>
    <mergeCell ref="A2:A5"/>
    <mergeCell ref="B2:B5"/>
    <mergeCell ref="E2:F2"/>
    <mergeCell ref="G2:K2"/>
    <mergeCell ref="L2:M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740"/>
  <sheetViews>
    <sheetView zoomScaleNormal="100" workbookViewId="0">
      <pane xSplit="2" ySplit="7" topLeftCell="C8" activePane="bottomRight" state="frozen"/>
      <selection activeCell="K19" sqref="K19"/>
      <selection pane="topRight" activeCell="K19" sqref="K19"/>
      <selection pane="bottomLeft" activeCell="K19" sqref="K19"/>
      <selection pane="bottomRight" activeCell="H18" sqref="H18"/>
    </sheetView>
  </sheetViews>
  <sheetFormatPr baseColWidth="10" defaultColWidth="8.85546875" defaultRowHeight="12.75" x14ac:dyDescent="0.2"/>
  <cols>
    <col min="1" max="1" width="6.42578125" style="2" customWidth="1"/>
    <col min="2" max="2" width="14" style="2" bestFit="1" customWidth="1"/>
    <col min="3" max="3" width="14.5703125" style="2" customWidth="1"/>
    <col min="4" max="4" width="12.140625" style="2" bestFit="1" customWidth="1"/>
    <col min="5" max="6" width="11.42578125" style="2" customWidth="1"/>
    <col min="7" max="8" width="11.42578125" style="59" customWidth="1"/>
    <col min="9" max="9" width="11.42578125" style="2" customWidth="1"/>
    <col min="10" max="10" width="13.5703125" style="60" customWidth="1"/>
    <col min="11" max="11" width="11.42578125" style="2" customWidth="1"/>
    <col min="12" max="12" width="15" style="2" customWidth="1"/>
    <col min="13" max="13" width="16.140625" style="2" customWidth="1"/>
    <col min="14" max="14" width="13.5703125" style="2" bestFit="1" customWidth="1"/>
    <col min="15" max="15" width="16" style="2" customWidth="1"/>
    <col min="16" max="230" width="11.42578125" style="2" customWidth="1"/>
    <col min="231" max="16384" width="8.85546875" style="2"/>
  </cols>
  <sheetData>
    <row r="1" spans="1:49" ht="22.5" customHeight="1" x14ac:dyDescent="0.2">
      <c r="A1" s="85" t="s">
        <v>440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3"/>
      <c r="O1" s="3"/>
    </row>
    <row r="2" spans="1:49" x14ac:dyDescent="0.2">
      <c r="A2" s="87" t="s">
        <v>0</v>
      </c>
      <c r="B2" s="87" t="s">
        <v>1</v>
      </c>
      <c r="C2" s="5" t="s">
        <v>2</v>
      </c>
      <c r="D2" s="6" t="s">
        <v>3</v>
      </c>
      <c r="E2" s="90" t="s">
        <v>432</v>
      </c>
      <c r="F2" s="91"/>
      <c r="G2" s="90" t="s">
        <v>4</v>
      </c>
      <c r="H2" s="92"/>
      <c r="I2" s="92"/>
      <c r="J2" s="92"/>
      <c r="K2" s="91"/>
      <c r="L2" s="90" t="s">
        <v>5</v>
      </c>
      <c r="M2" s="91"/>
      <c r="N2" s="7" t="s">
        <v>6</v>
      </c>
      <c r="O2" s="7" t="s">
        <v>7</v>
      </c>
    </row>
    <row r="3" spans="1:49" x14ac:dyDescent="0.2">
      <c r="A3" s="88"/>
      <c r="B3" s="88"/>
      <c r="C3" s="8" t="s">
        <v>53</v>
      </c>
      <c r="D3" s="9" t="s">
        <v>424</v>
      </c>
      <c r="E3" s="10" t="s">
        <v>9</v>
      </c>
      <c r="F3" s="11" t="s">
        <v>10</v>
      </c>
      <c r="G3" s="12" t="s">
        <v>11</v>
      </c>
      <c r="H3" s="68" t="s">
        <v>12</v>
      </c>
      <c r="I3" s="10" t="s">
        <v>13</v>
      </c>
      <c r="J3" s="13" t="s">
        <v>14</v>
      </c>
      <c r="K3" s="14" t="s">
        <v>15</v>
      </c>
      <c r="L3" s="15" t="s">
        <v>13</v>
      </c>
      <c r="M3" s="16" t="s">
        <v>6</v>
      </c>
      <c r="N3" s="17" t="s">
        <v>16</v>
      </c>
      <c r="O3" s="17" t="s">
        <v>17</v>
      </c>
    </row>
    <row r="4" spans="1:49" ht="14.25" x14ac:dyDescent="0.2">
      <c r="A4" s="88"/>
      <c r="B4" s="88"/>
      <c r="C4" s="9"/>
      <c r="D4" s="9"/>
      <c r="E4" s="18"/>
      <c r="F4" s="16" t="s">
        <v>18</v>
      </c>
      <c r="G4" s="19" t="s">
        <v>19</v>
      </c>
      <c r="H4" s="69" t="s">
        <v>20</v>
      </c>
      <c r="I4" s="18" t="s">
        <v>16</v>
      </c>
      <c r="J4" s="20" t="s">
        <v>21</v>
      </c>
      <c r="K4" s="15" t="s">
        <v>22</v>
      </c>
      <c r="L4" s="15" t="s">
        <v>23</v>
      </c>
      <c r="M4" s="16" t="s">
        <v>16</v>
      </c>
      <c r="N4" s="21" t="s">
        <v>50</v>
      </c>
      <c r="O4" s="17" t="s">
        <v>55</v>
      </c>
      <c r="P4" s="78"/>
      <c r="Q4" s="93" t="s">
        <v>423</v>
      </c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</row>
    <row r="5" spans="1:49" s="34" customFormat="1" x14ac:dyDescent="0.2">
      <c r="A5" s="89"/>
      <c r="B5" s="89"/>
      <c r="C5" s="1"/>
      <c r="D5" s="22"/>
      <c r="E5" s="22"/>
      <c r="F5" s="23" t="s">
        <v>26</v>
      </c>
      <c r="G5" s="24" t="s">
        <v>27</v>
      </c>
      <c r="H5" s="25" t="s">
        <v>28</v>
      </c>
      <c r="I5" s="22"/>
      <c r="J5" s="26" t="s">
        <v>29</v>
      </c>
      <c r="K5" s="22"/>
      <c r="L5" s="23" t="s">
        <v>30</v>
      </c>
      <c r="M5" s="23" t="s">
        <v>54</v>
      </c>
      <c r="N5" s="27"/>
      <c r="O5" s="27"/>
      <c r="Q5" s="93" t="s">
        <v>444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</row>
    <row r="6" spans="1:49" s="57" customFormat="1" x14ac:dyDescent="0.2">
      <c r="A6" s="72"/>
      <c r="B6" s="72"/>
      <c r="C6" s="72">
        <v>1</v>
      </c>
      <c r="D6" s="73">
        <v>2</v>
      </c>
      <c r="E6" s="72">
        <v>3</v>
      </c>
      <c r="F6" s="72">
        <v>4</v>
      </c>
      <c r="G6" s="72">
        <v>5</v>
      </c>
      <c r="H6" s="72">
        <f t="shared" ref="H6:M6" si="0">G6+1</f>
        <v>6</v>
      </c>
      <c r="I6" s="72">
        <f t="shared" si="0"/>
        <v>7</v>
      </c>
      <c r="J6" s="72">
        <f t="shared" si="0"/>
        <v>8</v>
      </c>
      <c r="K6" s="72">
        <f t="shared" si="0"/>
        <v>9</v>
      </c>
      <c r="L6" s="72">
        <f t="shared" si="0"/>
        <v>10</v>
      </c>
      <c r="M6" s="72">
        <f t="shared" si="0"/>
        <v>11</v>
      </c>
      <c r="N6" s="72">
        <v>12</v>
      </c>
      <c r="O6" s="72">
        <v>13</v>
      </c>
    </row>
    <row r="7" spans="1:49" s="34" customFormat="1" x14ac:dyDescent="0.2">
      <c r="A7" s="28"/>
      <c r="B7" s="29"/>
      <c r="C7" s="29"/>
      <c r="D7" s="29"/>
      <c r="E7" s="29"/>
      <c r="F7" s="29"/>
      <c r="G7" s="30"/>
      <c r="H7" s="30"/>
      <c r="I7" s="29"/>
      <c r="J7" s="31"/>
      <c r="K7" s="29"/>
      <c r="L7" s="29"/>
      <c r="M7" s="29"/>
      <c r="N7" s="32"/>
      <c r="O7" s="29"/>
    </row>
    <row r="8" spans="1:49" s="34" customFormat="1" x14ac:dyDescent="0.2">
      <c r="A8" s="33">
        <v>301</v>
      </c>
      <c r="B8" s="34" t="s">
        <v>90</v>
      </c>
      <c r="C8" s="36">
        <v>30688356481</v>
      </c>
      <c r="D8" s="36">
        <v>709037</v>
      </c>
      <c r="E8" s="37">
        <f>IF(ISNUMBER(C8),(C8)/D8,"")</f>
        <v>43281.741969742056</v>
      </c>
      <c r="F8" s="38">
        <f>IF(ISNUMBER(C8),E8/E$365,"")</f>
        <v>1.4210416484139918</v>
      </c>
      <c r="G8" s="37">
        <f>IF(ISNUMBER(D8),(E$365-E8)*0.6,"")</f>
        <v>-7694.3906628668583</v>
      </c>
      <c r="H8" s="37">
        <f>IF(ISNUMBER(D8),(IF(E8&gt;=E$365*0.9,0,IF(E8&lt;0.9*E$365,(E$365*0.9-E8)*0.35))),"")</f>
        <v>0</v>
      </c>
      <c r="I8" s="37">
        <f>IF(ISNUMBER(C8),G8+H8,"")</f>
        <v>-7694.3906628668583</v>
      </c>
      <c r="J8" s="81">
        <f>IF(ISNUMBER(D8),I$367,"")</f>
        <v>-427.56519742097345</v>
      </c>
      <c r="K8" s="37">
        <f>IF(ISNUMBER(I8),I8+J8,"")</f>
        <v>-8121.9558602878315</v>
      </c>
      <c r="L8" s="37">
        <f>IF(ISNUMBER(I8),(I8*D8),"")</f>
        <v>-5455607672.4271288</v>
      </c>
      <c r="M8" s="37">
        <f>IF(ISNUMBER(K8),(K8*D8),"")</f>
        <v>-5758767217.3109035</v>
      </c>
      <c r="N8" s="41">
        <f>'jan-aug'!M8</f>
        <v>-4443692974.569273</v>
      </c>
      <c r="O8" s="41">
        <f>IF(ISNUMBER(M8),(M8-N8),"")</f>
        <v>-1315074242.7416306</v>
      </c>
    </row>
    <row r="9" spans="1:49" s="34" customFormat="1" x14ac:dyDescent="0.2">
      <c r="A9" s="33">
        <v>1101</v>
      </c>
      <c r="B9" s="34" t="s">
        <v>204</v>
      </c>
      <c r="C9" s="36">
        <v>427438132</v>
      </c>
      <c r="D9" s="36">
        <v>15011</v>
      </c>
      <c r="E9" s="37">
        <f t="shared" ref="E9:E72" si="1">IF(ISNUMBER(C9),(C9)/D9,"")</f>
        <v>28474.993804543334</v>
      </c>
      <c r="F9" s="38">
        <f t="shared" ref="F9:F72" si="2">IF(ISNUMBER(C9),E9/E$365,"")</f>
        <v>0.93490119142789241</v>
      </c>
      <c r="G9" s="37">
        <f t="shared" ref="G9:G72" si="3">IF(ISNUMBER(D9),(E$365-E9)*0.6,"")</f>
        <v>1189.6582362523745</v>
      </c>
      <c r="H9" s="37">
        <f t="shared" ref="H9:H72" si="4">IF(ISNUMBER(D9),(IF(E9&gt;=E$365*0.9,0,IF(E9&lt;0.9*E$365,(E$365*0.9-E9)*0.35))),"")</f>
        <v>0</v>
      </c>
      <c r="I9" s="37">
        <f t="shared" ref="I9:I72" si="5">IF(ISNUMBER(C9),G9+H9,"")</f>
        <v>1189.6582362523745</v>
      </c>
      <c r="J9" s="81">
        <f t="shared" ref="J9:J72" si="6">IF(ISNUMBER(D9),I$367,"")</f>
        <v>-427.56519742097345</v>
      </c>
      <c r="K9" s="37">
        <f t="shared" ref="K9:K72" si="7">IF(ISNUMBER(I9),I9+J9,"")</f>
        <v>762.09303883140115</v>
      </c>
      <c r="L9" s="37">
        <f t="shared" ref="L9:L72" si="8">IF(ISNUMBER(I9),(I9*D9),"")</f>
        <v>17857959.784384396</v>
      </c>
      <c r="M9" s="37">
        <f t="shared" ref="M9:M72" si="9">IF(ISNUMBER(K9),(K9*D9),"")</f>
        <v>11439778.605898162</v>
      </c>
      <c r="N9" s="41">
        <f>'jan-aug'!M9</f>
        <v>9043964.8216217477</v>
      </c>
      <c r="O9" s="41">
        <f t="shared" ref="O9:O72" si="10">IF(ISNUMBER(M9),(M9-N9),"")</f>
        <v>2395813.7842764147</v>
      </c>
    </row>
    <row r="10" spans="1:49" s="34" customFormat="1" x14ac:dyDescent="0.2">
      <c r="A10" s="33">
        <v>1103</v>
      </c>
      <c r="B10" s="34" t="s">
        <v>206</v>
      </c>
      <c r="C10" s="36">
        <v>5627708825</v>
      </c>
      <c r="D10" s="36">
        <v>146011</v>
      </c>
      <c r="E10" s="37">
        <f t="shared" si="1"/>
        <v>38543.046927971183</v>
      </c>
      <c r="F10" s="38">
        <f t="shared" si="2"/>
        <v>1.2654591162183861</v>
      </c>
      <c r="G10" s="37">
        <f>IF(ISNUMBER(D10),(E$365-E10)*0.6,"")</f>
        <v>-4851.1736378043352</v>
      </c>
      <c r="H10" s="37">
        <f t="shared" si="4"/>
        <v>0</v>
      </c>
      <c r="I10" s="37">
        <f t="shared" si="5"/>
        <v>-4851.1736378043352</v>
      </c>
      <c r="J10" s="81">
        <f t="shared" si="6"/>
        <v>-427.56519742097345</v>
      </c>
      <c r="K10" s="37">
        <f t="shared" si="7"/>
        <v>-5278.7388352253083</v>
      </c>
      <c r="L10" s="37">
        <f t="shared" si="8"/>
        <v>-708324714.02944875</v>
      </c>
      <c r="M10" s="37">
        <f t="shared" si="9"/>
        <v>-770753936.07008255</v>
      </c>
      <c r="N10" s="41">
        <f>'jan-aug'!M10</f>
        <v>-616512136.72044408</v>
      </c>
      <c r="O10" s="41">
        <f t="shared" si="10"/>
        <v>-154241799.34963846</v>
      </c>
    </row>
    <row r="11" spans="1:49" s="34" customFormat="1" x14ac:dyDescent="0.2">
      <c r="A11" s="33">
        <v>1106</v>
      </c>
      <c r="B11" s="34" t="s">
        <v>207</v>
      </c>
      <c r="C11" s="36">
        <v>1136312147</v>
      </c>
      <c r="D11" s="36">
        <v>37855</v>
      </c>
      <c r="E11" s="37">
        <f t="shared" si="1"/>
        <v>30017.491665565976</v>
      </c>
      <c r="F11" s="38">
        <f t="shared" si="2"/>
        <v>0.98554503345798095</v>
      </c>
      <c r="G11" s="37">
        <f t="shared" si="3"/>
        <v>264.15951963878905</v>
      </c>
      <c r="H11" s="37">
        <f t="shared" si="4"/>
        <v>0</v>
      </c>
      <c r="I11" s="37">
        <f t="shared" si="5"/>
        <v>264.15951963878905</v>
      </c>
      <c r="J11" s="81">
        <f t="shared" si="6"/>
        <v>-427.56519742097345</v>
      </c>
      <c r="K11" s="37">
        <f t="shared" si="7"/>
        <v>-163.4056777821844</v>
      </c>
      <c r="L11" s="37">
        <f t="shared" si="8"/>
        <v>9999758.6159263588</v>
      </c>
      <c r="M11" s="37">
        <f t="shared" si="9"/>
        <v>-6185721.9324445901</v>
      </c>
      <c r="N11" s="41">
        <f>'jan-aug'!M11</f>
        <v>-2800803.6088007987</v>
      </c>
      <c r="O11" s="41">
        <f t="shared" si="10"/>
        <v>-3384918.3236437915</v>
      </c>
    </row>
    <row r="12" spans="1:49" s="34" customFormat="1" x14ac:dyDescent="0.2">
      <c r="A12" s="33">
        <v>1108</v>
      </c>
      <c r="B12" s="34" t="s">
        <v>205</v>
      </c>
      <c r="C12" s="36">
        <v>2468671961</v>
      </c>
      <c r="D12" s="36">
        <v>82548</v>
      </c>
      <c r="E12" s="37">
        <f t="shared" si="1"/>
        <v>29905.896702524591</v>
      </c>
      <c r="F12" s="38">
        <f>IF(ISNUMBER(C12),E12/E$365,"")</f>
        <v>0.98188110767731596</v>
      </c>
      <c r="G12" s="37">
        <f>IF(ISNUMBER(D12),(E$365-E12)*0.6,"")</f>
        <v>331.11649746362019</v>
      </c>
      <c r="H12" s="37">
        <f t="shared" si="4"/>
        <v>0</v>
      </c>
      <c r="I12" s="37">
        <f t="shared" si="5"/>
        <v>331.11649746362019</v>
      </c>
      <c r="J12" s="81">
        <f t="shared" si="6"/>
        <v>-427.56519742097345</v>
      </c>
      <c r="K12" s="37">
        <f t="shared" si="7"/>
        <v>-96.448699957353256</v>
      </c>
      <c r="L12" s="37">
        <f t="shared" si="8"/>
        <v>27333004.632626921</v>
      </c>
      <c r="M12" s="37">
        <f t="shared" si="9"/>
        <v>-7961647.2840795964</v>
      </c>
      <c r="N12" s="41">
        <f>'jan-aug'!M12</f>
        <v>-14257858.87715462</v>
      </c>
      <c r="O12" s="41">
        <f t="shared" si="10"/>
        <v>6296211.593075024</v>
      </c>
    </row>
    <row r="13" spans="1:49" s="34" customFormat="1" x14ac:dyDescent="0.2">
      <c r="A13" s="33">
        <v>1111</v>
      </c>
      <c r="B13" s="34" t="s">
        <v>208</v>
      </c>
      <c r="C13" s="36">
        <v>83323339</v>
      </c>
      <c r="D13" s="36">
        <v>3324</v>
      </c>
      <c r="E13" s="37">
        <f t="shared" si="1"/>
        <v>25067.189831528278</v>
      </c>
      <c r="F13" s="38">
        <f t="shared" si="2"/>
        <v>0.8230149512975734</v>
      </c>
      <c r="G13" s="37">
        <f t="shared" si="3"/>
        <v>3234.3406200614081</v>
      </c>
      <c r="H13" s="37">
        <f>IF(ISNUMBER(D13),(IF(E13&gt;=E$365*0.9,0,IF(E13&lt;0.9*E$365,(E$365*0.9-E13)*0.35))),"")</f>
        <v>820.67718142874924</v>
      </c>
      <c r="I13" s="37">
        <f t="shared" si="5"/>
        <v>4055.0178014901576</v>
      </c>
      <c r="J13" s="81">
        <f t="shared" si="6"/>
        <v>-427.56519742097345</v>
      </c>
      <c r="K13" s="37">
        <f t="shared" si="7"/>
        <v>3627.452604069184</v>
      </c>
      <c r="L13" s="37">
        <f t="shared" si="8"/>
        <v>13478879.172153283</v>
      </c>
      <c r="M13" s="37">
        <f t="shared" si="9"/>
        <v>12057652.455925968</v>
      </c>
      <c r="N13" s="41">
        <f>'jan-aug'!M13</f>
        <v>10154276.186416896</v>
      </c>
      <c r="O13" s="41">
        <f t="shared" si="10"/>
        <v>1903376.2695090715</v>
      </c>
    </row>
    <row r="14" spans="1:49" s="34" customFormat="1" x14ac:dyDescent="0.2">
      <c r="A14" s="33">
        <v>1112</v>
      </c>
      <c r="B14" s="34" t="s">
        <v>209</v>
      </c>
      <c r="C14" s="36">
        <v>84951854</v>
      </c>
      <c r="D14" s="36">
        <v>3206</v>
      </c>
      <c r="E14" s="37">
        <f t="shared" si="1"/>
        <v>26497.771054273238</v>
      </c>
      <c r="F14" s="38">
        <f t="shared" si="2"/>
        <v>0.86998430619047029</v>
      </c>
      <c r="G14" s="37">
        <f t="shared" si="3"/>
        <v>2375.9918864144315</v>
      </c>
      <c r="H14" s="37">
        <f t="shared" si="4"/>
        <v>319.97375346801306</v>
      </c>
      <c r="I14" s="37">
        <f t="shared" si="5"/>
        <v>2695.9656398824445</v>
      </c>
      <c r="J14" s="81">
        <f t="shared" si="6"/>
        <v>-427.56519742097345</v>
      </c>
      <c r="K14" s="37">
        <f t="shared" si="7"/>
        <v>2268.4004424614709</v>
      </c>
      <c r="L14" s="37">
        <f t="shared" si="8"/>
        <v>8643265.8414631169</v>
      </c>
      <c r="M14" s="37">
        <f t="shared" si="9"/>
        <v>7272491.818531476</v>
      </c>
      <c r="N14" s="41">
        <f>'jan-aug'!M14</f>
        <v>3675693.8733310937</v>
      </c>
      <c r="O14" s="41">
        <f t="shared" si="10"/>
        <v>3596797.9452003823</v>
      </c>
    </row>
    <row r="15" spans="1:49" s="34" customFormat="1" x14ac:dyDescent="0.2">
      <c r="A15" s="33">
        <v>1114</v>
      </c>
      <c r="B15" s="34" t="s">
        <v>210</v>
      </c>
      <c r="C15" s="36">
        <v>77055546</v>
      </c>
      <c r="D15" s="36">
        <v>2848</v>
      </c>
      <c r="E15" s="37">
        <f t="shared" si="1"/>
        <v>27056.020365168541</v>
      </c>
      <c r="F15" s="38">
        <f t="shared" si="2"/>
        <v>0.88831294743451306</v>
      </c>
      <c r="G15" s="37">
        <f t="shared" si="3"/>
        <v>2041.0422998772503</v>
      </c>
      <c r="H15" s="37">
        <f t="shared" si="4"/>
        <v>124.58649465465732</v>
      </c>
      <c r="I15" s="37">
        <f t="shared" si="5"/>
        <v>2165.6287945319077</v>
      </c>
      <c r="J15" s="81">
        <f t="shared" si="6"/>
        <v>-427.56519742097345</v>
      </c>
      <c r="K15" s="37">
        <f t="shared" si="7"/>
        <v>1738.0635971109343</v>
      </c>
      <c r="L15" s="37">
        <f t="shared" si="8"/>
        <v>6167710.8068268728</v>
      </c>
      <c r="M15" s="37">
        <f t="shared" si="9"/>
        <v>4950005.1245719409</v>
      </c>
      <c r="N15" s="41">
        <f>'jan-aug'!M15</f>
        <v>3727310.3200707943</v>
      </c>
      <c r="O15" s="41">
        <f t="shared" si="10"/>
        <v>1222694.8045011465</v>
      </c>
    </row>
    <row r="16" spans="1:49" s="34" customFormat="1" x14ac:dyDescent="0.2">
      <c r="A16" s="33">
        <v>1119</v>
      </c>
      <c r="B16" s="34" t="s">
        <v>211</v>
      </c>
      <c r="C16" s="36">
        <v>484580322</v>
      </c>
      <c r="D16" s="36">
        <v>19649</v>
      </c>
      <c r="E16" s="37">
        <f t="shared" si="1"/>
        <v>24661.831238230952</v>
      </c>
      <c r="F16" s="38">
        <f t="shared" si="2"/>
        <v>0.80970607283282248</v>
      </c>
      <c r="G16" s="37">
        <f t="shared" si="3"/>
        <v>3477.5557760398033</v>
      </c>
      <c r="H16" s="37">
        <f t="shared" si="4"/>
        <v>962.55268908281312</v>
      </c>
      <c r="I16" s="37">
        <f t="shared" si="5"/>
        <v>4440.1084651226165</v>
      </c>
      <c r="J16" s="81">
        <f t="shared" si="6"/>
        <v>-427.56519742097345</v>
      </c>
      <c r="K16" s="37">
        <f t="shared" si="7"/>
        <v>4012.5432677016429</v>
      </c>
      <c r="L16" s="37">
        <f t="shared" si="8"/>
        <v>87243691.231194288</v>
      </c>
      <c r="M16" s="37">
        <f t="shared" si="9"/>
        <v>78842462.667069584</v>
      </c>
      <c r="N16" s="41">
        <f>'jan-aug'!M16</f>
        <v>60541865.835786849</v>
      </c>
      <c r="O16" s="41">
        <f t="shared" si="10"/>
        <v>18300596.831282735</v>
      </c>
    </row>
    <row r="17" spans="1:15" s="34" customFormat="1" x14ac:dyDescent="0.2">
      <c r="A17" s="33">
        <v>1120</v>
      </c>
      <c r="B17" s="34" t="s">
        <v>212</v>
      </c>
      <c r="C17" s="36">
        <v>578419822</v>
      </c>
      <c r="D17" s="36">
        <v>20615</v>
      </c>
      <c r="E17" s="37">
        <f t="shared" si="1"/>
        <v>28058.201406742664</v>
      </c>
      <c r="F17" s="38">
        <f t="shared" si="2"/>
        <v>0.92121691420006868</v>
      </c>
      <c r="G17" s="37">
        <f t="shared" si="3"/>
        <v>1439.7336749327762</v>
      </c>
      <c r="H17" s="37">
        <f t="shared" si="4"/>
        <v>0</v>
      </c>
      <c r="I17" s="37">
        <f t="shared" si="5"/>
        <v>1439.7336749327762</v>
      </c>
      <c r="J17" s="81">
        <f t="shared" si="6"/>
        <v>-427.56519742097345</v>
      </c>
      <c r="K17" s="37">
        <f t="shared" si="7"/>
        <v>1012.1684775118028</v>
      </c>
      <c r="L17" s="37">
        <f t="shared" si="8"/>
        <v>29680109.708739184</v>
      </c>
      <c r="M17" s="37">
        <f t="shared" si="9"/>
        <v>20865853.163905814</v>
      </c>
      <c r="N17" s="41">
        <f>'jan-aug'!M17</f>
        <v>15176286.965620697</v>
      </c>
      <c r="O17" s="41">
        <f t="shared" si="10"/>
        <v>5689566.1982851177</v>
      </c>
    </row>
    <row r="18" spans="1:15" s="34" customFormat="1" x14ac:dyDescent="0.2">
      <c r="A18" s="33">
        <v>1121</v>
      </c>
      <c r="B18" s="34" t="s">
        <v>213</v>
      </c>
      <c r="C18" s="36">
        <v>586476478</v>
      </c>
      <c r="D18" s="36">
        <v>19781</v>
      </c>
      <c r="E18" s="37">
        <f t="shared" si="1"/>
        <v>29648.474697942471</v>
      </c>
      <c r="F18" s="38">
        <f t="shared" si="2"/>
        <v>0.97342933625866224</v>
      </c>
      <c r="G18" s="37">
        <f t="shared" si="3"/>
        <v>485.56970021289231</v>
      </c>
      <c r="H18" s="37">
        <f t="shared" si="4"/>
        <v>0</v>
      </c>
      <c r="I18" s="37">
        <f t="shared" si="5"/>
        <v>485.56970021289231</v>
      </c>
      <c r="J18" s="81">
        <f t="shared" si="6"/>
        <v>-427.56519742097345</v>
      </c>
      <c r="K18" s="37">
        <f t="shared" si="7"/>
        <v>58.004502791918867</v>
      </c>
      <c r="L18" s="37">
        <f t="shared" si="8"/>
        <v>9605054.2399112228</v>
      </c>
      <c r="M18" s="37">
        <f t="shared" si="9"/>
        <v>1147387.069726947</v>
      </c>
      <c r="N18" s="41">
        <f>'jan-aug'!M18</f>
        <v>-2782437.3564519226</v>
      </c>
      <c r="O18" s="41">
        <f t="shared" si="10"/>
        <v>3929824.4261788698</v>
      </c>
    </row>
    <row r="19" spans="1:15" s="34" customFormat="1" x14ac:dyDescent="0.2">
      <c r="A19" s="33">
        <v>1122</v>
      </c>
      <c r="B19" s="34" t="s">
        <v>214</v>
      </c>
      <c r="C19" s="36">
        <v>310547664</v>
      </c>
      <c r="D19" s="36">
        <v>12302</v>
      </c>
      <c r="E19" s="37">
        <f t="shared" si="1"/>
        <v>25243.672898715657</v>
      </c>
      <c r="F19" s="38">
        <f t="shared" si="2"/>
        <v>0.82880930654529972</v>
      </c>
      <c r="G19" s="37">
        <f t="shared" si="3"/>
        <v>3128.4507797489809</v>
      </c>
      <c r="H19" s="37">
        <f t="shared" si="4"/>
        <v>758.90810791316665</v>
      </c>
      <c r="I19" s="37">
        <f t="shared" si="5"/>
        <v>3887.3588876621475</v>
      </c>
      <c r="J19" s="81">
        <f t="shared" si="6"/>
        <v>-427.56519742097345</v>
      </c>
      <c r="K19" s="37">
        <f t="shared" si="7"/>
        <v>3459.7936902411739</v>
      </c>
      <c r="L19" s="37">
        <f t="shared" si="8"/>
        <v>47822289.036019735</v>
      </c>
      <c r="M19" s="37">
        <f t="shared" si="9"/>
        <v>42562381.977346919</v>
      </c>
      <c r="N19" s="41">
        <f>'jan-aug'!M19</f>
        <v>32460488.815944836</v>
      </c>
      <c r="O19" s="41">
        <f t="shared" si="10"/>
        <v>10101893.161402084</v>
      </c>
    </row>
    <row r="20" spans="1:15" s="34" customFormat="1" x14ac:dyDescent="0.2">
      <c r="A20" s="33">
        <v>1124</v>
      </c>
      <c r="B20" s="34" t="s">
        <v>215</v>
      </c>
      <c r="C20" s="36">
        <v>1071128640</v>
      </c>
      <c r="D20" s="36">
        <v>28315</v>
      </c>
      <c r="E20" s="37">
        <f t="shared" si="1"/>
        <v>37829.017835069753</v>
      </c>
      <c r="F20" s="38">
        <f t="shared" si="2"/>
        <v>1.2420158573980378</v>
      </c>
      <c r="G20" s="37">
        <f t="shared" si="3"/>
        <v>-4422.7561820634774</v>
      </c>
      <c r="H20" s="37">
        <f t="shared" si="4"/>
        <v>0</v>
      </c>
      <c r="I20" s="37">
        <f t="shared" si="5"/>
        <v>-4422.7561820634774</v>
      </c>
      <c r="J20" s="81">
        <f t="shared" si="6"/>
        <v>-427.56519742097345</v>
      </c>
      <c r="K20" s="37">
        <f t="shared" si="7"/>
        <v>-4850.3213794844505</v>
      </c>
      <c r="L20" s="37">
        <f t="shared" si="8"/>
        <v>-125230341.29512736</v>
      </c>
      <c r="M20" s="37">
        <f t="shared" si="9"/>
        <v>-137336849.86010221</v>
      </c>
      <c r="N20" s="41">
        <f>'jan-aug'!M20</f>
        <v>-109214894.65265337</v>
      </c>
      <c r="O20" s="41">
        <f t="shared" si="10"/>
        <v>-28121955.20744884</v>
      </c>
    </row>
    <row r="21" spans="1:15" s="34" customFormat="1" x14ac:dyDescent="0.2">
      <c r="A21" s="33">
        <v>1127</v>
      </c>
      <c r="B21" s="34" t="s">
        <v>216</v>
      </c>
      <c r="C21" s="36">
        <v>374097532</v>
      </c>
      <c r="D21" s="36">
        <v>11671</v>
      </c>
      <c r="E21" s="37">
        <f t="shared" si="1"/>
        <v>32053.597121069317</v>
      </c>
      <c r="F21" s="38">
        <f t="shared" si="2"/>
        <v>1.0523951767552617</v>
      </c>
      <c r="G21" s="37">
        <f t="shared" si="3"/>
        <v>-957.50375366321532</v>
      </c>
      <c r="H21" s="37">
        <f t="shared" si="4"/>
        <v>0</v>
      </c>
      <c r="I21" s="37">
        <f t="shared" si="5"/>
        <v>-957.50375366321532</v>
      </c>
      <c r="J21" s="81">
        <f t="shared" si="6"/>
        <v>-427.56519742097345</v>
      </c>
      <c r="K21" s="37">
        <f t="shared" si="7"/>
        <v>-1385.0689510841887</v>
      </c>
      <c r="L21" s="37">
        <f t="shared" si="8"/>
        <v>-11175026.309003387</v>
      </c>
      <c r="M21" s="37">
        <f t="shared" si="9"/>
        <v>-16165139.728103567</v>
      </c>
      <c r="N21" s="41">
        <f>'jan-aug'!M21</f>
        <v>-14049856.769412598</v>
      </c>
      <c r="O21" s="41">
        <f t="shared" si="10"/>
        <v>-2115282.9586909693</v>
      </c>
    </row>
    <row r="22" spans="1:15" s="34" customFormat="1" x14ac:dyDescent="0.2">
      <c r="A22" s="33">
        <v>1130</v>
      </c>
      <c r="B22" s="34" t="s">
        <v>217</v>
      </c>
      <c r="C22" s="36">
        <v>351060328</v>
      </c>
      <c r="D22" s="36">
        <v>13474</v>
      </c>
      <c r="E22" s="37">
        <f t="shared" si="1"/>
        <v>26054.648062936027</v>
      </c>
      <c r="F22" s="38">
        <f t="shared" si="2"/>
        <v>0.85543553348857237</v>
      </c>
      <c r="G22" s="37">
        <f t="shared" si="3"/>
        <v>2641.8656812167587</v>
      </c>
      <c r="H22" s="37">
        <f t="shared" si="4"/>
        <v>475.06680043603717</v>
      </c>
      <c r="I22" s="37">
        <f t="shared" si="5"/>
        <v>3116.932481652796</v>
      </c>
      <c r="J22" s="81">
        <f t="shared" si="6"/>
        <v>-427.56519742097345</v>
      </c>
      <c r="K22" s="37">
        <f t="shared" si="7"/>
        <v>2689.3672842318224</v>
      </c>
      <c r="L22" s="37">
        <f t="shared" si="8"/>
        <v>41997548.257789776</v>
      </c>
      <c r="M22" s="37">
        <f t="shared" si="9"/>
        <v>36236534.787739575</v>
      </c>
      <c r="N22" s="41">
        <f>'jan-aug'!M22</f>
        <v>27758581.118796989</v>
      </c>
      <c r="O22" s="41">
        <f t="shared" si="10"/>
        <v>8477953.6689425856</v>
      </c>
    </row>
    <row r="23" spans="1:15" s="34" customFormat="1" x14ac:dyDescent="0.2">
      <c r="A23" s="33">
        <v>1133</v>
      </c>
      <c r="B23" s="34" t="s">
        <v>218</v>
      </c>
      <c r="C23" s="36">
        <v>94301712</v>
      </c>
      <c r="D23" s="36">
        <v>2619</v>
      </c>
      <c r="E23" s="37">
        <f t="shared" si="1"/>
        <v>36006.762886597935</v>
      </c>
      <c r="F23" s="38">
        <f t="shared" si="2"/>
        <v>1.1821869305120256</v>
      </c>
      <c r="G23" s="37">
        <f t="shared" si="3"/>
        <v>-3329.4032129803859</v>
      </c>
      <c r="H23" s="37">
        <f t="shared" si="4"/>
        <v>0</v>
      </c>
      <c r="I23" s="37">
        <f t="shared" si="5"/>
        <v>-3329.4032129803859</v>
      </c>
      <c r="J23" s="81">
        <f t="shared" si="6"/>
        <v>-427.56519742097345</v>
      </c>
      <c r="K23" s="37">
        <f t="shared" si="7"/>
        <v>-3756.9684104013595</v>
      </c>
      <c r="L23" s="37">
        <f t="shared" si="8"/>
        <v>-8719707.0147956312</v>
      </c>
      <c r="M23" s="37">
        <f t="shared" si="9"/>
        <v>-9839500.2668411601</v>
      </c>
      <c r="N23" s="41">
        <f>'jan-aug'!M23</f>
        <v>-9687556.878527252</v>
      </c>
      <c r="O23" s="41">
        <f t="shared" si="10"/>
        <v>-151943.38831390813</v>
      </c>
    </row>
    <row r="24" spans="1:15" s="34" customFormat="1" x14ac:dyDescent="0.2">
      <c r="A24" s="33">
        <v>1134</v>
      </c>
      <c r="B24" s="34" t="s">
        <v>219</v>
      </c>
      <c r="C24" s="36">
        <v>144039807</v>
      </c>
      <c r="D24" s="36">
        <v>3815</v>
      </c>
      <c r="E24" s="37">
        <f t="shared" si="1"/>
        <v>37756.174836172999</v>
      </c>
      <c r="F24" s="38">
        <f t="shared" si="2"/>
        <v>1.2396242499784467</v>
      </c>
      <c r="G24" s="37">
        <f t="shared" si="3"/>
        <v>-4379.0503827254242</v>
      </c>
      <c r="H24" s="37">
        <f t="shared" si="4"/>
        <v>0</v>
      </c>
      <c r="I24" s="37">
        <f t="shared" si="5"/>
        <v>-4379.0503827254242</v>
      </c>
      <c r="J24" s="81">
        <f t="shared" si="6"/>
        <v>-427.56519742097345</v>
      </c>
      <c r="K24" s="37">
        <f t="shared" si="7"/>
        <v>-4806.6155801463974</v>
      </c>
      <c r="L24" s="37">
        <f t="shared" si="8"/>
        <v>-16706077.210097494</v>
      </c>
      <c r="M24" s="37">
        <f t="shared" si="9"/>
        <v>-18337238.438258506</v>
      </c>
      <c r="N24" s="41">
        <f>'jan-aug'!M24</f>
        <v>-20578155.358144894</v>
      </c>
      <c r="O24" s="41">
        <f t="shared" si="10"/>
        <v>2240916.9198863879</v>
      </c>
    </row>
    <row r="25" spans="1:15" s="34" customFormat="1" x14ac:dyDescent="0.2">
      <c r="A25" s="33">
        <v>1135</v>
      </c>
      <c r="B25" s="34" t="s">
        <v>220</v>
      </c>
      <c r="C25" s="36">
        <v>130496721</v>
      </c>
      <c r="D25" s="36">
        <v>4543</v>
      </c>
      <c r="E25" s="37">
        <f t="shared" si="1"/>
        <v>28724.790006603565</v>
      </c>
      <c r="F25" s="38">
        <f t="shared" si="2"/>
        <v>0.94310258976789874</v>
      </c>
      <c r="G25" s="37">
        <f t="shared" si="3"/>
        <v>1039.7805150162355</v>
      </c>
      <c r="H25" s="37">
        <f t="shared" si="4"/>
        <v>0</v>
      </c>
      <c r="I25" s="37">
        <f t="shared" si="5"/>
        <v>1039.7805150162355</v>
      </c>
      <c r="J25" s="81">
        <f t="shared" si="6"/>
        <v>-427.56519742097345</v>
      </c>
      <c r="K25" s="37">
        <f t="shared" si="7"/>
        <v>612.21531759526215</v>
      </c>
      <c r="L25" s="37">
        <f t="shared" si="8"/>
        <v>4723722.8797187582</v>
      </c>
      <c r="M25" s="37">
        <f t="shared" si="9"/>
        <v>2781294.1878352761</v>
      </c>
      <c r="N25" s="41">
        <f>'jan-aug'!M25</f>
        <v>-236361.05878171782</v>
      </c>
      <c r="O25" s="41">
        <f t="shared" si="10"/>
        <v>3017655.246616994</v>
      </c>
    </row>
    <row r="26" spans="1:15" s="34" customFormat="1" x14ac:dyDescent="0.2">
      <c r="A26" s="33">
        <v>1144</v>
      </c>
      <c r="B26" s="34" t="s">
        <v>221</v>
      </c>
      <c r="C26" s="36">
        <v>14577599</v>
      </c>
      <c r="D26" s="36">
        <v>535</v>
      </c>
      <c r="E26" s="37">
        <f t="shared" si="1"/>
        <v>27247.84859813084</v>
      </c>
      <c r="F26" s="38">
        <f t="shared" si="2"/>
        <v>0.89461112065895632</v>
      </c>
      <c r="G26" s="37">
        <f t="shared" si="3"/>
        <v>1925.9453600998704</v>
      </c>
      <c r="H26" s="37">
        <f t="shared" si="4"/>
        <v>57.446613117852387</v>
      </c>
      <c r="I26" s="37">
        <f t="shared" si="5"/>
        <v>1983.3919732177228</v>
      </c>
      <c r="J26" s="81">
        <f t="shared" si="6"/>
        <v>-427.56519742097345</v>
      </c>
      <c r="K26" s="37">
        <f t="shared" si="7"/>
        <v>1555.8267757967494</v>
      </c>
      <c r="L26" s="37">
        <f t="shared" si="8"/>
        <v>1061114.7056714818</v>
      </c>
      <c r="M26" s="37">
        <f t="shared" si="9"/>
        <v>832367.325051261</v>
      </c>
      <c r="N26" s="41">
        <f>'jan-aug'!M26</f>
        <v>635783.1228890015</v>
      </c>
      <c r="O26" s="41">
        <f t="shared" si="10"/>
        <v>196584.20216225949</v>
      </c>
    </row>
    <row r="27" spans="1:15" s="34" customFormat="1" x14ac:dyDescent="0.2">
      <c r="A27" s="33">
        <v>1145</v>
      </c>
      <c r="B27" s="34" t="s">
        <v>222</v>
      </c>
      <c r="C27" s="36">
        <v>23488649</v>
      </c>
      <c r="D27" s="36">
        <v>868</v>
      </c>
      <c r="E27" s="37">
        <f t="shared" si="1"/>
        <v>27060.655529953918</v>
      </c>
      <c r="F27" s="38">
        <f t="shared" si="2"/>
        <v>0.88846513082426404</v>
      </c>
      <c r="G27" s="37">
        <f t="shared" si="3"/>
        <v>2038.2612010060241</v>
      </c>
      <c r="H27" s="37">
        <f t="shared" si="4"/>
        <v>122.96418697977532</v>
      </c>
      <c r="I27" s="37">
        <f t="shared" si="5"/>
        <v>2161.2253879857994</v>
      </c>
      <c r="J27" s="81">
        <f t="shared" si="6"/>
        <v>-427.56519742097345</v>
      </c>
      <c r="K27" s="37">
        <f t="shared" si="7"/>
        <v>1733.6601905648261</v>
      </c>
      <c r="L27" s="37">
        <f t="shared" si="8"/>
        <v>1875943.6367716738</v>
      </c>
      <c r="M27" s="37">
        <f t="shared" si="9"/>
        <v>1504817.0454102689</v>
      </c>
      <c r="N27" s="41">
        <f>'jan-aug'!M27</f>
        <v>1396072.8386311277</v>
      </c>
      <c r="O27" s="41">
        <f t="shared" si="10"/>
        <v>108744.20677914121</v>
      </c>
    </row>
    <row r="28" spans="1:15" s="34" customFormat="1" x14ac:dyDescent="0.2">
      <c r="A28" s="33">
        <v>1146</v>
      </c>
      <c r="B28" s="34" t="s">
        <v>223</v>
      </c>
      <c r="C28" s="36">
        <v>304027425</v>
      </c>
      <c r="D28" s="36">
        <v>11405</v>
      </c>
      <c r="E28" s="37">
        <f t="shared" si="1"/>
        <v>26657.380534853135</v>
      </c>
      <c r="F28" s="38">
        <f t="shared" si="2"/>
        <v>0.87522466180148795</v>
      </c>
      <c r="G28" s="37">
        <f t="shared" si="3"/>
        <v>2280.2261980664939</v>
      </c>
      <c r="H28" s="37">
        <f t="shared" si="4"/>
        <v>264.11043526504926</v>
      </c>
      <c r="I28" s="37">
        <f t="shared" si="5"/>
        <v>2544.336633331543</v>
      </c>
      <c r="J28" s="81">
        <f t="shared" si="6"/>
        <v>-427.56519742097345</v>
      </c>
      <c r="K28" s="37">
        <f t="shared" si="7"/>
        <v>2116.7714359105694</v>
      </c>
      <c r="L28" s="37">
        <f t="shared" si="8"/>
        <v>29018159.303146247</v>
      </c>
      <c r="M28" s="37">
        <f t="shared" si="9"/>
        <v>24141778.226560045</v>
      </c>
      <c r="N28" s="41">
        <f>'jan-aug'!M28</f>
        <v>17808849.525792617</v>
      </c>
      <c r="O28" s="41">
        <f t="shared" si="10"/>
        <v>6332928.7007674277</v>
      </c>
    </row>
    <row r="29" spans="1:15" s="34" customFormat="1" x14ac:dyDescent="0.2">
      <c r="A29" s="33">
        <v>1149</v>
      </c>
      <c r="B29" s="34" t="s">
        <v>224</v>
      </c>
      <c r="C29" s="36">
        <v>1094475632</v>
      </c>
      <c r="D29" s="36">
        <v>42903</v>
      </c>
      <c r="E29" s="37">
        <f t="shared" si="1"/>
        <v>25510.468545323172</v>
      </c>
      <c r="F29" s="38">
        <f t="shared" si="2"/>
        <v>0.83756883673495486</v>
      </c>
      <c r="G29" s="37">
        <f t="shared" si="3"/>
        <v>2968.3733917844716</v>
      </c>
      <c r="H29" s="37">
        <f t="shared" si="4"/>
        <v>665.52963160053616</v>
      </c>
      <c r="I29" s="37">
        <f t="shared" si="5"/>
        <v>3633.9030233850076</v>
      </c>
      <c r="J29" s="81">
        <f t="shared" si="6"/>
        <v>-427.56519742097345</v>
      </c>
      <c r="K29" s="37">
        <f t="shared" si="7"/>
        <v>3206.337825964034</v>
      </c>
      <c r="L29" s="37">
        <f t="shared" si="8"/>
        <v>155905341.41228697</v>
      </c>
      <c r="M29" s="37">
        <f t="shared" si="9"/>
        <v>137561511.74733496</v>
      </c>
      <c r="N29" s="41">
        <f>'jan-aug'!M29</f>
        <v>105280435.04169492</v>
      </c>
      <c r="O29" s="41">
        <f t="shared" si="10"/>
        <v>32281076.705640033</v>
      </c>
    </row>
    <row r="30" spans="1:15" s="34" customFormat="1" x14ac:dyDescent="0.2">
      <c r="A30" s="33">
        <v>1151</v>
      </c>
      <c r="B30" s="34" t="s">
        <v>225</v>
      </c>
      <c r="C30" s="36">
        <v>6028213</v>
      </c>
      <c r="D30" s="36">
        <v>208</v>
      </c>
      <c r="E30" s="37">
        <f t="shared" si="1"/>
        <v>28981.79326923077</v>
      </c>
      <c r="F30" s="38">
        <f t="shared" si="2"/>
        <v>0.95154061290076741</v>
      </c>
      <c r="G30" s="37">
        <f t="shared" si="3"/>
        <v>885.57855743991308</v>
      </c>
      <c r="H30" s="37">
        <f t="shared" si="4"/>
        <v>0</v>
      </c>
      <c r="I30" s="37">
        <f t="shared" si="5"/>
        <v>885.57855743991308</v>
      </c>
      <c r="J30" s="81">
        <f t="shared" si="6"/>
        <v>-427.56519742097345</v>
      </c>
      <c r="K30" s="37">
        <f t="shared" si="7"/>
        <v>458.01336001893964</v>
      </c>
      <c r="L30" s="37">
        <f t="shared" si="8"/>
        <v>184200.33994750193</v>
      </c>
      <c r="M30" s="37">
        <f t="shared" si="9"/>
        <v>95266.778883939449</v>
      </c>
      <c r="N30" s="41">
        <f>'jan-aug'!M30</f>
        <v>81241.542675193123</v>
      </c>
      <c r="O30" s="41">
        <f t="shared" si="10"/>
        <v>14025.236208746326</v>
      </c>
    </row>
    <row r="31" spans="1:15" s="34" customFormat="1" x14ac:dyDescent="0.2">
      <c r="A31" s="33">
        <v>1160</v>
      </c>
      <c r="B31" s="34" t="s">
        <v>226</v>
      </c>
      <c r="C31" s="36">
        <v>292841660</v>
      </c>
      <c r="D31" s="36">
        <v>8844</v>
      </c>
      <c r="E31" s="37">
        <f t="shared" si="1"/>
        <v>33111.901854364543</v>
      </c>
      <c r="F31" s="38">
        <f t="shared" si="2"/>
        <v>1.0871418166612421</v>
      </c>
      <c r="G31" s="37">
        <f t="shared" si="3"/>
        <v>-1592.4865936403512</v>
      </c>
      <c r="H31" s="37">
        <f t="shared" si="4"/>
        <v>0</v>
      </c>
      <c r="I31" s="37">
        <f t="shared" si="5"/>
        <v>-1592.4865936403512</v>
      </c>
      <c r="J31" s="81">
        <f t="shared" si="6"/>
        <v>-427.56519742097345</v>
      </c>
      <c r="K31" s="37">
        <f t="shared" si="7"/>
        <v>-2020.0517910613246</v>
      </c>
      <c r="L31" s="37">
        <f t="shared" si="8"/>
        <v>-14083951.434155267</v>
      </c>
      <c r="M31" s="37">
        <f t="shared" si="9"/>
        <v>-17865338.040146355</v>
      </c>
      <c r="N31" s="41">
        <f>'jan-aug'!M31</f>
        <v>-15051974.633560527</v>
      </c>
      <c r="O31" s="41">
        <f t="shared" si="10"/>
        <v>-2813363.4065858275</v>
      </c>
    </row>
    <row r="32" spans="1:15" s="34" customFormat="1" x14ac:dyDescent="0.2">
      <c r="A32" s="33">
        <v>1505</v>
      </c>
      <c r="B32" s="34" t="s">
        <v>267</v>
      </c>
      <c r="C32" s="36">
        <v>624091209</v>
      </c>
      <c r="D32" s="36">
        <v>24159</v>
      </c>
      <c r="E32" s="37">
        <f t="shared" si="1"/>
        <v>25832.659009064944</v>
      </c>
      <c r="F32" s="38">
        <f t="shared" si="2"/>
        <v>0.84814710939364202</v>
      </c>
      <c r="G32" s="37">
        <f t="shared" si="3"/>
        <v>2775.0591135394084</v>
      </c>
      <c r="H32" s="37">
        <f t="shared" si="4"/>
        <v>552.76296929091598</v>
      </c>
      <c r="I32" s="37">
        <f t="shared" si="5"/>
        <v>3327.8220828303242</v>
      </c>
      <c r="J32" s="81">
        <f t="shared" si="6"/>
        <v>-427.56519742097345</v>
      </c>
      <c r="K32" s="37">
        <f t="shared" si="7"/>
        <v>2900.2568854093506</v>
      </c>
      <c r="L32" s="37">
        <f t="shared" si="8"/>
        <v>80396853.699097797</v>
      </c>
      <c r="M32" s="37">
        <f t="shared" si="9"/>
        <v>70067306.094604507</v>
      </c>
      <c r="N32" s="41">
        <f>'jan-aug'!M32</f>
        <v>54675798.174066089</v>
      </c>
      <c r="O32" s="41">
        <f t="shared" si="10"/>
        <v>15391507.920538418</v>
      </c>
    </row>
    <row r="33" spans="1:15" s="34" customFormat="1" x14ac:dyDescent="0.2">
      <c r="A33" s="33">
        <v>1506</v>
      </c>
      <c r="B33" s="34" t="s">
        <v>265</v>
      </c>
      <c r="C33" s="36">
        <v>908042811</v>
      </c>
      <c r="D33" s="36">
        <v>32446</v>
      </c>
      <c r="E33" s="37">
        <f t="shared" si="1"/>
        <v>27986.279079085249</v>
      </c>
      <c r="F33" s="38">
        <f t="shared" si="2"/>
        <v>0.91885553458823332</v>
      </c>
      <c r="G33" s="37">
        <f t="shared" si="3"/>
        <v>1482.8870715272255</v>
      </c>
      <c r="H33" s="37">
        <f t="shared" si="4"/>
        <v>0</v>
      </c>
      <c r="I33" s="37">
        <f t="shared" si="5"/>
        <v>1482.8870715272255</v>
      </c>
      <c r="J33" s="81">
        <f t="shared" si="6"/>
        <v>-427.56519742097345</v>
      </c>
      <c r="K33" s="37">
        <f t="shared" si="7"/>
        <v>1055.3218741062522</v>
      </c>
      <c r="L33" s="37">
        <f t="shared" si="8"/>
        <v>48113753.922772363</v>
      </c>
      <c r="M33" s="37">
        <f t="shared" si="9"/>
        <v>34240973.52725146</v>
      </c>
      <c r="N33" s="41">
        <f>'jan-aug'!M33</f>
        <v>27461238.705958262</v>
      </c>
      <c r="O33" s="41">
        <f t="shared" si="10"/>
        <v>6779734.8212931976</v>
      </c>
    </row>
    <row r="34" spans="1:15" s="34" customFormat="1" x14ac:dyDescent="0.2">
      <c r="A34" s="33">
        <v>1507</v>
      </c>
      <c r="B34" s="34" t="s">
        <v>266</v>
      </c>
      <c r="C34" s="36">
        <v>1976417037</v>
      </c>
      <c r="D34" s="36">
        <v>67520</v>
      </c>
      <c r="E34" s="37">
        <f t="shared" si="1"/>
        <v>29271.579339454976</v>
      </c>
      <c r="F34" s="38">
        <f t="shared" si="2"/>
        <v>0.96105497290981479</v>
      </c>
      <c r="G34" s="37">
        <f t="shared" si="3"/>
        <v>711.70691530538897</v>
      </c>
      <c r="H34" s="37">
        <f t="shared" si="4"/>
        <v>0</v>
      </c>
      <c r="I34" s="37">
        <f t="shared" si="5"/>
        <v>711.70691530538897</v>
      </c>
      <c r="J34" s="81">
        <f t="shared" si="6"/>
        <v>-427.56519742097345</v>
      </c>
      <c r="K34" s="37">
        <f t="shared" si="7"/>
        <v>284.14171788441553</v>
      </c>
      <c r="L34" s="37">
        <f t="shared" si="8"/>
        <v>48054450.921419866</v>
      </c>
      <c r="M34" s="37">
        <f t="shared" si="9"/>
        <v>19185248.791555736</v>
      </c>
      <c r="N34" s="41">
        <f>'jan-aug'!M34</f>
        <v>12537262.114562672</v>
      </c>
      <c r="O34" s="41">
        <f t="shared" si="10"/>
        <v>6647986.6769930646</v>
      </c>
    </row>
    <row r="35" spans="1:15" s="34" customFormat="1" x14ac:dyDescent="0.2">
      <c r="A35" s="33">
        <v>1511</v>
      </c>
      <c r="B35" s="34" t="s">
        <v>268</v>
      </c>
      <c r="C35" s="36">
        <v>77145286</v>
      </c>
      <c r="D35" s="36">
        <v>3013</v>
      </c>
      <c r="E35" s="37">
        <f t="shared" si="1"/>
        <v>25604.144042482574</v>
      </c>
      <c r="F35" s="38">
        <f t="shared" si="2"/>
        <v>0.84064442419611707</v>
      </c>
      <c r="G35" s="37">
        <f t="shared" si="3"/>
        <v>2912.1680934888304</v>
      </c>
      <c r="H35" s="37">
        <f t="shared" si="4"/>
        <v>632.74320759474551</v>
      </c>
      <c r="I35" s="37">
        <f t="shared" si="5"/>
        <v>3544.9113010835758</v>
      </c>
      <c r="J35" s="81">
        <f t="shared" si="6"/>
        <v>-427.56519742097345</v>
      </c>
      <c r="K35" s="37">
        <f t="shared" si="7"/>
        <v>3117.3461036626022</v>
      </c>
      <c r="L35" s="37">
        <f t="shared" si="8"/>
        <v>10680817.750164814</v>
      </c>
      <c r="M35" s="37">
        <f t="shared" si="9"/>
        <v>9392563.8103354201</v>
      </c>
      <c r="N35" s="41">
        <f>'jan-aug'!M35</f>
        <v>7191683.6476907628</v>
      </c>
      <c r="O35" s="41">
        <f t="shared" si="10"/>
        <v>2200880.1626446573</v>
      </c>
    </row>
    <row r="36" spans="1:15" s="34" customFormat="1" x14ac:dyDescent="0.2">
      <c r="A36" s="33">
        <v>1514</v>
      </c>
      <c r="B36" s="34" t="s">
        <v>159</v>
      </c>
      <c r="C36" s="36">
        <v>76132829</v>
      </c>
      <c r="D36" s="36">
        <v>2442</v>
      </c>
      <c r="E36" s="37">
        <f t="shared" si="1"/>
        <v>31176.424651924652</v>
      </c>
      <c r="F36" s="38">
        <f t="shared" si="2"/>
        <v>1.0235955361962443</v>
      </c>
      <c r="G36" s="37">
        <f t="shared" si="3"/>
        <v>-431.20027217641615</v>
      </c>
      <c r="H36" s="37">
        <f t="shared" si="4"/>
        <v>0</v>
      </c>
      <c r="I36" s="37">
        <f t="shared" si="5"/>
        <v>-431.20027217641615</v>
      </c>
      <c r="J36" s="81">
        <f t="shared" si="6"/>
        <v>-427.56519742097345</v>
      </c>
      <c r="K36" s="37">
        <f t="shared" si="7"/>
        <v>-858.7654695973896</v>
      </c>
      <c r="L36" s="37">
        <f t="shared" si="8"/>
        <v>-1052991.0646548083</v>
      </c>
      <c r="M36" s="37">
        <f t="shared" si="9"/>
        <v>-2097105.2767568254</v>
      </c>
      <c r="N36" s="41">
        <f>'jan-aug'!M36</f>
        <v>-2044396.7749383589</v>
      </c>
      <c r="O36" s="41">
        <f t="shared" si="10"/>
        <v>-52708.501818466466</v>
      </c>
    </row>
    <row r="37" spans="1:15" s="34" customFormat="1" x14ac:dyDescent="0.2">
      <c r="A37" s="33">
        <v>1515</v>
      </c>
      <c r="B37" s="34" t="s">
        <v>393</v>
      </c>
      <c r="C37" s="36">
        <v>270858535</v>
      </c>
      <c r="D37" s="36">
        <v>8842</v>
      </c>
      <c r="E37" s="37">
        <f t="shared" si="1"/>
        <v>30633.175186609365</v>
      </c>
      <c r="F37" s="38">
        <f t="shared" si="2"/>
        <v>1.0057593752526452</v>
      </c>
      <c r="G37" s="37">
        <f t="shared" si="3"/>
        <v>-105.25059298724445</v>
      </c>
      <c r="H37" s="37">
        <f t="shared" si="4"/>
        <v>0</v>
      </c>
      <c r="I37" s="37">
        <f t="shared" si="5"/>
        <v>-105.25059298724445</v>
      </c>
      <c r="J37" s="81">
        <f t="shared" si="6"/>
        <v>-427.56519742097345</v>
      </c>
      <c r="K37" s="37">
        <f t="shared" si="7"/>
        <v>-532.81579040821794</v>
      </c>
      <c r="L37" s="37">
        <f t="shared" si="8"/>
        <v>-930625.74319321534</v>
      </c>
      <c r="M37" s="37">
        <f t="shared" si="9"/>
        <v>-4711157.2187894629</v>
      </c>
      <c r="N37" s="41">
        <f>'jan-aug'!M37</f>
        <v>-5832560.5849324008</v>
      </c>
      <c r="O37" s="41">
        <f t="shared" si="10"/>
        <v>1121403.3661429379</v>
      </c>
    </row>
    <row r="38" spans="1:15" s="34" customFormat="1" x14ac:dyDescent="0.2">
      <c r="A38" s="33">
        <v>1516</v>
      </c>
      <c r="B38" s="34" t="s">
        <v>269</v>
      </c>
      <c r="C38" s="36">
        <v>245403809</v>
      </c>
      <c r="D38" s="36">
        <v>8797</v>
      </c>
      <c r="E38" s="37">
        <f t="shared" si="1"/>
        <v>27896.306581789246</v>
      </c>
      <c r="F38" s="38">
        <f t="shared" si="2"/>
        <v>0.91590152534436287</v>
      </c>
      <c r="G38" s="37">
        <f t="shared" si="3"/>
        <v>1536.8705699048273</v>
      </c>
      <c r="H38" s="37">
        <f t="shared" si="4"/>
        <v>0</v>
      </c>
      <c r="I38" s="37">
        <f t="shared" si="5"/>
        <v>1536.8705699048273</v>
      </c>
      <c r="J38" s="81">
        <f t="shared" si="6"/>
        <v>-427.56519742097345</v>
      </c>
      <c r="K38" s="37">
        <f t="shared" si="7"/>
        <v>1109.3053724838539</v>
      </c>
      <c r="L38" s="37">
        <f t="shared" si="8"/>
        <v>13519850.403452765</v>
      </c>
      <c r="M38" s="37">
        <f t="shared" si="9"/>
        <v>9758559.3617404625</v>
      </c>
      <c r="N38" s="41">
        <f>'jan-aug'!M38</f>
        <v>7833518.109200363</v>
      </c>
      <c r="O38" s="41">
        <f t="shared" si="10"/>
        <v>1925041.2525400994</v>
      </c>
    </row>
    <row r="39" spans="1:15" s="34" customFormat="1" x14ac:dyDescent="0.2">
      <c r="A39" s="33">
        <v>1517</v>
      </c>
      <c r="B39" s="34" t="s">
        <v>270</v>
      </c>
      <c r="C39" s="36">
        <v>116119860</v>
      </c>
      <c r="D39" s="36">
        <v>5159</v>
      </c>
      <c r="E39" s="37">
        <f t="shared" si="1"/>
        <v>22508.21089358403</v>
      </c>
      <c r="F39" s="38">
        <f t="shared" si="2"/>
        <v>0.73899763862159162</v>
      </c>
      <c r="G39" s="37">
        <f t="shared" si="3"/>
        <v>4769.727982827957</v>
      </c>
      <c r="H39" s="37">
        <f t="shared" si="4"/>
        <v>1716.3198097092361</v>
      </c>
      <c r="I39" s="37">
        <f t="shared" si="5"/>
        <v>6486.0477925371933</v>
      </c>
      <c r="J39" s="81">
        <f t="shared" si="6"/>
        <v>-427.56519742097345</v>
      </c>
      <c r="K39" s="37">
        <f t="shared" si="7"/>
        <v>6058.4825951162202</v>
      </c>
      <c r="L39" s="37">
        <f t="shared" si="8"/>
        <v>33461520.561699379</v>
      </c>
      <c r="M39" s="37">
        <f t="shared" si="9"/>
        <v>31255711.708204579</v>
      </c>
      <c r="N39" s="41">
        <f>'jan-aug'!M39</f>
        <v>24337265.060251124</v>
      </c>
      <c r="O39" s="41">
        <f t="shared" si="10"/>
        <v>6918446.6479534544</v>
      </c>
    </row>
    <row r="40" spans="1:15" s="34" customFormat="1" x14ac:dyDescent="0.2">
      <c r="A40" s="33">
        <v>1520</v>
      </c>
      <c r="B40" s="34" t="s">
        <v>272</v>
      </c>
      <c r="C40" s="36">
        <v>266317482</v>
      </c>
      <c r="D40" s="36">
        <v>10929</v>
      </c>
      <c r="E40" s="37">
        <f t="shared" si="1"/>
        <v>24367.964315124897</v>
      </c>
      <c r="F40" s="38">
        <f t="shared" si="2"/>
        <v>0.80005772880089976</v>
      </c>
      <c r="G40" s="37">
        <f t="shared" si="3"/>
        <v>3653.8759299034368</v>
      </c>
      <c r="H40" s="37">
        <f t="shared" si="4"/>
        <v>1065.4061121699326</v>
      </c>
      <c r="I40" s="37">
        <f t="shared" si="5"/>
        <v>4719.2820420733697</v>
      </c>
      <c r="J40" s="81">
        <f t="shared" si="6"/>
        <v>-427.56519742097345</v>
      </c>
      <c r="K40" s="37">
        <f t="shared" si="7"/>
        <v>4291.7168446523965</v>
      </c>
      <c r="L40" s="37">
        <f t="shared" si="8"/>
        <v>51577033.437819853</v>
      </c>
      <c r="M40" s="37">
        <f t="shared" si="9"/>
        <v>46904173.395206042</v>
      </c>
      <c r="N40" s="41">
        <f>'jan-aug'!M40</f>
        <v>36472513.20944652</v>
      </c>
      <c r="O40" s="41">
        <f t="shared" si="10"/>
        <v>10431660.185759522</v>
      </c>
    </row>
    <row r="41" spans="1:15" s="34" customFormat="1" x14ac:dyDescent="0.2">
      <c r="A41" s="33">
        <v>1525</v>
      </c>
      <c r="B41" s="34" t="s">
        <v>273</v>
      </c>
      <c r="C41" s="36">
        <v>118118308</v>
      </c>
      <c r="D41" s="36">
        <v>4421</v>
      </c>
      <c r="E41" s="37">
        <f t="shared" si="1"/>
        <v>26717.554399457138</v>
      </c>
      <c r="F41" s="38">
        <f t="shared" si="2"/>
        <v>0.8772003116680781</v>
      </c>
      <c r="G41" s="37">
        <f t="shared" si="3"/>
        <v>2244.1218793040921</v>
      </c>
      <c r="H41" s="37">
        <f t="shared" si="4"/>
        <v>243.0495826536482</v>
      </c>
      <c r="I41" s="37">
        <f t="shared" si="5"/>
        <v>2487.1714619577401</v>
      </c>
      <c r="J41" s="81">
        <f t="shared" si="6"/>
        <v>-427.56519742097345</v>
      </c>
      <c r="K41" s="37">
        <f t="shared" si="7"/>
        <v>2059.6062645367665</v>
      </c>
      <c r="L41" s="37">
        <f t="shared" si="8"/>
        <v>10995785.033315169</v>
      </c>
      <c r="M41" s="37">
        <f t="shared" si="9"/>
        <v>9105519.2955170441</v>
      </c>
      <c r="N41" s="41">
        <f>'jan-aug'!M41</f>
        <v>6916861.126714522</v>
      </c>
      <c r="O41" s="41">
        <f t="shared" si="10"/>
        <v>2188658.1688025221</v>
      </c>
    </row>
    <row r="42" spans="1:15" s="34" customFormat="1" x14ac:dyDescent="0.2">
      <c r="A42" s="33">
        <v>1528</v>
      </c>
      <c r="B42" s="34" t="s">
        <v>274</v>
      </c>
      <c r="C42" s="36">
        <v>172638072</v>
      </c>
      <c r="D42" s="36">
        <v>7630</v>
      </c>
      <c r="E42" s="37">
        <f t="shared" si="1"/>
        <v>22626.221756225426</v>
      </c>
      <c r="F42" s="38">
        <f t="shared" si="2"/>
        <v>0.74287221351499411</v>
      </c>
      <c r="G42" s="37">
        <f t="shared" si="3"/>
        <v>4698.9214652431192</v>
      </c>
      <c r="H42" s="37">
        <f t="shared" si="4"/>
        <v>1675.0160077847472</v>
      </c>
      <c r="I42" s="37">
        <f t="shared" si="5"/>
        <v>6373.9374730278669</v>
      </c>
      <c r="J42" s="81">
        <f t="shared" si="6"/>
        <v>-427.56519742097345</v>
      </c>
      <c r="K42" s="37">
        <f t="shared" si="7"/>
        <v>5946.3722756068937</v>
      </c>
      <c r="L42" s="37">
        <f t="shared" si="8"/>
        <v>48633142.919202626</v>
      </c>
      <c r="M42" s="37">
        <f t="shared" si="9"/>
        <v>45370820.462880597</v>
      </c>
      <c r="N42" s="41">
        <f>'jan-aug'!M42</f>
        <v>33544714.060547795</v>
      </c>
      <c r="O42" s="41">
        <f t="shared" si="10"/>
        <v>11826106.402332801</v>
      </c>
    </row>
    <row r="43" spans="1:15" s="34" customFormat="1" x14ac:dyDescent="0.2">
      <c r="A43" s="33">
        <v>1531</v>
      </c>
      <c r="B43" s="34" t="s">
        <v>275</v>
      </c>
      <c r="C43" s="36">
        <v>228800474</v>
      </c>
      <c r="D43" s="36">
        <v>9636</v>
      </c>
      <c r="E43" s="37">
        <f t="shared" si="1"/>
        <v>23744.341427978416</v>
      </c>
      <c r="F43" s="38">
        <f t="shared" si="2"/>
        <v>0.77958271889582575</v>
      </c>
      <c r="G43" s="37">
        <f t="shared" si="3"/>
        <v>4028.0496621913253</v>
      </c>
      <c r="H43" s="37">
        <f t="shared" si="4"/>
        <v>1283.6741226712011</v>
      </c>
      <c r="I43" s="37">
        <f t="shared" si="5"/>
        <v>5311.7237848625264</v>
      </c>
      <c r="J43" s="81">
        <f t="shared" si="6"/>
        <v>-427.56519742097345</v>
      </c>
      <c r="K43" s="37">
        <f t="shared" si="7"/>
        <v>4884.1585874415532</v>
      </c>
      <c r="L43" s="37">
        <f t="shared" si="8"/>
        <v>51183770.390935302</v>
      </c>
      <c r="M43" s="37">
        <f t="shared" si="9"/>
        <v>47063752.14858681</v>
      </c>
      <c r="N43" s="41">
        <f>'jan-aug'!M43</f>
        <v>34592418.333006382</v>
      </c>
      <c r="O43" s="41">
        <f t="shared" si="10"/>
        <v>12471333.815580428</v>
      </c>
    </row>
    <row r="44" spans="1:15" s="34" customFormat="1" x14ac:dyDescent="0.2">
      <c r="A44" s="33">
        <v>1532</v>
      </c>
      <c r="B44" s="34" t="s">
        <v>276</v>
      </c>
      <c r="C44" s="36">
        <v>239550867</v>
      </c>
      <c r="D44" s="36">
        <v>8692</v>
      </c>
      <c r="E44" s="37">
        <f t="shared" si="1"/>
        <v>27559.924873446849</v>
      </c>
      <c r="F44" s="38">
        <f t="shared" si="2"/>
        <v>0.90485732066208902</v>
      </c>
      <c r="G44" s="37">
        <f t="shared" si="3"/>
        <v>1738.6995949102652</v>
      </c>
      <c r="H44" s="37">
        <f t="shared" si="4"/>
        <v>0</v>
      </c>
      <c r="I44" s="37">
        <f t="shared" si="5"/>
        <v>1738.6995949102652</v>
      </c>
      <c r="J44" s="81">
        <f t="shared" si="6"/>
        <v>-427.56519742097345</v>
      </c>
      <c r="K44" s="37">
        <f t="shared" si="7"/>
        <v>1311.1343974892918</v>
      </c>
      <c r="L44" s="37">
        <f t="shared" si="8"/>
        <v>15112776.878960025</v>
      </c>
      <c r="M44" s="37">
        <f t="shared" si="9"/>
        <v>11396380.182976924</v>
      </c>
      <c r="N44" s="41">
        <f>'jan-aug'!M44</f>
        <v>6330944.262176821</v>
      </c>
      <c r="O44" s="41">
        <f t="shared" si="10"/>
        <v>5065435.9208001029</v>
      </c>
    </row>
    <row r="45" spans="1:15" s="34" customFormat="1" x14ac:dyDescent="0.2">
      <c r="A45" s="33">
        <v>1535</v>
      </c>
      <c r="B45" s="34" t="s">
        <v>277</v>
      </c>
      <c r="C45" s="36">
        <v>187328529</v>
      </c>
      <c r="D45" s="36">
        <v>7051</v>
      </c>
      <c r="E45" s="37">
        <f t="shared" si="1"/>
        <v>26567.654091618209</v>
      </c>
      <c r="F45" s="38">
        <f t="shared" si="2"/>
        <v>0.87227873109264487</v>
      </c>
      <c r="G45" s="37">
        <f t="shared" si="3"/>
        <v>2334.062064007449</v>
      </c>
      <c r="H45" s="37">
        <f t="shared" si="4"/>
        <v>295.51469039727323</v>
      </c>
      <c r="I45" s="37">
        <f t="shared" si="5"/>
        <v>2629.5767544047221</v>
      </c>
      <c r="J45" s="81">
        <f t="shared" si="6"/>
        <v>-427.56519742097345</v>
      </c>
      <c r="K45" s="37">
        <f t="shared" si="7"/>
        <v>2202.0115569837485</v>
      </c>
      <c r="L45" s="37">
        <f t="shared" si="8"/>
        <v>18541145.695307694</v>
      </c>
      <c r="M45" s="37">
        <f t="shared" si="9"/>
        <v>15526383.488292411</v>
      </c>
      <c r="N45" s="41">
        <f>'jan-aug'!M45</f>
        <v>12364759.133626804</v>
      </c>
      <c r="O45" s="41">
        <f t="shared" si="10"/>
        <v>3161624.3546656072</v>
      </c>
    </row>
    <row r="46" spans="1:15" s="34" customFormat="1" x14ac:dyDescent="0.2">
      <c r="A46" s="33">
        <v>1539</v>
      </c>
      <c r="B46" s="34" t="s">
        <v>278</v>
      </c>
      <c r="C46" s="36">
        <v>187550397</v>
      </c>
      <c r="D46" s="36">
        <v>7046</v>
      </c>
      <c r="E46" s="37">
        <f t="shared" si="1"/>
        <v>26617.995600340619</v>
      </c>
      <c r="F46" s="38">
        <f t="shared" si="2"/>
        <v>0.87393156153067464</v>
      </c>
      <c r="G46" s="37">
        <f t="shared" si="3"/>
        <v>2303.8571587740034</v>
      </c>
      <c r="H46" s="37">
        <f t="shared" si="4"/>
        <v>277.89516234442999</v>
      </c>
      <c r="I46" s="37">
        <f t="shared" si="5"/>
        <v>2581.7523211184334</v>
      </c>
      <c r="J46" s="81">
        <f t="shared" si="6"/>
        <v>-427.56519742097345</v>
      </c>
      <c r="K46" s="37">
        <f t="shared" si="7"/>
        <v>2154.1871236974598</v>
      </c>
      <c r="L46" s="37">
        <f t="shared" si="8"/>
        <v>18191026.854600482</v>
      </c>
      <c r="M46" s="37">
        <f t="shared" si="9"/>
        <v>15178402.473572303</v>
      </c>
      <c r="N46" s="41">
        <f>'jan-aug'!M46</f>
        <v>11386140.016123176</v>
      </c>
      <c r="O46" s="41">
        <f t="shared" si="10"/>
        <v>3792262.457449127</v>
      </c>
    </row>
    <row r="47" spans="1:15" s="34" customFormat="1" x14ac:dyDescent="0.2">
      <c r="A47" s="33">
        <v>1547</v>
      </c>
      <c r="B47" s="34" t="s">
        <v>279</v>
      </c>
      <c r="C47" s="36">
        <v>93930316</v>
      </c>
      <c r="D47" s="36">
        <v>3654</v>
      </c>
      <c r="E47" s="37">
        <f t="shared" si="1"/>
        <v>25706.16201423098</v>
      </c>
      <c r="F47" s="38">
        <f t="shared" si="2"/>
        <v>0.84399391476982266</v>
      </c>
      <c r="G47" s="37">
        <f t="shared" si="3"/>
        <v>2850.9573104397864</v>
      </c>
      <c r="H47" s="37">
        <f t="shared" si="4"/>
        <v>597.03691748280335</v>
      </c>
      <c r="I47" s="37">
        <f t="shared" si="5"/>
        <v>3447.9942279225897</v>
      </c>
      <c r="J47" s="81">
        <f t="shared" si="6"/>
        <v>-427.56519742097345</v>
      </c>
      <c r="K47" s="37">
        <f t="shared" si="7"/>
        <v>3020.4290305016161</v>
      </c>
      <c r="L47" s="37">
        <f t="shared" si="8"/>
        <v>12598970.908829143</v>
      </c>
      <c r="M47" s="37">
        <f t="shared" si="9"/>
        <v>11036647.677452905</v>
      </c>
      <c r="N47" s="41">
        <f>'jan-aug'!M47</f>
        <v>8507160.0416568369</v>
      </c>
      <c r="O47" s="41">
        <f t="shared" si="10"/>
        <v>2529487.6357960682</v>
      </c>
    </row>
    <row r="48" spans="1:15" s="34" customFormat="1" x14ac:dyDescent="0.2">
      <c r="A48" s="33">
        <v>1554</v>
      </c>
      <c r="B48" s="34" t="s">
        <v>280</v>
      </c>
      <c r="C48" s="36">
        <v>157826821</v>
      </c>
      <c r="D48" s="36">
        <v>5872</v>
      </c>
      <c r="E48" s="37">
        <f t="shared" si="1"/>
        <v>26877.864611716621</v>
      </c>
      <c r="F48" s="38">
        <f t="shared" si="2"/>
        <v>0.88246367395248138</v>
      </c>
      <c r="G48" s="37">
        <f t="shared" si="3"/>
        <v>2147.9357519484024</v>
      </c>
      <c r="H48" s="37">
        <f t="shared" si="4"/>
        <v>186.94100836282922</v>
      </c>
      <c r="I48" s="37">
        <f t="shared" si="5"/>
        <v>2334.8767603112315</v>
      </c>
      <c r="J48" s="81">
        <f t="shared" si="6"/>
        <v>-427.56519742097345</v>
      </c>
      <c r="K48" s="37">
        <f t="shared" si="7"/>
        <v>1907.3115628902581</v>
      </c>
      <c r="L48" s="37">
        <f t="shared" si="8"/>
        <v>13710396.336547552</v>
      </c>
      <c r="M48" s="37">
        <f t="shared" si="9"/>
        <v>11199733.497291595</v>
      </c>
      <c r="N48" s="41">
        <f>'jan-aug'!M48</f>
        <v>6837365.7562695481</v>
      </c>
      <c r="O48" s="41">
        <f t="shared" si="10"/>
        <v>4362367.7410220467</v>
      </c>
    </row>
    <row r="49" spans="1:15" s="34" customFormat="1" x14ac:dyDescent="0.2">
      <c r="A49" s="33">
        <v>1557</v>
      </c>
      <c r="B49" s="34" t="s">
        <v>281</v>
      </c>
      <c r="C49" s="36">
        <v>59067075</v>
      </c>
      <c r="D49" s="36">
        <v>2669</v>
      </c>
      <c r="E49" s="37">
        <f t="shared" si="1"/>
        <v>22130.788684900712</v>
      </c>
      <c r="F49" s="38">
        <f t="shared" si="2"/>
        <v>0.72660597753848788</v>
      </c>
      <c r="G49" s="37">
        <f t="shared" si="3"/>
        <v>4996.1813080379479</v>
      </c>
      <c r="H49" s="37">
        <f t="shared" si="4"/>
        <v>1848.4175827483973</v>
      </c>
      <c r="I49" s="37">
        <f t="shared" si="5"/>
        <v>6844.5988907863448</v>
      </c>
      <c r="J49" s="81">
        <f t="shared" si="6"/>
        <v>-427.56519742097345</v>
      </c>
      <c r="K49" s="37">
        <f t="shared" si="7"/>
        <v>6417.0336933653716</v>
      </c>
      <c r="L49" s="37">
        <f t="shared" si="8"/>
        <v>18268234.439508755</v>
      </c>
      <c r="M49" s="37">
        <f t="shared" si="9"/>
        <v>17127062.927592177</v>
      </c>
      <c r="N49" s="41">
        <f>'jan-aug'!M49</f>
        <v>14015647.443440644</v>
      </c>
      <c r="O49" s="41">
        <f t="shared" si="10"/>
        <v>3111415.4841515329</v>
      </c>
    </row>
    <row r="50" spans="1:15" s="34" customFormat="1" x14ac:dyDescent="0.2">
      <c r="A50" s="33">
        <v>1560</v>
      </c>
      <c r="B50" s="34" t="s">
        <v>282</v>
      </c>
      <c r="C50" s="36">
        <v>68850940</v>
      </c>
      <c r="D50" s="36">
        <v>3031</v>
      </c>
      <c r="E50" s="37">
        <f t="shared" si="1"/>
        <v>22715.585615308479</v>
      </c>
      <c r="F50" s="38">
        <f t="shared" si="2"/>
        <v>0.74580623973114768</v>
      </c>
      <c r="G50" s="37">
        <f t="shared" si="3"/>
        <v>4645.303149793287</v>
      </c>
      <c r="H50" s="37">
        <f t="shared" si="4"/>
        <v>1643.7386571056788</v>
      </c>
      <c r="I50" s="37">
        <f t="shared" si="5"/>
        <v>6289.0418068989657</v>
      </c>
      <c r="J50" s="81">
        <f t="shared" si="6"/>
        <v>-427.56519742097345</v>
      </c>
      <c r="K50" s="37">
        <f t="shared" si="7"/>
        <v>5861.4766094779925</v>
      </c>
      <c r="L50" s="37">
        <f t="shared" si="8"/>
        <v>19062085.716710765</v>
      </c>
      <c r="M50" s="37">
        <f t="shared" si="9"/>
        <v>17766135.603327796</v>
      </c>
      <c r="N50" s="41">
        <f>'jan-aug'!M50</f>
        <v>14335876.11070385</v>
      </c>
      <c r="O50" s="41">
        <f t="shared" si="10"/>
        <v>3430259.4926239457</v>
      </c>
    </row>
    <row r="51" spans="1:15" s="34" customFormat="1" x14ac:dyDescent="0.2">
      <c r="A51" s="33">
        <v>1563</v>
      </c>
      <c r="B51" s="34" t="s">
        <v>283</v>
      </c>
      <c r="C51" s="36">
        <v>202569308</v>
      </c>
      <c r="D51" s="36">
        <v>7110</v>
      </c>
      <c r="E51" s="37">
        <f t="shared" si="1"/>
        <v>28490.760618846696</v>
      </c>
      <c r="F51" s="38">
        <f t="shared" si="2"/>
        <v>0.93541885312005701</v>
      </c>
      <c r="G51" s="37">
        <f t="shared" si="3"/>
        <v>1180.198147670357</v>
      </c>
      <c r="H51" s="37">
        <f t="shared" si="4"/>
        <v>0</v>
      </c>
      <c r="I51" s="37">
        <f t="shared" si="5"/>
        <v>1180.198147670357</v>
      </c>
      <c r="J51" s="81">
        <f t="shared" si="6"/>
        <v>-427.56519742097345</v>
      </c>
      <c r="K51" s="37">
        <f t="shared" si="7"/>
        <v>752.63295024938361</v>
      </c>
      <c r="L51" s="37">
        <f t="shared" si="8"/>
        <v>8391208.829936238</v>
      </c>
      <c r="M51" s="37">
        <f t="shared" si="9"/>
        <v>5351220.2762731174</v>
      </c>
      <c r="N51" s="41">
        <f>'jan-aug'!M51</f>
        <v>2701652.3270222251</v>
      </c>
      <c r="O51" s="41">
        <f t="shared" si="10"/>
        <v>2649567.9492508923</v>
      </c>
    </row>
    <row r="52" spans="1:15" s="34" customFormat="1" x14ac:dyDescent="0.2">
      <c r="A52" s="33">
        <v>1566</v>
      </c>
      <c r="B52" s="34" t="s">
        <v>284</v>
      </c>
      <c r="C52" s="36">
        <v>141661573</v>
      </c>
      <c r="D52" s="36">
        <v>5912</v>
      </c>
      <c r="E52" s="37">
        <f t="shared" si="1"/>
        <v>23961.70043978349</v>
      </c>
      <c r="F52" s="38">
        <f t="shared" si="2"/>
        <v>0.7867191277919614</v>
      </c>
      <c r="G52" s="37">
        <f t="shared" si="3"/>
        <v>3897.6342551082807</v>
      </c>
      <c r="H52" s="37">
        <f t="shared" si="4"/>
        <v>1207.5984685394251</v>
      </c>
      <c r="I52" s="37">
        <f t="shared" si="5"/>
        <v>5105.2327236477058</v>
      </c>
      <c r="J52" s="81">
        <f t="shared" si="6"/>
        <v>-427.56519742097345</v>
      </c>
      <c r="K52" s="37">
        <f t="shared" si="7"/>
        <v>4677.6675262267327</v>
      </c>
      <c r="L52" s="37">
        <f t="shared" si="8"/>
        <v>30182135.862205237</v>
      </c>
      <c r="M52" s="37">
        <f t="shared" si="9"/>
        <v>27654370.415052444</v>
      </c>
      <c r="N52" s="41">
        <f>'jan-aug'!M52</f>
        <v>21026438.546298645</v>
      </c>
      <c r="O52" s="41">
        <f t="shared" si="10"/>
        <v>6627931.8687537983</v>
      </c>
    </row>
    <row r="53" spans="1:15" s="34" customFormat="1" x14ac:dyDescent="0.2">
      <c r="A53" s="33">
        <v>1573</v>
      </c>
      <c r="B53" s="34" t="s">
        <v>286</v>
      </c>
      <c r="C53" s="36">
        <v>51985028</v>
      </c>
      <c r="D53" s="36">
        <v>2158</v>
      </c>
      <c r="E53" s="37">
        <f t="shared" si="1"/>
        <v>24089.44763670065</v>
      </c>
      <c r="F53" s="38">
        <f t="shared" si="2"/>
        <v>0.79091336949818336</v>
      </c>
      <c r="G53" s="37">
        <f t="shared" si="3"/>
        <v>3820.9859369579844</v>
      </c>
      <c r="H53" s="37">
        <f t="shared" si="4"/>
        <v>1162.8869496184188</v>
      </c>
      <c r="I53" s="37">
        <f t="shared" si="5"/>
        <v>4983.8728865764033</v>
      </c>
      <c r="J53" s="81">
        <f t="shared" si="6"/>
        <v>-427.56519742097345</v>
      </c>
      <c r="K53" s="37">
        <f t="shared" si="7"/>
        <v>4556.3076891554301</v>
      </c>
      <c r="L53" s="37">
        <f t="shared" si="8"/>
        <v>10755197.689231878</v>
      </c>
      <c r="M53" s="37">
        <f t="shared" si="9"/>
        <v>9832511.9931974187</v>
      </c>
      <c r="N53" s="41">
        <f>'jan-aug'!M53</f>
        <v>7506941.9545690902</v>
      </c>
      <c r="O53" s="41">
        <f t="shared" si="10"/>
        <v>2325570.0386283286</v>
      </c>
    </row>
    <row r="54" spans="1:15" s="34" customFormat="1" x14ac:dyDescent="0.2">
      <c r="A54" s="33">
        <v>1576</v>
      </c>
      <c r="B54" s="34" t="s">
        <v>287</v>
      </c>
      <c r="C54" s="36">
        <v>88195346</v>
      </c>
      <c r="D54" s="36">
        <v>3381</v>
      </c>
      <c r="E54" s="37">
        <f t="shared" si="1"/>
        <v>26085.58000591541</v>
      </c>
      <c r="F54" s="38">
        <f t="shared" si="2"/>
        <v>0.85645110211496456</v>
      </c>
      <c r="G54" s="37">
        <f t="shared" si="3"/>
        <v>2623.3065154291289</v>
      </c>
      <c r="H54" s="37">
        <f t="shared" si="4"/>
        <v>464.24062039325304</v>
      </c>
      <c r="I54" s="37">
        <f t="shared" si="5"/>
        <v>3087.5471358223822</v>
      </c>
      <c r="J54" s="81">
        <f t="shared" si="6"/>
        <v>-427.56519742097345</v>
      </c>
      <c r="K54" s="37">
        <f t="shared" si="7"/>
        <v>2659.9819384014086</v>
      </c>
      <c r="L54" s="37">
        <f t="shared" si="8"/>
        <v>10438996.866215475</v>
      </c>
      <c r="M54" s="37">
        <f t="shared" si="9"/>
        <v>8993398.933735162</v>
      </c>
      <c r="N54" s="41">
        <f>'jan-aug'!M54</f>
        <v>6370224.9859583424</v>
      </c>
      <c r="O54" s="41">
        <f t="shared" si="10"/>
        <v>2623173.9477768196</v>
      </c>
    </row>
    <row r="55" spans="1:15" s="34" customFormat="1" x14ac:dyDescent="0.2">
      <c r="A55" s="33">
        <v>1577</v>
      </c>
      <c r="B55" s="34" t="s">
        <v>271</v>
      </c>
      <c r="C55" s="36">
        <v>250908057</v>
      </c>
      <c r="D55" s="36">
        <v>10960</v>
      </c>
      <c r="E55" s="37">
        <f t="shared" si="1"/>
        <v>22893.070894160584</v>
      </c>
      <c r="F55" s="38">
        <f t="shared" si="2"/>
        <v>0.75163349995106987</v>
      </c>
      <c r="G55" s="37">
        <f t="shared" si="3"/>
        <v>4538.8119824820242</v>
      </c>
      <c r="H55" s="37">
        <f t="shared" si="4"/>
        <v>1581.6188095074419</v>
      </c>
      <c r="I55" s="37">
        <f t="shared" si="5"/>
        <v>6120.4307919894663</v>
      </c>
      <c r="J55" s="81">
        <f t="shared" si="6"/>
        <v>-427.56519742097345</v>
      </c>
      <c r="K55" s="37">
        <f t="shared" si="7"/>
        <v>5692.8655945684932</v>
      </c>
      <c r="L55" s="37">
        <f t="shared" si="8"/>
        <v>67079921.480204552</v>
      </c>
      <c r="M55" s="37">
        <f t="shared" si="9"/>
        <v>62393806.916470684</v>
      </c>
      <c r="N55" s="41">
        <f>'jan-aug'!M55</f>
        <v>51364668.367969058</v>
      </c>
      <c r="O55" s="41">
        <f t="shared" si="10"/>
        <v>11029138.548501626</v>
      </c>
    </row>
    <row r="56" spans="1:15" s="34" customFormat="1" x14ac:dyDescent="0.2">
      <c r="A56" s="33">
        <v>1578</v>
      </c>
      <c r="B56" s="34" t="s">
        <v>394</v>
      </c>
      <c r="C56" s="36">
        <v>68731321</v>
      </c>
      <c r="D56" s="36">
        <v>2494</v>
      </c>
      <c r="E56" s="37">
        <f t="shared" si="1"/>
        <v>27558.669206094626</v>
      </c>
      <c r="F56" s="38">
        <f t="shared" si="2"/>
        <v>0.90481609414201714</v>
      </c>
      <c r="G56" s="37">
        <f t="shared" si="3"/>
        <v>1739.452995321599</v>
      </c>
      <c r="H56" s="37">
        <f t="shared" si="4"/>
        <v>0</v>
      </c>
      <c r="I56" s="37">
        <f t="shared" si="5"/>
        <v>1739.452995321599</v>
      </c>
      <c r="J56" s="81">
        <f t="shared" si="6"/>
        <v>-427.56519742097345</v>
      </c>
      <c r="K56" s="37">
        <f t="shared" si="7"/>
        <v>1311.8877979006256</v>
      </c>
      <c r="L56" s="37">
        <f t="shared" si="8"/>
        <v>4338195.7703320682</v>
      </c>
      <c r="M56" s="37">
        <f t="shared" si="9"/>
        <v>3271848.1679641604</v>
      </c>
      <c r="N56" s="41">
        <f>'jan-aug'!M56</f>
        <v>1091437.1607304434</v>
      </c>
      <c r="O56" s="41">
        <f t="shared" si="10"/>
        <v>2180411.007233717</v>
      </c>
    </row>
    <row r="57" spans="1:15" s="34" customFormat="1" x14ac:dyDescent="0.2">
      <c r="A57" s="33">
        <v>1579</v>
      </c>
      <c r="B57" s="34" t="s">
        <v>395</v>
      </c>
      <c r="C57" s="36">
        <v>316833756</v>
      </c>
      <c r="D57" s="36">
        <v>13341</v>
      </c>
      <c r="E57" s="37">
        <f t="shared" si="1"/>
        <v>23748.876096244658</v>
      </c>
      <c r="F57" s="38">
        <f t="shared" si="2"/>
        <v>0.77973160274787989</v>
      </c>
      <c r="G57" s="37">
        <f t="shared" si="3"/>
        <v>4025.32886123158</v>
      </c>
      <c r="H57" s="37">
        <f t="shared" si="4"/>
        <v>1282.0869887780163</v>
      </c>
      <c r="I57" s="37">
        <f t="shared" si="5"/>
        <v>5307.4158500095964</v>
      </c>
      <c r="J57" s="81">
        <f t="shared" si="6"/>
        <v>-427.56519742097345</v>
      </c>
      <c r="K57" s="37">
        <f t="shared" si="7"/>
        <v>4879.8506525886232</v>
      </c>
      <c r="L57" s="37">
        <f t="shared" si="8"/>
        <v>70806234.854978025</v>
      </c>
      <c r="M57" s="37">
        <f t="shared" si="9"/>
        <v>65102087.556184821</v>
      </c>
      <c r="N57" s="41">
        <f>'jan-aug'!M57</f>
        <v>50738616.103200309</v>
      </c>
      <c r="O57" s="41">
        <f t="shared" si="10"/>
        <v>14363471.452984512</v>
      </c>
    </row>
    <row r="58" spans="1:15" s="34" customFormat="1" x14ac:dyDescent="0.2">
      <c r="A58" s="33">
        <v>1804</v>
      </c>
      <c r="B58" s="34" t="s">
        <v>288</v>
      </c>
      <c r="C58" s="36">
        <v>1515132669</v>
      </c>
      <c r="D58" s="36">
        <v>53259</v>
      </c>
      <c r="E58" s="37">
        <f t="shared" si="1"/>
        <v>28448.387483805553</v>
      </c>
      <c r="F58" s="38">
        <f t="shared" si="2"/>
        <v>0.93402764317962916</v>
      </c>
      <c r="G58" s="37">
        <f t="shared" si="3"/>
        <v>1205.6220286950431</v>
      </c>
      <c r="H58" s="37">
        <f t="shared" si="4"/>
        <v>0</v>
      </c>
      <c r="I58" s="37">
        <f t="shared" si="5"/>
        <v>1205.6220286950431</v>
      </c>
      <c r="J58" s="81">
        <f t="shared" si="6"/>
        <v>-427.56519742097345</v>
      </c>
      <c r="K58" s="37">
        <f t="shared" si="7"/>
        <v>778.05683127406974</v>
      </c>
      <c r="L58" s="37">
        <f t="shared" si="8"/>
        <v>64210223.626269303</v>
      </c>
      <c r="M58" s="37">
        <f t="shared" si="9"/>
        <v>41438528.776825681</v>
      </c>
      <c r="N58" s="41">
        <f>'jan-aug'!M58</f>
        <v>35758583.25739485</v>
      </c>
      <c r="O58" s="41">
        <f t="shared" si="10"/>
        <v>5679945.5194308311</v>
      </c>
    </row>
    <row r="59" spans="1:15" s="34" customFormat="1" x14ac:dyDescent="0.2">
      <c r="A59" s="33">
        <v>1806</v>
      </c>
      <c r="B59" s="34" t="s">
        <v>289</v>
      </c>
      <c r="C59" s="36">
        <v>556254676</v>
      </c>
      <c r="D59" s="36">
        <v>21515</v>
      </c>
      <c r="E59" s="37">
        <f t="shared" si="1"/>
        <v>25854.27264699047</v>
      </c>
      <c r="F59" s="38">
        <f t="shared" si="2"/>
        <v>0.84885673609229439</v>
      </c>
      <c r="G59" s="37">
        <f t="shared" si="3"/>
        <v>2762.0909307840925</v>
      </c>
      <c r="H59" s="37">
        <f t="shared" si="4"/>
        <v>545.19819601698191</v>
      </c>
      <c r="I59" s="37">
        <f t="shared" si="5"/>
        <v>3307.2891268010744</v>
      </c>
      <c r="J59" s="81">
        <f t="shared" si="6"/>
        <v>-427.56519742097345</v>
      </c>
      <c r="K59" s="37">
        <f t="shared" si="7"/>
        <v>2879.7239293801008</v>
      </c>
      <c r="L59" s="37">
        <f t="shared" si="8"/>
        <v>71156325.563125119</v>
      </c>
      <c r="M59" s="37">
        <f t="shared" si="9"/>
        <v>61957260.340612866</v>
      </c>
      <c r="N59" s="41">
        <f>'jan-aug'!M59</f>
        <v>45388545.768143661</v>
      </c>
      <c r="O59" s="41">
        <f t="shared" si="10"/>
        <v>16568714.572469205</v>
      </c>
    </row>
    <row r="60" spans="1:15" s="34" customFormat="1" x14ac:dyDescent="0.2">
      <c r="A60" s="33">
        <v>1811</v>
      </c>
      <c r="B60" s="34" t="s">
        <v>290</v>
      </c>
      <c r="C60" s="36">
        <v>36575373</v>
      </c>
      <c r="D60" s="36">
        <v>1391</v>
      </c>
      <c r="E60" s="37">
        <f t="shared" si="1"/>
        <v>26294.301222142345</v>
      </c>
      <c r="F60" s="38">
        <f t="shared" si="2"/>
        <v>0.86330391181410859</v>
      </c>
      <c r="G60" s="37">
        <f t="shared" si="3"/>
        <v>2498.0737856929677</v>
      </c>
      <c r="H60" s="37">
        <f t="shared" si="4"/>
        <v>391.18819471382574</v>
      </c>
      <c r="I60" s="37">
        <f t="shared" si="5"/>
        <v>2889.2619804067936</v>
      </c>
      <c r="J60" s="81">
        <f t="shared" si="6"/>
        <v>-427.56519742097345</v>
      </c>
      <c r="K60" s="37">
        <f t="shared" si="7"/>
        <v>2461.6967829858199</v>
      </c>
      <c r="L60" s="37">
        <f t="shared" si="8"/>
        <v>4018963.41474585</v>
      </c>
      <c r="M60" s="37">
        <f t="shared" si="9"/>
        <v>3424220.2251332756</v>
      </c>
      <c r="N60" s="41">
        <f>'jan-aug'!M60</f>
        <v>2639673.8195114005</v>
      </c>
      <c r="O60" s="41">
        <f t="shared" si="10"/>
        <v>784546.40562187508</v>
      </c>
    </row>
    <row r="61" spans="1:15" s="34" customFormat="1" x14ac:dyDescent="0.2">
      <c r="A61" s="33">
        <v>1812</v>
      </c>
      <c r="B61" s="34" t="s">
        <v>291</v>
      </c>
      <c r="C61" s="36">
        <v>45699663</v>
      </c>
      <c r="D61" s="36">
        <v>1970</v>
      </c>
      <c r="E61" s="37">
        <f t="shared" si="1"/>
        <v>23197.798477157361</v>
      </c>
      <c r="F61" s="38">
        <f t="shared" si="2"/>
        <v>0.7616384250569419</v>
      </c>
      <c r="G61" s="37">
        <f t="shared" si="3"/>
        <v>4355.9754326839584</v>
      </c>
      <c r="H61" s="37">
        <f t="shared" si="4"/>
        <v>1474.9641554585701</v>
      </c>
      <c r="I61" s="37">
        <f t="shared" si="5"/>
        <v>5830.939588142528</v>
      </c>
      <c r="J61" s="81">
        <f t="shared" si="6"/>
        <v>-427.56519742097345</v>
      </c>
      <c r="K61" s="37">
        <f t="shared" si="7"/>
        <v>5403.3743907215548</v>
      </c>
      <c r="L61" s="37">
        <f t="shared" si="8"/>
        <v>11486950.98864078</v>
      </c>
      <c r="M61" s="37">
        <f t="shared" si="9"/>
        <v>10644647.549721463</v>
      </c>
      <c r="N61" s="41">
        <f>'jan-aug'!M61</f>
        <v>9035266.0964323934</v>
      </c>
      <c r="O61" s="41">
        <f t="shared" si="10"/>
        <v>1609381.4532890692</v>
      </c>
    </row>
    <row r="62" spans="1:15" s="34" customFormat="1" x14ac:dyDescent="0.2">
      <c r="A62" s="33">
        <v>1813</v>
      </c>
      <c r="B62" s="34" t="s">
        <v>292</v>
      </c>
      <c r="C62" s="36">
        <v>212663533</v>
      </c>
      <c r="D62" s="36">
        <v>7787</v>
      </c>
      <c r="E62" s="37">
        <f t="shared" si="1"/>
        <v>27310.072299987158</v>
      </c>
      <c r="F62" s="38">
        <f t="shared" si="2"/>
        <v>0.89665407151611309</v>
      </c>
      <c r="G62" s="37">
        <f t="shared" si="3"/>
        <v>1888.6111389860801</v>
      </c>
      <c r="H62" s="37">
        <f t="shared" si="4"/>
        <v>35.668317468141318</v>
      </c>
      <c r="I62" s="37">
        <f t="shared" si="5"/>
        <v>1924.2794564542214</v>
      </c>
      <c r="J62" s="81">
        <f t="shared" si="6"/>
        <v>-427.56519742097345</v>
      </c>
      <c r="K62" s="37">
        <f t="shared" si="7"/>
        <v>1496.714259033248</v>
      </c>
      <c r="L62" s="37">
        <f t="shared" si="8"/>
        <v>14984364.127409022</v>
      </c>
      <c r="M62" s="37">
        <f t="shared" si="9"/>
        <v>11654913.935091902</v>
      </c>
      <c r="N62" s="41">
        <f>'jan-aug'!M62</f>
        <v>12683260.260161964</v>
      </c>
      <c r="O62" s="41">
        <f t="shared" si="10"/>
        <v>-1028346.3250700627</v>
      </c>
    </row>
    <row r="63" spans="1:15" s="34" customFormat="1" x14ac:dyDescent="0.2">
      <c r="A63" s="33">
        <v>1815</v>
      </c>
      <c r="B63" s="34" t="s">
        <v>293</v>
      </c>
      <c r="C63" s="36">
        <v>30214736</v>
      </c>
      <c r="D63" s="36">
        <v>1219</v>
      </c>
      <c r="E63" s="37">
        <f t="shared" si="1"/>
        <v>24786.493847415913</v>
      </c>
      <c r="F63" s="38">
        <f t="shared" si="2"/>
        <v>0.81379904025025285</v>
      </c>
      <c r="G63" s="37">
        <f t="shared" si="3"/>
        <v>3402.7582105288266</v>
      </c>
      <c r="H63" s="37">
        <f t="shared" si="4"/>
        <v>918.9207758680767</v>
      </c>
      <c r="I63" s="37">
        <f t="shared" si="5"/>
        <v>4321.6789863969034</v>
      </c>
      <c r="J63" s="81">
        <f t="shared" si="6"/>
        <v>-427.56519742097345</v>
      </c>
      <c r="K63" s="37">
        <f t="shared" si="7"/>
        <v>3894.1137889759298</v>
      </c>
      <c r="L63" s="37">
        <f t="shared" si="8"/>
        <v>5268126.6844178252</v>
      </c>
      <c r="M63" s="37">
        <f t="shared" si="9"/>
        <v>4746924.7087616585</v>
      </c>
      <c r="N63" s="41">
        <f>'jan-aug'!M63</f>
        <v>4154684.3173863408</v>
      </c>
      <c r="O63" s="41">
        <f t="shared" si="10"/>
        <v>592240.3913753177</v>
      </c>
    </row>
    <row r="64" spans="1:15" s="34" customFormat="1" x14ac:dyDescent="0.2">
      <c r="A64" s="33">
        <v>1816</v>
      </c>
      <c r="B64" s="34" t="s">
        <v>294</v>
      </c>
      <c r="C64" s="36">
        <v>11050126</v>
      </c>
      <c r="D64" s="36">
        <v>454</v>
      </c>
      <c r="E64" s="37">
        <f t="shared" si="1"/>
        <v>24339.484581497796</v>
      </c>
      <c r="F64" s="38">
        <f t="shared" si="2"/>
        <v>0.79912267198992071</v>
      </c>
      <c r="G64" s="37">
        <f t="shared" si="3"/>
        <v>3670.963770079697</v>
      </c>
      <c r="H64" s="37">
        <f t="shared" si="4"/>
        <v>1075.3740189394177</v>
      </c>
      <c r="I64" s="37">
        <f t="shared" si="5"/>
        <v>4746.337789019115</v>
      </c>
      <c r="J64" s="81">
        <f t="shared" si="6"/>
        <v>-427.56519742097345</v>
      </c>
      <c r="K64" s="37">
        <f t="shared" si="7"/>
        <v>4318.7725915981418</v>
      </c>
      <c r="L64" s="37">
        <f t="shared" si="8"/>
        <v>2154837.3562146784</v>
      </c>
      <c r="M64" s="37">
        <f t="shared" si="9"/>
        <v>1960722.7565855563</v>
      </c>
      <c r="N64" s="41">
        <f>'jan-aug'!M64</f>
        <v>1550413.0393301051</v>
      </c>
      <c r="O64" s="41">
        <f t="shared" si="10"/>
        <v>410309.71725545125</v>
      </c>
    </row>
    <row r="65" spans="1:15" s="34" customFormat="1" x14ac:dyDescent="0.2">
      <c r="A65" s="33">
        <v>1818</v>
      </c>
      <c r="B65" s="34" t="s">
        <v>396</v>
      </c>
      <c r="C65" s="36">
        <v>49967448</v>
      </c>
      <c r="D65" s="36">
        <v>1839</v>
      </c>
      <c r="E65" s="37">
        <f t="shared" si="1"/>
        <v>27170.988580750407</v>
      </c>
      <c r="F65" s="38">
        <f t="shared" si="2"/>
        <v>0.89208762505030514</v>
      </c>
      <c r="G65" s="37">
        <f t="shared" si="3"/>
        <v>1972.0613705281305</v>
      </c>
      <c r="H65" s="37">
        <f t="shared" si="4"/>
        <v>84.347619201004079</v>
      </c>
      <c r="I65" s="37">
        <f t="shared" si="5"/>
        <v>2056.4089897291346</v>
      </c>
      <c r="J65" s="81">
        <f t="shared" si="6"/>
        <v>-427.56519742097345</v>
      </c>
      <c r="K65" s="37">
        <f t="shared" si="7"/>
        <v>1628.8437923081613</v>
      </c>
      <c r="L65" s="37">
        <f t="shared" si="8"/>
        <v>3781736.1321118786</v>
      </c>
      <c r="M65" s="37">
        <f t="shared" si="9"/>
        <v>2995443.7340547084</v>
      </c>
      <c r="N65" s="41">
        <f>'jan-aug'!M65</f>
        <v>3818653.1378371459</v>
      </c>
      <c r="O65" s="41">
        <f t="shared" si="10"/>
        <v>-823209.40378243756</v>
      </c>
    </row>
    <row r="66" spans="1:15" s="34" customFormat="1" x14ac:dyDescent="0.2">
      <c r="A66" s="33">
        <v>1820</v>
      </c>
      <c r="B66" s="34" t="s">
        <v>295</v>
      </c>
      <c r="C66" s="36">
        <v>174290783</v>
      </c>
      <c r="D66" s="36">
        <v>7300</v>
      </c>
      <c r="E66" s="37">
        <f t="shared" si="1"/>
        <v>23875.449726027397</v>
      </c>
      <c r="F66" s="38">
        <f t="shared" si="2"/>
        <v>0.78388731347777496</v>
      </c>
      <c r="G66" s="37">
        <f t="shared" si="3"/>
        <v>3949.3846833619368</v>
      </c>
      <c r="H66" s="37">
        <f t="shared" si="4"/>
        <v>1237.7862183540576</v>
      </c>
      <c r="I66" s="37">
        <f t="shared" si="5"/>
        <v>5187.1709017159947</v>
      </c>
      <c r="J66" s="81">
        <f t="shared" si="6"/>
        <v>-427.56519742097345</v>
      </c>
      <c r="K66" s="37">
        <f t="shared" si="7"/>
        <v>4759.6057042950215</v>
      </c>
      <c r="L66" s="37">
        <f t="shared" si="8"/>
        <v>37866347.582526758</v>
      </c>
      <c r="M66" s="37">
        <f t="shared" si="9"/>
        <v>34745121.641353659</v>
      </c>
      <c r="N66" s="41">
        <f>'jan-aug'!M66</f>
        <v>28753060.805307847</v>
      </c>
      <c r="O66" s="41">
        <f t="shared" si="10"/>
        <v>5992060.8360458128</v>
      </c>
    </row>
    <row r="67" spans="1:15" s="34" customFormat="1" x14ac:dyDescent="0.2">
      <c r="A67" s="33">
        <v>1822</v>
      </c>
      <c r="B67" s="34" t="s">
        <v>296</v>
      </c>
      <c r="C67" s="36">
        <v>46714992</v>
      </c>
      <c r="D67" s="36">
        <v>2270</v>
      </c>
      <c r="E67" s="37">
        <f t="shared" si="1"/>
        <v>20579.291629955947</v>
      </c>
      <c r="F67" s="38">
        <f t="shared" si="2"/>
        <v>0.67566667075158726</v>
      </c>
      <c r="G67" s="37">
        <f t="shared" si="3"/>
        <v>5927.0795410048058</v>
      </c>
      <c r="H67" s="37">
        <f t="shared" si="4"/>
        <v>2391.4415519790646</v>
      </c>
      <c r="I67" s="37">
        <f t="shared" si="5"/>
        <v>8318.5210929838704</v>
      </c>
      <c r="J67" s="81">
        <f t="shared" si="6"/>
        <v>-427.56519742097345</v>
      </c>
      <c r="K67" s="37">
        <f t="shared" si="7"/>
        <v>7890.9558955628972</v>
      </c>
      <c r="L67" s="37">
        <f t="shared" si="8"/>
        <v>18883042.881073385</v>
      </c>
      <c r="M67" s="37">
        <f t="shared" si="9"/>
        <v>17912469.882927775</v>
      </c>
      <c r="N67" s="41">
        <f>'jan-aug'!M67</f>
        <v>14866682.646650525</v>
      </c>
      <c r="O67" s="41">
        <f t="shared" si="10"/>
        <v>3045787.2362772506</v>
      </c>
    </row>
    <row r="68" spans="1:15" s="34" customFormat="1" x14ac:dyDescent="0.2">
      <c r="A68" s="33">
        <v>1824</v>
      </c>
      <c r="B68" s="34" t="s">
        <v>297</v>
      </c>
      <c r="C68" s="36">
        <v>320506417</v>
      </c>
      <c r="D68" s="36">
        <v>13342</v>
      </c>
      <c r="E68" s="37">
        <f t="shared" si="1"/>
        <v>24022.366736621196</v>
      </c>
      <c r="F68" s="38">
        <f t="shared" si="2"/>
        <v>0.78871094536995301</v>
      </c>
      <c r="G68" s="37">
        <f t="shared" si="3"/>
        <v>3861.234477005657</v>
      </c>
      <c r="H68" s="37">
        <f t="shared" si="4"/>
        <v>1186.3652646462278</v>
      </c>
      <c r="I68" s="37">
        <f t="shared" si="5"/>
        <v>5047.5997416518849</v>
      </c>
      <c r="J68" s="81">
        <f t="shared" si="6"/>
        <v>-427.56519742097345</v>
      </c>
      <c r="K68" s="37">
        <f t="shared" si="7"/>
        <v>4620.0345442309117</v>
      </c>
      <c r="L68" s="37">
        <f t="shared" si="8"/>
        <v>67345075.753119454</v>
      </c>
      <c r="M68" s="37">
        <f t="shared" si="9"/>
        <v>61640500.889128827</v>
      </c>
      <c r="N68" s="41">
        <f>'jan-aug'!M68</f>
        <v>51471407.606701039</v>
      </c>
      <c r="O68" s="41">
        <f t="shared" si="10"/>
        <v>10169093.282427788</v>
      </c>
    </row>
    <row r="69" spans="1:15" s="34" customFormat="1" x14ac:dyDescent="0.2">
      <c r="A69" s="33">
        <v>1825</v>
      </c>
      <c r="B69" s="34" t="s">
        <v>298</v>
      </c>
      <c r="C69" s="36">
        <v>31345927</v>
      </c>
      <c r="D69" s="36">
        <v>1454</v>
      </c>
      <c r="E69" s="37">
        <f t="shared" si="1"/>
        <v>21558.409215955984</v>
      </c>
      <c r="F69" s="38">
        <f t="shared" si="2"/>
        <v>0.70781340988637798</v>
      </c>
      <c r="G69" s="37">
        <f t="shared" si="3"/>
        <v>5339.6089894047846</v>
      </c>
      <c r="H69" s="37">
        <f t="shared" si="4"/>
        <v>2048.750396879052</v>
      </c>
      <c r="I69" s="37">
        <f t="shared" si="5"/>
        <v>7388.359386283837</v>
      </c>
      <c r="J69" s="81">
        <f t="shared" si="6"/>
        <v>-427.56519742097345</v>
      </c>
      <c r="K69" s="37">
        <f t="shared" si="7"/>
        <v>6960.7941888628638</v>
      </c>
      <c r="L69" s="37">
        <f t="shared" si="8"/>
        <v>10742674.547656698</v>
      </c>
      <c r="M69" s="37">
        <f t="shared" si="9"/>
        <v>10120994.750606604</v>
      </c>
      <c r="N69" s="41">
        <f>'jan-aug'!M69</f>
        <v>7673638.3900572117</v>
      </c>
      <c r="O69" s="41">
        <f t="shared" si="10"/>
        <v>2447356.3605493922</v>
      </c>
    </row>
    <row r="70" spans="1:15" s="34" customFormat="1" x14ac:dyDescent="0.2">
      <c r="A70" s="33">
        <v>1826</v>
      </c>
      <c r="B70" s="34" t="s">
        <v>397</v>
      </c>
      <c r="C70" s="36">
        <v>25854645</v>
      </c>
      <c r="D70" s="36">
        <v>1278</v>
      </c>
      <c r="E70" s="37">
        <f t="shared" si="1"/>
        <v>20230.551643192488</v>
      </c>
      <c r="F70" s="38">
        <f t="shared" si="2"/>
        <v>0.6642167146475868</v>
      </c>
      <c r="G70" s="37">
        <f t="shared" si="3"/>
        <v>6136.3235330628822</v>
      </c>
      <c r="H70" s="37">
        <f t="shared" si="4"/>
        <v>2513.5005473462757</v>
      </c>
      <c r="I70" s="37">
        <f t="shared" si="5"/>
        <v>8649.8240804091583</v>
      </c>
      <c r="J70" s="81">
        <f t="shared" si="6"/>
        <v>-427.56519742097345</v>
      </c>
      <c r="K70" s="37">
        <f t="shared" si="7"/>
        <v>8222.2588829881843</v>
      </c>
      <c r="L70" s="37">
        <f t="shared" si="8"/>
        <v>11054475.174762905</v>
      </c>
      <c r="M70" s="37">
        <f t="shared" si="9"/>
        <v>10508046.8524589</v>
      </c>
      <c r="N70" s="41">
        <f>'jan-aug'!M70</f>
        <v>7890230.7739292402</v>
      </c>
      <c r="O70" s="41">
        <f t="shared" si="10"/>
        <v>2617816.0785296597</v>
      </c>
    </row>
    <row r="71" spans="1:15" s="34" customFormat="1" x14ac:dyDescent="0.2">
      <c r="A71" s="33">
        <v>1827</v>
      </c>
      <c r="B71" s="34" t="s">
        <v>299</v>
      </c>
      <c r="C71" s="36">
        <v>41695544</v>
      </c>
      <c r="D71" s="36">
        <v>1391</v>
      </c>
      <c r="E71" s="37">
        <f t="shared" si="1"/>
        <v>29975.229331416249</v>
      </c>
      <c r="F71" s="38">
        <f t="shared" si="2"/>
        <v>0.98415746137208993</v>
      </c>
      <c r="G71" s="37">
        <f t="shared" si="3"/>
        <v>289.51692012862549</v>
      </c>
      <c r="H71" s="37">
        <f t="shared" si="4"/>
        <v>0</v>
      </c>
      <c r="I71" s="37">
        <f t="shared" si="5"/>
        <v>289.51692012862549</v>
      </c>
      <c r="J71" s="81">
        <f t="shared" si="6"/>
        <v>-427.56519742097345</v>
      </c>
      <c r="K71" s="37">
        <f t="shared" si="7"/>
        <v>-138.04827729234796</v>
      </c>
      <c r="L71" s="37">
        <f t="shared" si="8"/>
        <v>402718.03589891805</v>
      </c>
      <c r="M71" s="37">
        <f t="shared" si="9"/>
        <v>-192025.15371365601</v>
      </c>
      <c r="N71" s="41">
        <f>'jan-aug'!M71</f>
        <v>191196.37914035452</v>
      </c>
      <c r="O71" s="41">
        <f t="shared" si="10"/>
        <v>-383221.53285401053</v>
      </c>
    </row>
    <row r="72" spans="1:15" s="34" customFormat="1" x14ac:dyDescent="0.2">
      <c r="A72" s="33">
        <v>1828</v>
      </c>
      <c r="B72" s="34" t="s">
        <v>300</v>
      </c>
      <c r="C72" s="36">
        <v>41160161</v>
      </c>
      <c r="D72" s="36">
        <v>1783</v>
      </c>
      <c r="E72" s="37">
        <f t="shared" si="1"/>
        <v>23084.779024116659</v>
      </c>
      <c r="F72" s="38">
        <f t="shared" si="2"/>
        <v>0.75792772991061241</v>
      </c>
      <c r="G72" s="37">
        <f t="shared" si="3"/>
        <v>4423.7871045083793</v>
      </c>
      <c r="H72" s="37">
        <f t="shared" si="4"/>
        <v>1514.5209640228159</v>
      </c>
      <c r="I72" s="37">
        <f t="shared" si="5"/>
        <v>5938.3080685311952</v>
      </c>
      <c r="J72" s="81">
        <f t="shared" si="6"/>
        <v>-427.56519742097345</v>
      </c>
      <c r="K72" s="37">
        <f t="shared" si="7"/>
        <v>5510.742871110222</v>
      </c>
      <c r="L72" s="37">
        <f t="shared" si="8"/>
        <v>10588003.286191121</v>
      </c>
      <c r="M72" s="37">
        <f t="shared" si="9"/>
        <v>9825654.5391895268</v>
      </c>
      <c r="N72" s="41">
        <f>'jan-aug'!M72</f>
        <v>7057105.5417964263</v>
      </c>
      <c r="O72" s="41">
        <f t="shared" si="10"/>
        <v>2768548.9973931005</v>
      </c>
    </row>
    <row r="73" spans="1:15" s="34" customFormat="1" x14ac:dyDescent="0.2">
      <c r="A73" s="33">
        <v>1832</v>
      </c>
      <c r="B73" s="34" t="s">
        <v>301</v>
      </c>
      <c r="C73" s="36">
        <v>122248995</v>
      </c>
      <c r="D73" s="36">
        <v>4459</v>
      </c>
      <c r="E73" s="37">
        <f t="shared" ref="E73:E136" si="11">IF(ISNUMBER(C73),(C73)/D73,"")</f>
        <v>27416.235703072438</v>
      </c>
      <c r="F73" s="38">
        <f t="shared" ref="F73:F136" si="12">IF(ISNUMBER(C73),E73/E$365,"")</f>
        <v>0.90013966637565024</v>
      </c>
      <c r="G73" s="37">
        <f t="shared" ref="G73:G136" si="13">IF(ISNUMBER(D73),(E$365-E73)*0.6,"")</f>
        <v>1824.9130971349121</v>
      </c>
      <c r="H73" s="37">
        <f t="shared" ref="H73:H136" si="14">IF(ISNUMBER(D73),(IF(E73&gt;=E$365*0.9,0,IF(E73&lt;0.9*E$365,(E$365*0.9-E73)*0.35))),"")</f>
        <v>0</v>
      </c>
      <c r="I73" s="37">
        <f t="shared" ref="I73:I136" si="15">IF(ISNUMBER(C73),G73+H73,"")</f>
        <v>1824.9130971349121</v>
      </c>
      <c r="J73" s="81">
        <f t="shared" ref="J73:J136" si="16">IF(ISNUMBER(D73),I$367,"")</f>
        <v>-427.56519742097345</v>
      </c>
      <c r="K73" s="37">
        <f t="shared" ref="K73:K136" si="17">IF(ISNUMBER(I73),I73+J73,"")</f>
        <v>1397.3478997139387</v>
      </c>
      <c r="L73" s="37">
        <f t="shared" ref="L73:L136" si="18">IF(ISNUMBER(I73),(I73*D73),"")</f>
        <v>8137287.5001245728</v>
      </c>
      <c r="M73" s="37">
        <f t="shared" ref="M73:M136" si="19">IF(ISNUMBER(K73),(K73*D73),"")</f>
        <v>6230774.2848244524</v>
      </c>
      <c r="N73" s="41">
        <f>'jan-aug'!M73</f>
        <v>748557.18359945517</v>
      </c>
      <c r="O73" s="41">
        <f t="shared" ref="O73:O136" si="20">IF(ISNUMBER(M73),(M73-N73),"")</f>
        <v>5482217.1012249971</v>
      </c>
    </row>
    <row r="74" spans="1:15" s="34" customFormat="1" x14ac:dyDescent="0.2">
      <c r="A74" s="33">
        <v>1833</v>
      </c>
      <c r="B74" s="34" t="s">
        <v>302</v>
      </c>
      <c r="C74" s="36">
        <v>662343770</v>
      </c>
      <c r="D74" s="36">
        <v>25980</v>
      </c>
      <c r="E74" s="37">
        <f t="shared" si="11"/>
        <v>25494.371439568898</v>
      </c>
      <c r="F74" s="38">
        <f t="shared" si="12"/>
        <v>0.83704033079562046</v>
      </c>
      <c r="G74" s="37">
        <f t="shared" si="13"/>
        <v>2978.0316552370355</v>
      </c>
      <c r="H74" s="37">
        <f t="shared" si="14"/>
        <v>671.16361861453197</v>
      </c>
      <c r="I74" s="37">
        <f t="shared" si="15"/>
        <v>3649.1952738515674</v>
      </c>
      <c r="J74" s="81">
        <f t="shared" si="16"/>
        <v>-427.56519742097345</v>
      </c>
      <c r="K74" s="37">
        <f t="shared" si="17"/>
        <v>3221.6300764305938</v>
      </c>
      <c r="L74" s="37">
        <f t="shared" si="18"/>
        <v>94806093.214663729</v>
      </c>
      <c r="M74" s="37">
        <f t="shared" si="19"/>
        <v>83697949.385666832</v>
      </c>
      <c r="N74" s="41">
        <f>'jan-aug'!M74</f>
        <v>66086098.348890133</v>
      </c>
      <c r="O74" s="41">
        <f t="shared" si="20"/>
        <v>17611851.036776699</v>
      </c>
    </row>
    <row r="75" spans="1:15" s="34" customFormat="1" x14ac:dyDescent="0.2">
      <c r="A75" s="33">
        <v>1834</v>
      </c>
      <c r="B75" s="34" t="s">
        <v>303</v>
      </c>
      <c r="C75" s="36">
        <v>75070847</v>
      </c>
      <c r="D75" s="36">
        <v>1852</v>
      </c>
      <c r="E75" s="37">
        <f t="shared" si="11"/>
        <v>40535.014578833696</v>
      </c>
      <c r="F75" s="38">
        <f t="shared" si="12"/>
        <v>1.3308601113111416</v>
      </c>
      <c r="G75" s="37">
        <f t="shared" si="13"/>
        <v>-6046.3542283218421</v>
      </c>
      <c r="H75" s="37">
        <f t="shared" si="14"/>
        <v>0</v>
      </c>
      <c r="I75" s="37">
        <f t="shared" si="15"/>
        <v>-6046.3542283218421</v>
      </c>
      <c r="J75" s="81">
        <f t="shared" si="16"/>
        <v>-427.56519742097345</v>
      </c>
      <c r="K75" s="37">
        <f t="shared" si="17"/>
        <v>-6473.9194257428153</v>
      </c>
      <c r="L75" s="37">
        <f t="shared" si="18"/>
        <v>-11197848.030852051</v>
      </c>
      <c r="M75" s="37">
        <f t="shared" si="19"/>
        <v>-11989698.776475694</v>
      </c>
      <c r="N75" s="41">
        <f>'jan-aug'!M75</f>
        <v>-9457313.4296420291</v>
      </c>
      <c r="O75" s="41">
        <f t="shared" si="20"/>
        <v>-2532385.3468336649</v>
      </c>
    </row>
    <row r="76" spans="1:15" s="34" customFormat="1" x14ac:dyDescent="0.2">
      <c r="A76" s="33">
        <v>1835</v>
      </c>
      <c r="B76" s="34" t="s">
        <v>304</v>
      </c>
      <c r="C76" s="36">
        <v>11295598</v>
      </c>
      <c r="D76" s="36">
        <v>444</v>
      </c>
      <c r="E76" s="37">
        <f t="shared" si="11"/>
        <v>25440.536036036036</v>
      </c>
      <c r="F76" s="38">
        <f t="shared" si="12"/>
        <v>0.83527278755226264</v>
      </c>
      <c r="G76" s="37">
        <f t="shared" si="13"/>
        <v>3010.3328973567536</v>
      </c>
      <c r="H76" s="37">
        <f t="shared" si="14"/>
        <v>690.00600985103404</v>
      </c>
      <c r="I76" s="37">
        <f t="shared" si="15"/>
        <v>3700.3389072077875</v>
      </c>
      <c r="J76" s="81">
        <f t="shared" si="16"/>
        <v>-427.56519742097345</v>
      </c>
      <c r="K76" s="37">
        <f t="shared" si="17"/>
        <v>3272.7737097868139</v>
      </c>
      <c r="L76" s="37">
        <f t="shared" si="18"/>
        <v>1642950.4748002577</v>
      </c>
      <c r="M76" s="37">
        <f t="shared" si="19"/>
        <v>1453111.5271453455</v>
      </c>
      <c r="N76" s="41">
        <f>'jan-aug'!M76</f>
        <v>492441.00432283437</v>
      </c>
      <c r="O76" s="41">
        <f t="shared" si="20"/>
        <v>960670.52282251115</v>
      </c>
    </row>
    <row r="77" spans="1:15" s="34" customFormat="1" x14ac:dyDescent="0.2">
      <c r="A77" s="33">
        <v>1836</v>
      </c>
      <c r="B77" s="34" t="s">
        <v>305</v>
      </c>
      <c r="C77" s="36">
        <v>26127874</v>
      </c>
      <c r="D77" s="36">
        <v>1139</v>
      </c>
      <c r="E77" s="37">
        <f t="shared" si="11"/>
        <v>22939.30992098332</v>
      </c>
      <c r="F77" s="38">
        <f t="shared" si="12"/>
        <v>0.75315163623456727</v>
      </c>
      <c r="G77" s="37">
        <f t="shared" si="13"/>
        <v>4511.0685663883824</v>
      </c>
      <c r="H77" s="37">
        <f t="shared" si="14"/>
        <v>1565.4351501194844</v>
      </c>
      <c r="I77" s="37">
        <f t="shared" si="15"/>
        <v>6076.5037165078666</v>
      </c>
      <c r="J77" s="81">
        <f t="shared" si="16"/>
        <v>-427.56519742097345</v>
      </c>
      <c r="K77" s="37">
        <f t="shared" si="17"/>
        <v>5648.9385190868934</v>
      </c>
      <c r="L77" s="37">
        <f t="shared" si="18"/>
        <v>6921137.7331024604</v>
      </c>
      <c r="M77" s="37">
        <f t="shared" si="19"/>
        <v>6434140.9732399713</v>
      </c>
      <c r="N77" s="41">
        <f>'jan-aug'!M77</f>
        <v>4667128.387328173</v>
      </c>
      <c r="O77" s="41">
        <f t="shared" si="20"/>
        <v>1767012.5859117983</v>
      </c>
    </row>
    <row r="78" spans="1:15" s="34" customFormat="1" x14ac:dyDescent="0.2">
      <c r="A78" s="33">
        <v>1837</v>
      </c>
      <c r="B78" s="34" t="s">
        <v>306</v>
      </c>
      <c r="C78" s="36">
        <v>167800766</v>
      </c>
      <c r="D78" s="36">
        <v>6212</v>
      </c>
      <c r="E78" s="37">
        <f t="shared" si="11"/>
        <v>27012.357694784288</v>
      </c>
      <c r="F78" s="38">
        <f t="shared" si="12"/>
        <v>0.88687939900801094</v>
      </c>
      <c r="G78" s="37">
        <f t="shared" si="13"/>
        <v>2067.2399021078018</v>
      </c>
      <c r="H78" s="37">
        <f t="shared" si="14"/>
        <v>139.86842928914555</v>
      </c>
      <c r="I78" s="37">
        <f t="shared" si="15"/>
        <v>2207.1083313969475</v>
      </c>
      <c r="J78" s="81">
        <f t="shared" si="16"/>
        <v>-427.56519742097345</v>
      </c>
      <c r="K78" s="37">
        <f t="shared" si="17"/>
        <v>1779.5431339759741</v>
      </c>
      <c r="L78" s="37">
        <f t="shared" si="18"/>
        <v>13710556.954637839</v>
      </c>
      <c r="M78" s="37">
        <f t="shared" si="19"/>
        <v>11054521.948258752</v>
      </c>
      <c r="N78" s="41">
        <f>'jan-aug'!M78</f>
        <v>4718887.3610495189</v>
      </c>
      <c r="O78" s="41">
        <f t="shared" si="20"/>
        <v>6335634.5872092331</v>
      </c>
    </row>
    <row r="79" spans="1:15" s="34" customFormat="1" x14ac:dyDescent="0.2">
      <c r="A79" s="33">
        <v>1838</v>
      </c>
      <c r="B79" s="34" t="s">
        <v>307</v>
      </c>
      <c r="C79" s="36">
        <v>47833908</v>
      </c>
      <c r="D79" s="36">
        <v>1928</v>
      </c>
      <c r="E79" s="37">
        <f t="shared" si="11"/>
        <v>24810.118257261413</v>
      </c>
      <c r="F79" s="38">
        <f t="shared" si="12"/>
        <v>0.81457468533249389</v>
      </c>
      <c r="G79" s="37">
        <f t="shared" si="13"/>
        <v>3388.5835646215273</v>
      </c>
      <c r="H79" s="37">
        <f t="shared" si="14"/>
        <v>910.65223242215211</v>
      </c>
      <c r="I79" s="37">
        <f t="shared" si="15"/>
        <v>4299.2357970436797</v>
      </c>
      <c r="J79" s="81">
        <f t="shared" si="16"/>
        <v>-427.56519742097345</v>
      </c>
      <c r="K79" s="37">
        <f t="shared" si="17"/>
        <v>3871.670599622706</v>
      </c>
      <c r="L79" s="37">
        <f t="shared" si="18"/>
        <v>8288926.6167002143</v>
      </c>
      <c r="M79" s="37">
        <f t="shared" si="19"/>
        <v>7464580.9160725772</v>
      </c>
      <c r="N79" s="41">
        <f>'jan-aug'!M79</f>
        <v>5383894.499401859</v>
      </c>
      <c r="O79" s="41">
        <f t="shared" si="20"/>
        <v>2080686.4166707182</v>
      </c>
    </row>
    <row r="80" spans="1:15" s="34" customFormat="1" x14ac:dyDescent="0.2">
      <c r="A80" s="33">
        <v>1839</v>
      </c>
      <c r="B80" s="34" t="s">
        <v>308</v>
      </c>
      <c r="C80" s="36">
        <v>24640548</v>
      </c>
      <c r="D80" s="36">
        <v>1027</v>
      </c>
      <c r="E80" s="37">
        <f t="shared" si="11"/>
        <v>23992.743914313534</v>
      </c>
      <c r="F80" s="38">
        <f t="shared" si="12"/>
        <v>0.78773835826215632</v>
      </c>
      <c r="G80" s="37">
        <f t="shared" si="13"/>
        <v>3879.0081703902542</v>
      </c>
      <c r="H80" s="37">
        <f t="shared" si="14"/>
        <v>1196.7332524539095</v>
      </c>
      <c r="I80" s="37">
        <f t="shared" si="15"/>
        <v>5075.7414228441639</v>
      </c>
      <c r="J80" s="81">
        <f t="shared" si="16"/>
        <v>-427.56519742097345</v>
      </c>
      <c r="K80" s="37">
        <f t="shared" si="17"/>
        <v>4648.1762254231908</v>
      </c>
      <c r="L80" s="37">
        <f t="shared" si="18"/>
        <v>5212786.4412609562</v>
      </c>
      <c r="M80" s="37">
        <f t="shared" si="19"/>
        <v>4773676.9835096169</v>
      </c>
      <c r="N80" s="41">
        <f>'jan-aug'!M80</f>
        <v>2503368.0452467357</v>
      </c>
      <c r="O80" s="41">
        <f t="shared" si="20"/>
        <v>2270308.9382628812</v>
      </c>
    </row>
    <row r="81" spans="1:15" s="34" customFormat="1" x14ac:dyDescent="0.2">
      <c r="A81" s="33">
        <v>1840</v>
      </c>
      <c r="B81" s="34" t="s">
        <v>309</v>
      </c>
      <c r="C81" s="36">
        <v>102671730</v>
      </c>
      <c r="D81" s="36">
        <v>4650</v>
      </c>
      <c r="E81" s="37">
        <f t="shared" si="11"/>
        <v>22079.941935483872</v>
      </c>
      <c r="F81" s="38">
        <f t="shared" si="12"/>
        <v>0.72493655885708841</v>
      </c>
      <c r="G81" s="37">
        <f t="shared" si="13"/>
        <v>5026.6893576880511</v>
      </c>
      <c r="H81" s="37">
        <f t="shared" si="14"/>
        <v>1866.2139450442912</v>
      </c>
      <c r="I81" s="37">
        <f t="shared" si="15"/>
        <v>6892.9033027323421</v>
      </c>
      <c r="J81" s="81">
        <f t="shared" si="16"/>
        <v>-427.56519742097345</v>
      </c>
      <c r="K81" s="37">
        <f t="shared" si="17"/>
        <v>6465.338105311369</v>
      </c>
      <c r="L81" s="37">
        <f t="shared" si="18"/>
        <v>32052000.357705392</v>
      </c>
      <c r="M81" s="37">
        <f t="shared" si="19"/>
        <v>30063822.189697865</v>
      </c>
      <c r="N81" s="41">
        <f>'jan-aug'!M81</f>
        <v>23887059.128381044</v>
      </c>
      <c r="O81" s="41">
        <f t="shared" si="20"/>
        <v>6176763.0613168217</v>
      </c>
    </row>
    <row r="82" spans="1:15" s="34" customFormat="1" x14ac:dyDescent="0.2">
      <c r="A82" s="33">
        <v>1841</v>
      </c>
      <c r="B82" s="34" t="s">
        <v>398</v>
      </c>
      <c r="C82" s="36">
        <v>243332344</v>
      </c>
      <c r="D82" s="36">
        <v>9572</v>
      </c>
      <c r="E82" s="37">
        <f t="shared" si="11"/>
        <v>25421.264521521101</v>
      </c>
      <c r="F82" s="38">
        <f t="shared" si="12"/>
        <v>0.83464005828797194</v>
      </c>
      <c r="G82" s="37">
        <f t="shared" si="13"/>
        <v>3021.8958060657137</v>
      </c>
      <c r="H82" s="37">
        <f t="shared" si="14"/>
        <v>696.75103993126095</v>
      </c>
      <c r="I82" s="37">
        <f t="shared" si="15"/>
        <v>3718.6468459969747</v>
      </c>
      <c r="J82" s="81">
        <f t="shared" si="16"/>
        <v>-427.56519742097345</v>
      </c>
      <c r="K82" s="37">
        <f t="shared" si="17"/>
        <v>3291.081648576001</v>
      </c>
      <c r="L82" s="37">
        <f t="shared" si="18"/>
        <v>35594887.60988304</v>
      </c>
      <c r="M82" s="37">
        <f t="shared" si="19"/>
        <v>31502233.540169481</v>
      </c>
      <c r="N82" s="41">
        <f>'jan-aug'!M82</f>
        <v>23304089.358959824</v>
      </c>
      <c r="O82" s="41">
        <f t="shared" si="20"/>
        <v>8198144.1812096573</v>
      </c>
    </row>
    <row r="83" spans="1:15" s="34" customFormat="1" x14ac:dyDescent="0.2">
      <c r="A83" s="33">
        <v>1845</v>
      </c>
      <c r="B83" s="34" t="s">
        <v>310</v>
      </c>
      <c r="C83" s="36">
        <v>54165719</v>
      </c>
      <c r="D83" s="36">
        <v>1845</v>
      </c>
      <c r="E83" s="37">
        <f t="shared" si="11"/>
        <v>29358.113279132791</v>
      </c>
      <c r="F83" s="38">
        <f t="shared" si="12"/>
        <v>0.96389608619886591</v>
      </c>
      <c r="G83" s="37">
        <f t="shared" si="13"/>
        <v>659.78655149870031</v>
      </c>
      <c r="H83" s="37">
        <f t="shared" si="14"/>
        <v>0</v>
      </c>
      <c r="I83" s="37">
        <f t="shared" si="15"/>
        <v>659.78655149870031</v>
      </c>
      <c r="J83" s="81">
        <f t="shared" si="16"/>
        <v>-427.56519742097345</v>
      </c>
      <c r="K83" s="37">
        <f t="shared" si="17"/>
        <v>232.22135407772686</v>
      </c>
      <c r="L83" s="37">
        <f t="shared" si="18"/>
        <v>1217306.1875151021</v>
      </c>
      <c r="M83" s="37">
        <f t="shared" si="19"/>
        <v>428448.39827340603</v>
      </c>
      <c r="N83" s="41">
        <f>'jan-aug'!M83</f>
        <v>-1478635.6594435978</v>
      </c>
      <c r="O83" s="41">
        <f t="shared" si="20"/>
        <v>1907084.0577170039</v>
      </c>
    </row>
    <row r="84" spans="1:15" s="34" customFormat="1" x14ac:dyDescent="0.2">
      <c r="A84" s="33">
        <v>1848</v>
      </c>
      <c r="B84" s="34" t="s">
        <v>311</v>
      </c>
      <c r="C84" s="36">
        <v>66289769</v>
      </c>
      <c r="D84" s="36">
        <v>2665</v>
      </c>
      <c r="E84" s="37">
        <f t="shared" si="11"/>
        <v>24874.20975609756</v>
      </c>
      <c r="F84" s="38">
        <f t="shared" si="12"/>
        <v>0.81667896036881549</v>
      </c>
      <c r="G84" s="37">
        <f t="shared" si="13"/>
        <v>3350.128665319839</v>
      </c>
      <c r="H84" s="37">
        <f t="shared" si="14"/>
        <v>888.22020782950051</v>
      </c>
      <c r="I84" s="37">
        <f t="shared" si="15"/>
        <v>4238.3488731493399</v>
      </c>
      <c r="J84" s="81">
        <f t="shared" si="16"/>
        <v>-427.56519742097345</v>
      </c>
      <c r="K84" s="37">
        <f t="shared" si="17"/>
        <v>3810.7836757283662</v>
      </c>
      <c r="L84" s="37">
        <f t="shared" si="18"/>
        <v>11295199.746942991</v>
      </c>
      <c r="M84" s="37">
        <f t="shared" si="19"/>
        <v>10155738.495816097</v>
      </c>
      <c r="N84" s="41">
        <f>'jan-aug'!M84</f>
        <v>8495954.6794377342</v>
      </c>
      <c r="O84" s="41">
        <f t="shared" si="20"/>
        <v>1659783.8163783625</v>
      </c>
    </row>
    <row r="85" spans="1:15" s="34" customFormat="1" x14ac:dyDescent="0.2">
      <c r="A85" s="33">
        <v>1851</v>
      </c>
      <c r="B85" s="34" t="s">
        <v>312</v>
      </c>
      <c r="C85" s="36">
        <v>45422144</v>
      </c>
      <c r="D85" s="36">
        <v>1985</v>
      </c>
      <c r="E85" s="37">
        <f t="shared" si="11"/>
        <v>22882.69219143577</v>
      </c>
      <c r="F85" s="38">
        <f t="shared" si="12"/>
        <v>0.75129274266734547</v>
      </c>
      <c r="G85" s="37">
        <f t="shared" si="13"/>
        <v>4545.0392041169125</v>
      </c>
      <c r="H85" s="37">
        <f t="shared" si="14"/>
        <v>1585.2513554611269</v>
      </c>
      <c r="I85" s="37">
        <f t="shared" si="15"/>
        <v>6130.2905595780394</v>
      </c>
      <c r="J85" s="81">
        <f t="shared" si="16"/>
        <v>-427.56519742097345</v>
      </c>
      <c r="K85" s="37">
        <f t="shared" si="17"/>
        <v>5702.7253621570662</v>
      </c>
      <c r="L85" s="37">
        <f t="shared" si="18"/>
        <v>12168626.760762408</v>
      </c>
      <c r="M85" s="37">
        <f t="shared" si="19"/>
        <v>11319909.843881777</v>
      </c>
      <c r="N85" s="41">
        <f>'jan-aug'!M85</f>
        <v>9339388.7989433035</v>
      </c>
      <c r="O85" s="41">
        <f t="shared" si="20"/>
        <v>1980521.044938473</v>
      </c>
    </row>
    <row r="86" spans="1:15" s="34" customFormat="1" x14ac:dyDescent="0.2">
      <c r="A86" s="33">
        <v>1853</v>
      </c>
      <c r="B86" s="34" t="s">
        <v>314</v>
      </c>
      <c r="C86" s="36">
        <v>34135368</v>
      </c>
      <c r="D86" s="36">
        <v>1310</v>
      </c>
      <c r="E86" s="37">
        <f t="shared" si="11"/>
        <v>26057.532824427482</v>
      </c>
      <c r="F86" s="38">
        <f t="shared" si="12"/>
        <v>0.85553024701068447</v>
      </c>
      <c r="G86" s="37">
        <f t="shared" si="13"/>
        <v>2640.1348243218854</v>
      </c>
      <c r="H86" s="37">
        <f t="shared" si="14"/>
        <v>474.05713391402765</v>
      </c>
      <c r="I86" s="37">
        <f t="shared" si="15"/>
        <v>3114.1919582359133</v>
      </c>
      <c r="J86" s="81">
        <f t="shared" si="16"/>
        <v>-427.56519742097345</v>
      </c>
      <c r="K86" s="37">
        <f t="shared" si="17"/>
        <v>2686.6267608149396</v>
      </c>
      <c r="L86" s="37">
        <f t="shared" si="18"/>
        <v>4079591.4652890465</v>
      </c>
      <c r="M86" s="37">
        <f t="shared" si="19"/>
        <v>3519481.056667571</v>
      </c>
      <c r="N86" s="41">
        <f>'jan-aug'!M86</f>
        <v>1849339.6859525084</v>
      </c>
      <c r="O86" s="41">
        <f t="shared" si="20"/>
        <v>1670141.3707150626</v>
      </c>
    </row>
    <row r="87" spans="1:15" s="34" customFormat="1" x14ac:dyDescent="0.2">
      <c r="A87" s="33">
        <v>1856</v>
      </c>
      <c r="B87" s="34" t="s">
        <v>315</v>
      </c>
      <c r="C87" s="36">
        <v>14375602</v>
      </c>
      <c r="D87" s="36">
        <v>469</v>
      </c>
      <c r="E87" s="37">
        <f t="shared" si="11"/>
        <v>30651.603411513861</v>
      </c>
      <c r="F87" s="38">
        <f t="shared" si="12"/>
        <v>1.0063644173305248</v>
      </c>
      <c r="G87" s="37">
        <f t="shared" si="13"/>
        <v>-116.30752792994171</v>
      </c>
      <c r="H87" s="37">
        <f t="shared" si="14"/>
        <v>0</v>
      </c>
      <c r="I87" s="37">
        <f t="shared" si="15"/>
        <v>-116.30752792994171</v>
      </c>
      <c r="J87" s="81">
        <f t="shared" si="16"/>
        <v>-427.56519742097345</v>
      </c>
      <c r="K87" s="37">
        <f t="shared" si="17"/>
        <v>-543.87272535091518</v>
      </c>
      <c r="L87" s="37">
        <f t="shared" si="18"/>
        <v>-54548.230599142662</v>
      </c>
      <c r="M87" s="37">
        <f t="shared" si="19"/>
        <v>-255076.30818957923</v>
      </c>
      <c r="N87" s="41">
        <f>'jan-aug'!M87</f>
        <v>-386274.60329487658</v>
      </c>
      <c r="O87" s="41">
        <f t="shared" si="20"/>
        <v>131198.29510529735</v>
      </c>
    </row>
    <row r="88" spans="1:15" s="34" customFormat="1" x14ac:dyDescent="0.2">
      <c r="A88" s="33">
        <v>1857</v>
      </c>
      <c r="B88" s="34" t="s">
        <v>316</v>
      </c>
      <c r="C88" s="36">
        <v>19079680</v>
      </c>
      <c r="D88" s="36">
        <v>688</v>
      </c>
      <c r="E88" s="37">
        <f t="shared" si="11"/>
        <v>27732.093023255813</v>
      </c>
      <c r="F88" s="38">
        <f t="shared" si="12"/>
        <v>0.91051000699758711</v>
      </c>
      <c r="G88" s="37">
        <f t="shared" si="13"/>
        <v>1635.398705024887</v>
      </c>
      <c r="H88" s="37">
        <f t="shared" si="14"/>
        <v>0</v>
      </c>
      <c r="I88" s="37">
        <f t="shared" si="15"/>
        <v>1635.398705024887</v>
      </c>
      <c r="J88" s="81">
        <f t="shared" si="16"/>
        <v>-427.56519742097345</v>
      </c>
      <c r="K88" s="37">
        <f t="shared" si="17"/>
        <v>1207.8335076039136</v>
      </c>
      <c r="L88" s="37">
        <f t="shared" si="18"/>
        <v>1125154.3090571223</v>
      </c>
      <c r="M88" s="37">
        <f t="shared" si="19"/>
        <v>830989.45323149255</v>
      </c>
      <c r="N88" s="41">
        <f>'jan-aug'!M88</f>
        <v>276174.67192563933</v>
      </c>
      <c r="O88" s="41">
        <f t="shared" si="20"/>
        <v>554814.78130585328</v>
      </c>
    </row>
    <row r="89" spans="1:15" s="34" customFormat="1" x14ac:dyDescent="0.2">
      <c r="A89" s="33">
        <v>1859</v>
      </c>
      <c r="B89" s="34" t="s">
        <v>317</v>
      </c>
      <c r="C89" s="36">
        <v>32936851</v>
      </c>
      <c r="D89" s="36">
        <v>1220</v>
      </c>
      <c r="E89" s="37">
        <f t="shared" si="11"/>
        <v>26997.418852459017</v>
      </c>
      <c r="F89" s="38">
        <f t="shared" si="12"/>
        <v>0.88638892158826799</v>
      </c>
      <c r="G89" s="37">
        <f t="shared" si="13"/>
        <v>2076.2032075029642</v>
      </c>
      <c r="H89" s="37">
        <f t="shared" si="14"/>
        <v>145.0970241029905</v>
      </c>
      <c r="I89" s="37">
        <f t="shared" si="15"/>
        <v>2221.3002316059547</v>
      </c>
      <c r="J89" s="81">
        <f t="shared" si="16"/>
        <v>-427.56519742097345</v>
      </c>
      <c r="K89" s="37">
        <f t="shared" si="17"/>
        <v>1793.7350341849813</v>
      </c>
      <c r="L89" s="37">
        <f t="shared" si="18"/>
        <v>2709986.2825592645</v>
      </c>
      <c r="M89" s="37">
        <f t="shared" si="19"/>
        <v>2188356.741705677</v>
      </c>
      <c r="N89" s="41">
        <f>'jan-aug'!M89</f>
        <v>979807.53684488428</v>
      </c>
      <c r="O89" s="41">
        <f t="shared" si="20"/>
        <v>1208549.2048607927</v>
      </c>
    </row>
    <row r="90" spans="1:15" s="34" customFormat="1" x14ac:dyDescent="0.2">
      <c r="A90" s="33">
        <v>1860</v>
      </c>
      <c r="B90" s="34" t="s">
        <v>318</v>
      </c>
      <c r="C90" s="36">
        <v>289272729</v>
      </c>
      <c r="D90" s="36">
        <v>11551</v>
      </c>
      <c r="E90" s="37">
        <f t="shared" si="11"/>
        <v>25043.089689204397</v>
      </c>
      <c r="F90" s="38">
        <f t="shared" si="12"/>
        <v>0.82222368679627666</v>
      </c>
      <c r="G90" s="37">
        <f t="shared" si="13"/>
        <v>3248.800705455737</v>
      </c>
      <c r="H90" s="37">
        <f t="shared" si="14"/>
        <v>829.11223124210767</v>
      </c>
      <c r="I90" s="37">
        <f t="shared" si="15"/>
        <v>4077.9129366978445</v>
      </c>
      <c r="J90" s="81">
        <f t="shared" si="16"/>
        <v>-427.56519742097345</v>
      </c>
      <c r="K90" s="37">
        <f t="shared" si="17"/>
        <v>3650.3477392768709</v>
      </c>
      <c r="L90" s="37">
        <f t="shared" si="18"/>
        <v>47103972.331796803</v>
      </c>
      <c r="M90" s="37">
        <f t="shared" si="19"/>
        <v>42165166.736387134</v>
      </c>
      <c r="N90" s="41">
        <f>'jan-aug'!M90</f>
        <v>30073005.336898781</v>
      </c>
      <c r="O90" s="41">
        <f t="shared" si="20"/>
        <v>12092161.399488352</v>
      </c>
    </row>
    <row r="91" spans="1:15" s="34" customFormat="1" x14ac:dyDescent="0.2">
      <c r="A91" s="33">
        <v>1865</v>
      </c>
      <c r="B91" s="34" t="s">
        <v>319</v>
      </c>
      <c r="C91" s="36">
        <v>268965487</v>
      </c>
      <c r="D91" s="36">
        <v>9736</v>
      </c>
      <c r="E91" s="37">
        <f t="shared" si="11"/>
        <v>27625.871713229251</v>
      </c>
      <c r="F91" s="38">
        <f t="shared" si="12"/>
        <v>0.90702251091662156</v>
      </c>
      <c r="G91" s="37">
        <f t="shared" si="13"/>
        <v>1699.1314910408239</v>
      </c>
      <c r="H91" s="37">
        <f t="shared" si="14"/>
        <v>0</v>
      </c>
      <c r="I91" s="37">
        <f t="shared" si="15"/>
        <v>1699.1314910408239</v>
      </c>
      <c r="J91" s="81">
        <f t="shared" si="16"/>
        <v>-427.56519742097345</v>
      </c>
      <c r="K91" s="37">
        <f t="shared" si="17"/>
        <v>1271.5662936198505</v>
      </c>
      <c r="L91" s="37">
        <f t="shared" si="18"/>
        <v>16542744.196773462</v>
      </c>
      <c r="M91" s="37">
        <f t="shared" si="19"/>
        <v>12379969.434682865</v>
      </c>
      <c r="N91" s="41">
        <f>'jan-aug'!M91</f>
        <v>8488116.8782965411</v>
      </c>
      <c r="O91" s="41">
        <f t="shared" si="20"/>
        <v>3891852.5563863236</v>
      </c>
    </row>
    <row r="92" spans="1:15" s="34" customFormat="1" x14ac:dyDescent="0.2">
      <c r="A92" s="33">
        <v>1866</v>
      </c>
      <c r="B92" s="34" t="s">
        <v>320</v>
      </c>
      <c r="C92" s="36">
        <v>218856977</v>
      </c>
      <c r="D92" s="36">
        <v>8184</v>
      </c>
      <c r="E92" s="37">
        <f t="shared" si="11"/>
        <v>26742.054863147605</v>
      </c>
      <c r="F92" s="38">
        <f t="shared" si="12"/>
        <v>0.87800471966380866</v>
      </c>
      <c r="G92" s="37">
        <f t="shared" si="13"/>
        <v>2229.4216010898117</v>
      </c>
      <c r="H92" s="37">
        <f t="shared" si="14"/>
        <v>234.47442036198478</v>
      </c>
      <c r="I92" s="37">
        <f t="shared" si="15"/>
        <v>2463.8960214517965</v>
      </c>
      <c r="J92" s="81">
        <f t="shared" si="16"/>
        <v>-427.56519742097345</v>
      </c>
      <c r="K92" s="37">
        <f t="shared" si="17"/>
        <v>2036.3308240308231</v>
      </c>
      <c r="L92" s="37">
        <f t="shared" si="18"/>
        <v>20164525.039561503</v>
      </c>
      <c r="M92" s="37">
        <f t="shared" si="19"/>
        <v>16665331.463868257</v>
      </c>
      <c r="N92" s="41">
        <f>'jan-aug'!M92</f>
        <v>14234794.099950612</v>
      </c>
      <c r="O92" s="41">
        <f t="shared" si="20"/>
        <v>2430537.3639176451</v>
      </c>
    </row>
    <row r="93" spans="1:15" s="34" customFormat="1" x14ac:dyDescent="0.2">
      <c r="A93" s="33">
        <v>1867</v>
      </c>
      <c r="B93" s="34" t="s">
        <v>422</v>
      </c>
      <c r="C93" s="36">
        <v>87173570</v>
      </c>
      <c r="D93" s="36">
        <v>2584</v>
      </c>
      <c r="E93" s="37">
        <f t="shared" si="11"/>
        <v>33735.901702786381</v>
      </c>
      <c r="F93" s="38">
        <f t="shared" si="12"/>
        <v>1.1076292030938713</v>
      </c>
      <c r="G93" s="37">
        <f t="shared" si="13"/>
        <v>-1966.8865026934536</v>
      </c>
      <c r="H93" s="37">
        <f t="shared" si="14"/>
        <v>0</v>
      </c>
      <c r="I93" s="37">
        <f t="shared" si="15"/>
        <v>-1966.8865026934536</v>
      </c>
      <c r="J93" s="81">
        <f t="shared" si="16"/>
        <v>-427.56519742097345</v>
      </c>
      <c r="K93" s="37">
        <f t="shared" si="17"/>
        <v>-2394.4517001144272</v>
      </c>
      <c r="L93" s="37">
        <f t="shared" si="18"/>
        <v>-5082434.7229598844</v>
      </c>
      <c r="M93" s="37">
        <f t="shared" si="19"/>
        <v>-6187263.1930956803</v>
      </c>
      <c r="N93" s="41">
        <f>'jan-aug'!M93</f>
        <v>-10768486.027535096</v>
      </c>
      <c r="O93" s="41">
        <f t="shared" si="20"/>
        <v>4581222.8344394155</v>
      </c>
    </row>
    <row r="94" spans="1:15" s="34" customFormat="1" x14ac:dyDescent="0.2">
      <c r="A94" s="33">
        <v>1868</v>
      </c>
      <c r="B94" s="34" t="s">
        <v>321</v>
      </c>
      <c r="C94" s="36">
        <v>118525487</v>
      </c>
      <c r="D94" s="36">
        <v>4533</v>
      </c>
      <c r="E94" s="37">
        <f t="shared" si="11"/>
        <v>26147.250606662255</v>
      </c>
      <c r="F94" s="38">
        <f t="shared" si="12"/>
        <v>0.85847589335846952</v>
      </c>
      <c r="G94" s="37">
        <f t="shared" si="13"/>
        <v>2586.3041549810214</v>
      </c>
      <c r="H94" s="37">
        <f t="shared" si="14"/>
        <v>442.65591013185713</v>
      </c>
      <c r="I94" s="37">
        <f t="shared" si="15"/>
        <v>3028.9600651128785</v>
      </c>
      <c r="J94" s="81">
        <f t="shared" si="16"/>
        <v>-427.56519742097345</v>
      </c>
      <c r="K94" s="37">
        <f t="shared" si="17"/>
        <v>2601.3948676919049</v>
      </c>
      <c r="L94" s="37">
        <f t="shared" si="18"/>
        <v>13730275.975156678</v>
      </c>
      <c r="M94" s="37">
        <f t="shared" si="19"/>
        <v>11792122.935247405</v>
      </c>
      <c r="N94" s="41">
        <f>'jan-aug'!M94</f>
        <v>6344765.8687959649</v>
      </c>
      <c r="O94" s="41">
        <f t="shared" si="20"/>
        <v>5447357.0664514396</v>
      </c>
    </row>
    <row r="95" spans="1:15" s="34" customFormat="1" x14ac:dyDescent="0.2">
      <c r="A95" s="33">
        <v>1870</v>
      </c>
      <c r="B95" s="34" t="s">
        <v>385</v>
      </c>
      <c r="C95" s="36">
        <v>268575558</v>
      </c>
      <c r="D95" s="36">
        <v>10561</v>
      </c>
      <c r="E95" s="37">
        <f t="shared" si="11"/>
        <v>25430.883249692262</v>
      </c>
      <c r="F95" s="38">
        <f t="shared" si="12"/>
        <v>0.83495586381505882</v>
      </c>
      <c r="G95" s="37">
        <f t="shared" si="13"/>
        <v>3016.1245691630174</v>
      </c>
      <c r="H95" s="37">
        <f t="shared" si="14"/>
        <v>693.38448507135467</v>
      </c>
      <c r="I95" s="37">
        <f t="shared" si="15"/>
        <v>3709.5090542343723</v>
      </c>
      <c r="J95" s="81">
        <f t="shared" si="16"/>
        <v>-427.56519742097345</v>
      </c>
      <c r="K95" s="37">
        <f t="shared" si="17"/>
        <v>3281.9438568133987</v>
      </c>
      <c r="L95" s="37">
        <f t="shared" si="18"/>
        <v>39176125.121769205</v>
      </c>
      <c r="M95" s="37">
        <f t="shared" si="19"/>
        <v>34660609.071806304</v>
      </c>
      <c r="N95" s="41">
        <f>'jan-aug'!M95</f>
        <v>27231270.721178964</v>
      </c>
      <c r="O95" s="41">
        <f t="shared" si="20"/>
        <v>7429338.3506273404</v>
      </c>
    </row>
    <row r="96" spans="1:15" s="34" customFormat="1" x14ac:dyDescent="0.2">
      <c r="A96" s="33">
        <v>1871</v>
      </c>
      <c r="B96" s="34" t="s">
        <v>322</v>
      </c>
      <c r="C96" s="36">
        <v>119752371</v>
      </c>
      <c r="D96" s="36">
        <v>4577</v>
      </c>
      <c r="E96" s="37">
        <f t="shared" si="11"/>
        <v>26163.943849683197</v>
      </c>
      <c r="F96" s="38">
        <f t="shared" si="12"/>
        <v>0.85902397188997692</v>
      </c>
      <c r="G96" s="37">
        <f t="shared" si="13"/>
        <v>2576.2882091684564</v>
      </c>
      <c r="H96" s="37">
        <f t="shared" si="14"/>
        <v>436.8132750745275</v>
      </c>
      <c r="I96" s="37">
        <f t="shared" si="15"/>
        <v>3013.101484242984</v>
      </c>
      <c r="J96" s="81">
        <f t="shared" si="16"/>
        <v>-427.56519742097345</v>
      </c>
      <c r="K96" s="37">
        <f t="shared" si="17"/>
        <v>2585.5362868220104</v>
      </c>
      <c r="L96" s="37">
        <f t="shared" si="18"/>
        <v>13790965.493380139</v>
      </c>
      <c r="M96" s="37">
        <f t="shared" si="19"/>
        <v>11833999.584784342</v>
      </c>
      <c r="N96" s="41">
        <f>'jan-aug'!M96</f>
        <v>8424804.1728279591</v>
      </c>
      <c r="O96" s="41">
        <f t="shared" si="20"/>
        <v>3409195.4119563829</v>
      </c>
    </row>
    <row r="97" spans="1:15" s="34" customFormat="1" x14ac:dyDescent="0.2">
      <c r="A97" s="33">
        <v>1874</v>
      </c>
      <c r="B97" s="34" t="s">
        <v>323</v>
      </c>
      <c r="C97" s="36">
        <v>30078971</v>
      </c>
      <c r="D97" s="36">
        <v>979</v>
      </c>
      <c r="E97" s="37">
        <f t="shared" si="11"/>
        <v>30724.178753830438</v>
      </c>
      <c r="F97" s="38">
        <f t="shared" si="12"/>
        <v>1.0087472369534471</v>
      </c>
      <c r="G97" s="37">
        <f t="shared" si="13"/>
        <v>-159.8527333198879</v>
      </c>
      <c r="H97" s="37">
        <f t="shared" si="14"/>
        <v>0</v>
      </c>
      <c r="I97" s="37">
        <f t="shared" si="15"/>
        <v>-159.8527333198879</v>
      </c>
      <c r="J97" s="81">
        <f t="shared" si="16"/>
        <v>-427.56519742097345</v>
      </c>
      <c r="K97" s="37">
        <f t="shared" si="17"/>
        <v>-587.41793074086138</v>
      </c>
      <c r="L97" s="37">
        <f t="shared" si="18"/>
        <v>-156495.82592017026</v>
      </c>
      <c r="M97" s="37">
        <f t="shared" si="19"/>
        <v>-575082.15419530333</v>
      </c>
      <c r="N97" s="41">
        <f>'jan-aug'!M97</f>
        <v>-907147.00346627715</v>
      </c>
      <c r="O97" s="41">
        <f t="shared" si="20"/>
        <v>332064.84927097382</v>
      </c>
    </row>
    <row r="98" spans="1:15" s="34" customFormat="1" x14ac:dyDescent="0.2">
      <c r="A98" s="33">
        <v>1875</v>
      </c>
      <c r="B98" s="34" t="s">
        <v>419</v>
      </c>
      <c r="C98" s="36">
        <v>67624882</v>
      </c>
      <c r="D98" s="36">
        <v>2682</v>
      </c>
      <c r="E98" s="37">
        <f t="shared" si="11"/>
        <v>25214.348247576436</v>
      </c>
      <c r="F98" s="38">
        <f t="shared" si="12"/>
        <v>0.82784650910005875</v>
      </c>
      <c r="G98" s="37">
        <f t="shared" si="13"/>
        <v>3146.0455704325132</v>
      </c>
      <c r="H98" s="37">
        <f t="shared" si="14"/>
        <v>769.171735811894</v>
      </c>
      <c r="I98" s="37">
        <f t="shared" si="15"/>
        <v>3915.2173062444072</v>
      </c>
      <c r="J98" s="81">
        <f t="shared" si="16"/>
        <v>-427.56519742097345</v>
      </c>
      <c r="K98" s="37">
        <f t="shared" si="17"/>
        <v>3487.6521088234335</v>
      </c>
      <c r="L98" s="37">
        <f t="shared" si="18"/>
        <v>10500612.8153475</v>
      </c>
      <c r="M98" s="37">
        <f t="shared" si="19"/>
        <v>9353882.9558644481</v>
      </c>
      <c r="N98" s="41">
        <f>'jan-aug'!M98</f>
        <v>5599501.6889500897</v>
      </c>
      <c r="O98" s="41">
        <f t="shared" si="20"/>
        <v>3754381.2669143584</v>
      </c>
    </row>
    <row r="99" spans="1:15" s="34" customFormat="1" x14ac:dyDescent="0.2">
      <c r="A99" s="33">
        <v>3001</v>
      </c>
      <c r="B99" s="34" t="s">
        <v>63</v>
      </c>
      <c r="C99" s="36">
        <v>723907167</v>
      </c>
      <c r="D99" s="36">
        <v>31730</v>
      </c>
      <c r="E99" s="37">
        <f t="shared" si="11"/>
        <v>22814.597132051687</v>
      </c>
      <c r="F99" s="38">
        <f t="shared" si="12"/>
        <v>0.74905702129772833</v>
      </c>
      <c r="G99" s="37">
        <f t="shared" si="13"/>
        <v>4585.8962397473624</v>
      </c>
      <c r="H99" s="37">
        <f t="shared" si="14"/>
        <v>1609.0846262455559</v>
      </c>
      <c r="I99" s="37">
        <f t="shared" si="15"/>
        <v>6194.9808659929186</v>
      </c>
      <c r="J99" s="81">
        <f t="shared" si="16"/>
        <v>-427.56519742097345</v>
      </c>
      <c r="K99" s="37">
        <f t="shared" si="17"/>
        <v>5767.4156685719454</v>
      </c>
      <c r="L99" s="37">
        <f t="shared" si="18"/>
        <v>196566742.87795532</v>
      </c>
      <c r="M99" s="37">
        <f t="shared" si="19"/>
        <v>183000099.16378784</v>
      </c>
      <c r="N99" s="41">
        <f>'jan-aug'!M99</f>
        <v>144986970.72807097</v>
      </c>
      <c r="O99" s="41">
        <f t="shared" si="20"/>
        <v>38013128.435716867</v>
      </c>
    </row>
    <row r="100" spans="1:15" s="34" customFormat="1" x14ac:dyDescent="0.2">
      <c r="A100" s="33">
        <v>3002</v>
      </c>
      <c r="B100" s="34" t="s">
        <v>64</v>
      </c>
      <c r="C100" s="36">
        <v>1416518271</v>
      </c>
      <c r="D100" s="36">
        <v>51240</v>
      </c>
      <c r="E100" s="37">
        <f t="shared" si="11"/>
        <v>27644.775000000001</v>
      </c>
      <c r="F100" s="38">
        <f t="shared" si="12"/>
        <v>0.90764315039577947</v>
      </c>
      <c r="G100" s="37">
        <f t="shared" si="13"/>
        <v>1687.789518978374</v>
      </c>
      <c r="H100" s="37">
        <f t="shared" si="14"/>
        <v>0</v>
      </c>
      <c r="I100" s="37">
        <f t="shared" si="15"/>
        <v>1687.789518978374</v>
      </c>
      <c r="J100" s="81">
        <f t="shared" si="16"/>
        <v>-427.56519742097345</v>
      </c>
      <c r="K100" s="37">
        <f t="shared" si="17"/>
        <v>1260.2243215574006</v>
      </c>
      <c r="L100" s="37">
        <f t="shared" si="18"/>
        <v>86482334.952451885</v>
      </c>
      <c r="M100" s="37">
        <f t="shared" si="19"/>
        <v>64573894.236601204</v>
      </c>
      <c r="N100" s="41">
        <f>'jan-aug'!M100</f>
        <v>55207088.747485057</v>
      </c>
      <c r="O100" s="41">
        <f t="shared" si="20"/>
        <v>9366805.4891161472</v>
      </c>
    </row>
    <row r="101" spans="1:15" s="34" customFormat="1" x14ac:dyDescent="0.2">
      <c r="A101" s="33">
        <v>3003</v>
      </c>
      <c r="B101" s="34" t="s">
        <v>65</v>
      </c>
      <c r="C101" s="36">
        <v>1384308225</v>
      </c>
      <c r="D101" s="36">
        <v>59038</v>
      </c>
      <c r="E101" s="37">
        <f t="shared" si="11"/>
        <v>23447.749330939394</v>
      </c>
      <c r="F101" s="38">
        <f t="shared" si="12"/>
        <v>0.76984490097764813</v>
      </c>
      <c r="G101" s="37">
        <f t="shared" si="13"/>
        <v>4206.0049204147381</v>
      </c>
      <c r="H101" s="37">
        <f t="shared" si="14"/>
        <v>1387.4813566348585</v>
      </c>
      <c r="I101" s="37">
        <f t="shared" si="15"/>
        <v>5593.4862770495965</v>
      </c>
      <c r="J101" s="81">
        <f t="shared" si="16"/>
        <v>-427.56519742097345</v>
      </c>
      <c r="K101" s="37">
        <f t="shared" si="17"/>
        <v>5165.9210796286234</v>
      </c>
      <c r="L101" s="37">
        <f t="shared" si="18"/>
        <v>330228242.82445407</v>
      </c>
      <c r="M101" s="37">
        <f t="shared" si="19"/>
        <v>304985648.69911468</v>
      </c>
      <c r="N101" s="41">
        <f>'jan-aug'!M101</f>
        <v>236866804.02592671</v>
      </c>
      <c r="O101" s="41">
        <f t="shared" si="20"/>
        <v>68118844.673187971</v>
      </c>
    </row>
    <row r="102" spans="1:15" s="34" customFormat="1" x14ac:dyDescent="0.2">
      <c r="A102" s="33">
        <v>3004</v>
      </c>
      <c r="B102" s="34" t="s">
        <v>66</v>
      </c>
      <c r="C102" s="36">
        <v>2132625972</v>
      </c>
      <c r="D102" s="36">
        <v>84444</v>
      </c>
      <c r="E102" s="37">
        <f t="shared" si="11"/>
        <v>25254.914167969306</v>
      </c>
      <c r="F102" s="38">
        <f t="shared" si="12"/>
        <v>0.82917838392212151</v>
      </c>
      <c r="G102" s="37">
        <f t="shared" si="13"/>
        <v>3121.7060181967913</v>
      </c>
      <c r="H102" s="37">
        <f t="shared" si="14"/>
        <v>754.97366367438951</v>
      </c>
      <c r="I102" s="37">
        <f t="shared" si="15"/>
        <v>3876.6796818711809</v>
      </c>
      <c r="J102" s="81">
        <f t="shared" si="16"/>
        <v>-427.56519742097345</v>
      </c>
      <c r="K102" s="37">
        <f t="shared" si="17"/>
        <v>3449.1144844502073</v>
      </c>
      <c r="L102" s="37">
        <f t="shared" si="18"/>
        <v>327362339.05593002</v>
      </c>
      <c r="M102" s="37">
        <f t="shared" si="19"/>
        <v>291257023.52491331</v>
      </c>
      <c r="N102" s="41">
        <f>'jan-aug'!M102</f>
        <v>241266488.71539965</v>
      </c>
      <c r="O102" s="41">
        <f t="shared" si="20"/>
        <v>49990534.809513658</v>
      </c>
    </row>
    <row r="103" spans="1:15" s="34" customFormat="1" x14ac:dyDescent="0.2">
      <c r="A103" s="33">
        <v>3005</v>
      </c>
      <c r="B103" s="34" t="s">
        <v>138</v>
      </c>
      <c r="C103" s="36">
        <v>2853198475</v>
      </c>
      <c r="D103" s="36">
        <v>103291</v>
      </c>
      <c r="E103" s="37">
        <f t="shared" si="11"/>
        <v>27622.914629541781</v>
      </c>
      <c r="F103" s="38">
        <f t="shared" si="12"/>
        <v>0.90692542288627664</v>
      </c>
      <c r="G103" s="37">
        <f t="shared" si="13"/>
        <v>1700.9057412533059</v>
      </c>
      <c r="H103" s="37">
        <f t="shared" si="14"/>
        <v>0</v>
      </c>
      <c r="I103" s="37">
        <f t="shared" si="15"/>
        <v>1700.9057412533059</v>
      </c>
      <c r="J103" s="81">
        <f t="shared" si="16"/>
        <v>-427.56519742097345</v>
      </c>
      <c r="K103" s="37">
        <f t="shared" si="17"/>
        <v>1273.3405438323325</v>
      </c>
      <c r="L103" s="37">
        <f t="shared" si="18"/>
        <v>175688254.91979522</v>
      </c>
      <c r="M103" s="37">
        <f t="shared" si="19"/>
        <v>131524618.11298546</v>
      </c>
      <c r="N103" s="41">
        <f>'jan-aug'!M103</f>
        <v>103674323.57626638</v>
      </c>
      <c r="O103" s="41">
        <f t="shared" si="20"/>
        <v>27850294.536719084</v>
      </c>
    </row>
    <row r="104" spans="1:15" s="34" customFormat="1" x14ac:dyDescent="0.2">
      <c r="A104" s="33">
        <v>3006</v>
      </c>
      <c r="B104" s="34" t="s">
        <v>139</v>
      </c>
      <c r="C104" s="36">
        <v>841317622</v>
      </c>
      <c r="D104" s="36">
        <v>28793</v>
      </c>
      <c r="E104" s="37">
        <f t="shared" si="11"/>
        <v>29219.519397075677</v>
      </c>
      <c r="F104" s="38">
        <f t="shared" si="12"/>
        <v>0.95934572224271508</v>
      </c>
      <c r="G104" s="37">
        <f t="shared" si="13"/>
        <v>742.94288073296843</v>
      </c>
      <c r="H104" s="37">
        <f t="shared" si="14"/>
        <v>0</v>
      </c>
      <c r="I104" s="37">
        <f t="shared" si="15"/>
        <v>742.94288073296843</v>
      </c>
      <c r="J104" s="81">
        <f t="shared" si="16"/>
        <v>-427.56519742097345</v>
      </c>
      <c r="K104" s="37">
        <f t="shared" si="17"/>
        <v>315.37768331199499</v>
      </c>
      <c r="L104" s="37">
        <f t="shared" si="18"/>
        <v>21391554.364944361</v>
      </c>
      <c r="M104" s="37">
        <f t="shared" si="19"/>
        <v>9080669.6356022712</v>
      </c>
      <c r="N104" s="41">
        <f>'jan-aug'!M104</f>
        <v>1518514.3252251893</v>
      </c>
      <c r="O104" s="41">
        <f t="shared" si="20"/>
        <v>7562155.3103770819</v>
      </c>
    </row>
    <row r="105" spans="1:15" s="34" customFormat="1" x14ac:dyDescent="0.2">
      <c r="A105" s="33">
        <v>3007</v>
      </c>
      <c r="B105" s="34" t="s">
        <v>140</v>
      </c>
      <c r="C105" s="36">
        <v>808780945</v>
      </c>
      <c r="D105" s="36">
        <v>31444</v>
      </c>
      <c r="E105" s="37">
        <f t="shared" si="11"/>
        <v>25721.312333036509</v>
      </c>
      <c r="F105" s="38">
        <f t="shared" si="12"/>
        <v>0.8444913354610798</v>
      </c>
      <c r="G105" s="37">
        <f t="shared" si="13"/>
        <v>2841.8671191564695</v>
      </c>
      <c r="H105" s="37">
        <f t="shared" si="14"/>
        <v>591.73430590086843</v>
      </c>
      <c r="I105" s="37">
        <f t="shared" si="15"/>
        <v>3433.601425057338</v>
      </c>
      <c r="J105" s="81">
        <f t="shared" si="16"/>
        <v>-427.56519742097345</v>
      </c>
      <c r="K105" s="37">
        <f t="shared" si="17"/>
        <v>3006.0362276363644</v>
      </c>
      <c r="L105" s="37">
        <f t="shared" si="18"/>
        <v>107966163.20950294</v>
      </c>
      <c r="M105" s="37">
        <f t="shared" si="19"/>
        <v>94521803.141797841</v>
      </c>
      <c r="N105" s="41">
        <f>'jan-aug'!M105</f>
        <v>77128246.026863053</v>
      </c>
      <c r="O105" s="41">
        <f t="shared" si="20"/>
        <v>17393557.114934787</v>
      </c>
    </row>
    <row r="106" spans="1:15" s="34" customFormat="1" x14ac:dyDescent="0.2">
      <c r="A106" s="33">
        <v>3011</v>
      </c>
      <c r="B106" s="34" t="s">
        <v>67</v>
      </c>
      <c r="C106" s="36">
        <v>153922532</v>
      </c>
      <c r="D106" s="36">
        <v>4762</v>
      </c>
      <c r="E106" s="37">
        <f t="shared" si="11"/>
        <v>32323.085258294836</v>
      </c>
      <c r="F106" s="38">
        <f t="shared" si="12"/>
        <v>1.0612431077608735</v>
      </c>
      <c r="G106" s="37">
        <f t="shared" si="13"/>
        <v>-1119.1966359985265</v>
      </c>
      <c r="H106" s="37">
        <f t="shared" si="14"/>
        <v>0</v>
      </c>
      <c r="I106" s="37">
        <f t="shared" si="15"/>
        <v>-1119.1966359985265</v>
      </c>
      <c r="J106" s="81">
        <f t="shared" si="16"/>
        <v>-427.56519742097345</v>
      </c>
      <c r="K106" s="37">
        <f t="shared" si="17"/>
        <v>-1546.7618334194999</v>
      </c>
      <c r="L106" s="37">
        <f t="shared" si="18"/>
        <v>-5329614.3806249835</v>
      </c>
      <c r="M106" s="37">
        <f t="shared" si="19"/>
        <v>-7365679.8507436588</v>
      </c>
      <c r="N106" s="41">
        <f>'jan-aug'!M106</f>
        <v>-4713736.7835611952</v>
      </c>
      <c r="O106" s="41">
        <f t="shared" si="20"/>
        <v>-2651943.0671824636</v>
      </c>
    </row>
    <row r="107" spans="1:15" s="34" customFormat="1" x14ac:dyDescent="0.2">
      <c r="A107" s="33">
        <v>3012</v>
      </c>
      <c r="B107" s="34" t="s">
        <v>68</v>
      </c>
      <c r="C107" s="36">
        <v>32160636</v>
      </c>
      <c r="D107" s="36">
        <v>1329</v>
      </c>
      <c r="E107" s="37">
        <f t="shared" si="11"/>
        <v>24199.124153498873</v>
      </c>
      <c r="F107" s="38">
        <f t="shared" si="12"/>
        <v>0.79451430816493596</v>
      </c>
      <c r="G107" s="37">
        <f t="shared" si="13"/>
        <v>3755.1800268790507</v>
      </c>
      <c r="H107" s="37">
        <f t="shared" si="14"/>
        <v>1124.5001687390409</v>
      </c>
      <c r="I107" s="37">
        <f t="shared" si="15"/>
        <v>4879.6801956180916</v>
      </c>
      <c r="J107" s="81">
        <f t="shared" si="16"/>
        <v>-427.56519742097345</v>
      </c>
      <c r="K107" s="37">
        <f t="shared" si="17"/>
        <v>4452.1149981971184</v>
      </c>
      <c r="L107" s="37">
        <f t="shared" si="18"/>
        <v>6485094.9799764436</v>
      </c>
      <c r="M107" s="37">
        <f t="shared" si="19"/>
        <v>5916860.8326039705</v>
      </c>
      <c r="N107" s="41">
        <f>'jan-aug'!M107</f>
        <v>4864793.6524663214</v>
      </c>
      <c r="O107" s="41">
        <f t="shared" si="20"/>
        <v>1052067.1801376492</v>
      </c>
    </row>
    <row r="108" spans="1:15" s="34" customFormat="1" x14ac:dyDescent="0.2">
      <c r="A108" s="33">
        <v>3013</v>
      </c>
      <c r="B108" s="34" t="s">
        <v>69</v>
      </c>
      <c r="C108" s="36">
        <v>87764843</v>
      </c>
      <c r="D108" s="36">
        <v>3639</v>
      </c>
      <c r="E108" s="37">
        <f t="shared" si="11"/>
        <v>24117.846386369882</v>
      </c>
      <c r="F108" s="38">
        <f t="shared" si="12"/>
        <v>0.79184576741486323</v>
      </c>
      <c r="G108" s="37">
        <f t="shared" si="13"/>
        <v>3803.9466871564455</v>
      </c>
      <c r="H108" s="37">
        <f t="shared" si="14"/>
        <v>1152.9473872341878</v>
      </c>
      <c r="I108" s="37">
        <f t="shared" si="15"/>
        <v>4956.8940743906333</v>
      </c>
      <c r="J108" s="81">
        <f t="shared" si="16"/>
        <v>-427.56519742097345</v>
      </c>
      <c r="K108" s="37">
        <f t="shared" si="17"/>
        <v>4529.3288769696601</v>
      </c>
      <c r="L108" s="37">
        <f t="shared" si="18"/>
        <v>18038137.536707513</v>
      </c>
      <c r="M108" s="37">
        <f t="shared" si="19"/>
        <v>16482227.783292593</v>
      </c>
      <c r="N108" s="41">
        <f>'jan-aug'!M108</f>
        <v>13533673.539145926</v>
      </c>
      <c r="O108" s="41">
        <f t="shared" si="20"/>
        <v>2948554.2441466674</v>
      </c>
    </row>
    <row r="109" spans="1:15" s="34" customFormat="1" x14ac:dyDescent="0.2">
      <c r="A109" s="33">
        <v>3014</v>
      </c>
      <c r="B109" s="34" t="s">
        <v>399</v>
      </c>
      <c r="C109" s="36">
        <v>1173332159</v>
      </c>
      <c r="D109" s="36">
        <v>46382</v>
      </c>
      <c r="E109" s="37">
        <f t="shared" si="11"/>
        <v>25297.144560389806</v>
      </c>
      <c r="F109" s="38">
        <f t="shared" si="12"/>
        <v>0.83056490728572252</v>
      </c>
      <c r="G109" s="37">
        <f t="shared" si="13"/>
        <v>3096.3677827444908</v>
      </c>
      <c r="H109" s="37">
        <f t="shared" si="14"/>
        <v>740.19302632721428</v>
      </c>
      <c r="I109" s="37">
        <f t="shared" si="15"/>
        <v>3836.5608090717051</v>
      </c>
      <c r="J109" s="81">
        <f t="shared" si="16"/>
        <v>-427.56519742097345</v>
      </c>
      <c r="K109" s="37">
        <f t="shared" si="17"/>
        <v>3408.9956116507315</v>
      </c>
      <c r="L109" s="37">
        <f t="shared" si="18"/>
        <v>177947363.44636384</v>
      </c>
      <c r="M109" s="37">
        <f t="shared" si="19"/>
        <v>158116034.45958424</v>
      </c>
      <c r="N109" s="41">
        <f>'jan-aug'!M109</f>
        <v>116067056.87072451</v>
      </c>
      <c r="O109" s="41">
        <f t="shared" si="20"/>
        <v>42048977.588859722</v>
      </c>
    </row>
    <row r="110" spans="1:15" s="34" customFormat="1" x14ac:dyDescent="0.2">
      <c r="A110" s="33">
        <v>3015</v>
      </c>
      <c r="B110" s="34" t="s">
        <v>70</v>
      </c>
      <c r="C110" s="36">
        <v>91844556</v>
      </c>
      <c r="D110" s="36">
        <v>3886</v>
      </c>
      <c r="E110" s="37">
        <f t="shared" si="11"/>
        <v>23634.728769943387</v>
      </c>
      <c r="F110" s="38">
        <f t="shared" si="12"/>
        <v>0.77598387686284953</v>
      </c>
      <c r="G110" s="37">
        <f t="shared" si="13"/>
        <v>4093.8172570123425</v>
      </c>
      <c r="H110" s="37">
        <f t="shared" si="14"/>
        <v>1322.0385529834609</v>
      </c>
      <c r="I110" s="37">
        <f t="shared" si="15"/>
        <v>5415.8558099958036</v>
      </c>
      <c r="J110" s="81">
        <f t="shared" si="16"/>
        <v>-427.56519742097345</v>
      </c>
      <c r="K110" s="37">
        <f t="shared" si="17"/>
        <v>4988.2906125748304</v>
      </c>
      <c r="L110" s="37">
        <f t="shared" si="18"/>
        <v>21046015.677643694</v>
      </c>
      <c r="M110" s="37">
        <f t="shared" si="19"/>
        <v>19384497.320465792</v>
      </c>
      <c r="N110" s="41">
        <f>'jan-aug'!M110</f>
        <v>14448382.853825524</v>
      </c>
      <c r="O110" s="41">
        <f t="shared" si="20"/>
        <v>4936114.4666402675</v>
      </c>
    </row>
    <row r="111" spans="1:15" s="34" customFormat="1" x14ac:dyDescent="0.2">
      <c r="A111" s="33">
        <v>3016</v>
      </c>
      <c r="B111" s="34" t="s">
        <v>71</v>
      </c>
      <c r="C111" s="36">
        <v>199907349</v>
      </c>
      <c r="D111" s="36">
        <v>8371</v>
      </c>
      <c r="E111" s="37">
        <f t="shared" si="11"/>
        <v>23880.94003105961</v>
      </c>
      <c r="F111" s="38">
        <f t="shared" si="12"/>
        <v>0.78406757313827402</v>
      </c>
      <c r="G111" s="37">
        <f t="shared" si="13"/>
        <v>3946.0905003426087</v>
      </c>
      <c r="H111" s="37">
        <f t="shared" si="14"/>
        <v>1235.8646115927829</v>
      </c>
      <c r="I111" s="37">
        <f t="shared" si="15"/>
        <v>5181.9551119353919</v>
      </c>
      <c r="J111" s="81">
        <f t="shared" si="16"/>
        <v>-427.56519742097345</v>
      </c>
      <c r="K111" s="37">
        <f t="shared" si="17"/>
        <v>4754.3899145144187</v>
      </c>
      <c r="L111" s="37">
        <f t="shared" si="18"/>
        <v>43378146.242011167</v>
      </c>
      <c r="M111" s="37">
        <f t="shared" si="19"/>
        <v>39798997.9744002</v>
      </c>
      <c r="N111" s="41">
        <f>'jan-aug'!M111</f>
        <v>31953445.754586574</v>
      </c>
      <c r="O111" s="41">
        <f t="shared" si="20"/>
        <v>7845552.2198136263</v>
      </c>
    </row>
    <row r="112" spans="1:15" s="34" customFormat="1" x14ac:dyDescent="0.2">
      <c r="A112" s="33">
        <v>3017</v>
      </c>
      <c r="B112" s="34" t="s">
        <v>72</v>
      </c>
      <c r="C112" s="36">
        <v>196881718</v>
      </c>
      <c r="D112" s="37">
        <v>8317</v>
      </c>
      <c r="E112" s="37">
        <f t="shared" si="11"/>
        <v>23672.203679211256</v>
      </c>
      <c r="F112" s="38">
        <f t="shared" si="12"/>
        <v>0.77721426650098857</v>
      </c>
      <c r="G112" s="37">
        <f t="shared" si="13"/>
        <v>4071.3323114516211</v>
      </c>
      <c r="H112" s="37">
        <f t="shared" si="14"/>
        <v>1308.9223347397069</v>
      </c>
      <c r="I112" s="81">
        <f t="shared" si="15"/>
        <v>5380.254646191328</v>
      </c>
      <c r="J112" s="37">
        <f t="shared" si="16"/>
        <v>-427.56519742097345</v>
      </c>
      <c r="K112" s="37">
        <f t="shared" si="17"/>
        <v>4952.6894487703548</v>
      </c>
      <c r="L112" s="37">
        <f t="shared" si="18"/>
        <v>44747577.892373271</v>
      </c>
      <c r="M112" s="41">
        <f t="shared" si="19"/>
        <v>41191518.14542304</v>
      </c>
      <c r="N112" s="41">
        <f>'jan-aug'!M112</f>
        <v>33529142.565547332</v>
      </c>
      <c r="O112" s="41">
        <f t="shared" si="20"/>
        <v>7662375.5798757076</v>
      </c>
    </row>
    <row r="113" spans="1:15" s="34" customFormat="1" x14ac:dyDescent="0.2">
      <c r="A113" s="33">
        <v>3018</v>
      </c>
      <c r="B113" s="34" t="s">
        <v>400</v>
      </c>
      <c r="C113" s="36">
        <v>144036624</v>
      </c>
      <c r="D113" s="37">
        <v>6023</v>
      </c>
      <c r="E113" s="37">
        <f t="shared" si="11"/>
        <v>23914.432010625933</v>
      </c>
      <c r="F113" s="38">
        <f t="shared" si="12"/>
        <v>0.78516719380245259</v>
      </c>
      <c r="G113" s="37">
        <f t="shared" si="13"/>
        <v>3925.9953126028149</v>
      </c>
      <c r="H113" s="37">
        <f t="shared" si="14"/>
        <v>1224.14241874457</v>
      </c>
      <c r="I113" s="81">
        <f t="shared" si="15"/>
        <v>5150.1377313473849</v>
      </c>
      <c r="J113" s="37">
        <f t="shared" si="16"/>
        <v>-427.56519742097345</v>
      </c>
      <c r="K113" s="37">
        <f t="shared" si="17"/>
        <v>4722.5725339264118</v>
      </c>
      <c r="L113" s="37">
        <f t="shared" si="18"/>
        <v>31019279.555905301</v>
      </c>
      <c r="M113" s="41">
        <f t="shared" si="19"/>
        <v>28444054.371838778</v>
      </c>
      <c r="N113" s="41">
        <f>'jan-aug'!M113</f>
        <v>22317119.934879344</v>
      </c>
      <c r="O113" s="41">
        <f t="shared" si="20"/>
        <v>6126934.4369594343</v>
      </c>
    </row>
    <row r="114" spans="1:15" s="34" customFormat="1" x14ac:dyDescent="0.2">
      <c r="A114" s="33">
        <v>3019</v>
      </c>
      <c r="B114" s="34" t="s">
        <v>73</v>
      </c>
      <c r="C114" s="36">
        <v>533763782</v>
      </c>
      <c r="D114" s="37">
        <v>19089</v>
      </c>
      <c r="E114" s="37">
        <f t="shared" si="11"/>
        <v>27961.851432762323</v>
      </c>
      <c r="F114" s="38">
        <f t="shared" si="12"/>
        <v>0.91805351735838459</v>
      </c>
      <c r="G114" s="37">
        <f t="shared" si="13"/>
        <v>1497.5436593209809</v>
      </c>
      <c r="H114" s="37">
        <f t="shared" si="14"/>
        <v>0</v>
      </c>
      <c r="I114" s="81">
        <f t="shared" si="15"/>
        <v>1497.5436593209809</v>
      </c>
      <c r="J114" s="37">
        <f t="shared" si="16"/>
        <v>-427.56519742097345</v>
      </c>
      <c r="K114" s="37">
        <f t="shared" si="17"/>
        <v>1069.9784619000075</v>
      </c>
      <c r="L114" s="37">
        <f t="shared" si="18"/>
        <v>28586610.912778202</v>
      </c>
      <c r="M114" s="41">
        <f t="shared" si="19"/>
        <v>20424818.859209243</v>
      </c>
      <c r="N114" s="41">
        <f>'jan-aug'!M114</f>
        <v>18387414.268878676</v>
      </c>
      <c r="O114" s="41">
        <f t="shared" si="20"/>
        <v>2037404.5903305672</v>
      </c>
    </row>
    <row r="115" spans="1:15" s="34" customFormat="1" x14ac:dyDescent="0.2">
      <c r="A115" s="33">
        <v>3020</v>
      </c>
      <c r="B115" s="34" t="s">
        <v>401</v>
      </c>
      <c r="C115" s="36">
        <v>2054101211</v>
      </c>
      <c r="D115" s="37">
        <v>62245</v>
      </c>
      <c r="E115" s="37">
        <f t="shared" si="11"/>
        <v>33000.260438589445</v>
      </c>
      <c r="F115" s="38">
        <f t="shared" si="12"/>
        <v>1.0834763657277924</v>
      </c>
      <c r="G115" s="37">
        <f t="shared" si="13"/>
        <v>-1525.5017441752918</v>
      </c>
      <c r="H115" s="37">
        <f t="shared" si="14"/>
        <v>0</v>
      </c>
      <c r="I115" s="81">
        <f t="shared" si="15"/>
        <v>-1525.5017441752918</v>
      </c>
      <c r="J115" s="37">
        <f t="shared" si="16"/>
        <v>-427.56519742097345</v>
      </c>
      <c r="K115" s="37">
        <f t="shared" si="17"/>
        <v>-1953.0669415962652</v>
      </c>
      <c r="L115" s="37">
        <f t="shared" si="18"/>
        <v>-94954856.066191047</v>
      </c>
      <c r="M115" s="41">
        <f t="shared" si="19"/>
        <v>-121568651.77965952</v>
      </c>
      <c r="N115" s="41">
        <f>'jan-aug'!M115</f>
        <v>-91659266.02876249</v>
      </c>
      <c r="O115" s="41">
        <f t="shared" si="20"/>
        <v>-29909385.750897035</v>
      </c>
    </row>
    <row r="116" spans="1:15" s="34" customFormat="1" x14ac:dyDescent="0.2">
      <c r="A116" s="33">
        <v>3021</v>
      </c>
      <c r="B116" s="34" t="s">
        <v>74</v>
      </c>
      <c r="C116" s="36">
        <v>586204439</v>
      </c>
      <c r="D116" s="37">
        <v>21350</v>
      </c>
      <c r="E116" s="37">
        <f t="shared" si="11"/>
        <v>27456.882388758782</v>
      </c>
      <c r="F116" s="38">
        <f t="shared" si="12"/>
        <v>0.90147419291274444</v>
      </c>
      <c r="G116" s="37">
        <f t="shared" si="13"/>
        <v>1800.5250857231053</v>
      </c>
      <c r="H116" s="37">
        <f t="shared" si="14"/>
        <v>0</v>
      </c>
      <c r="I116" s="81">
        <f t="shared" si="15"/>
        <v>1800.5250857231053</v>
      </c>
      <c r="J116" s="37">
        <f t="shared" si="16"/>
        <v>-427.56519742097345</v>
      </c>
      <c r="K116" s="37">
        <f t="shared" si="17"/>
        <v>1372.959888302132</v>
      </c>
      <c r="L116" s="37">
        <f t="shared" si="18"/>
        <v>38441210.580188297</v>
      </c>
      <c r="M116" s="41">
        <f t="shared" si="19"/>
        <v>29312693.615250517</v>
      </c>
      <c r="N116" s="41">
        <f>'jan-aug'!M116</f>
        <v>26623187.440523643</v>
      </c>
      <c r="O116" s="41">
        <f t="shared" si="20"/>
        <v>2689506.1747268736</v>
      </c>
    </row>
    <row r="117" spans="1:15" s="34" customFormat="1" x14ac:dyDescent="0.2">
      <c r="A117" s="33">
        <v>3022</v>
      </c>
      <c r="B117" s="34" t="s">
        <v>75</v>
      </c>
      <c r="C117" s="36">
        <v>595907702</v>
      </c>
      <c r="D117" s="37">
        <v>16106</v>
      </c>
      <c r="E117" s="37">
        <f t="shared" si="11"/>
        <v>36999.112256301996</v>
      </c>
      <c r="F117" s="38">
        <f t="shared" si="12"/>
        <v>1.2147681003067321</v>
      </c>
      <c r="G117" s="37">
        <f t="shared" si="13"/>
        <v>-3924.8128348028226</v>
      </c>
      <c r="H117" s="37">
        <f t="shared" si="14"/>
        <v>0</v>
      </c>
      <c r="I117" s="81">
        <f t="shared" si="15"/>
        <v>-3924.8128348028226</v>
      </c>
      <c r="J117" s="37">
        <f t="shared" si="16"/>
        <v>-427.56519742097345</v>
      </c>
      <c r="K117" s="37">
        <f t="shared" si="17"/>
        <v>-4352.3780322237963</v>
      </c>
      <c r="L117" s="37">
        <f t="shared" si="18"/>
        <v>-63213035.51733426</v>
      </c>
      <c r="M117" s="41">
        <f t="shared" si="19"/>
        <v>-70099400.586996466</v>
      </c>
      <c r="N117" s="41">
        <f>'jan-aug'!M117</f>
        <v>-51283883.802275643</v>
      </c>
      <c r="O117" s="41">
        <f t="shared" si="20"/>
        <v>-18815516.784720823</v>
      </c>
    </row>
    <row r="118" spans="1:15" s="34" customFormat="1" x14ac:dyDescent="0.2">
      <c r="A118" s="33">
        <v>3023</v>
      </c>
      <c r="B118" s="34" t="s">
        <v>76</v>
      </c>
      <c r="C118" s="36">
        <v>641899183</v>
      </c>
      <c r="D118" s="37">
        <v>20322</v>
      </c>
      <c r="E118" s="37">
        <f t="shared" si="11"/>
        <v>31586.417823048912</v>
      </c>
      <c r="F118" s="38">
        <f t="shared" si="12"/>
        <v>1.0370565787795167</v>
      </c>
      <c r="G118" s="37">
        <f t="shared" si="13"/>
        <v>-677.19617485097262</v>
      </c>
      <c r="H118" s="37">
        <f t="shared" si="14"/>
        <v>0</v>
      </c>
      <c r="I118" s="81">
        <f t="shared" si="15"/>
        <v>-677.19617485097262</v>
      </c>
      <c r="J118" s="37">
        <f t="shared" si="16"/>
        <v>-427.56519742097345</v>
      </c>
      <c r="K118" s="37">
        <f t="shared" si="17"/>
        <v>-1104.7613722719461</v>
      </c>
      <c r="L118" s="37">
        <f t="shared" si="18"/>
        <v>-13761980.665321466</v>
      </c>
      <c r="M118" s="41">
        <f t="shared" si="19"/>
        <v>-22450960.607310489</v>
      </c>
      <c r="N118" s="41">
        <f>'jan-aug'!M118</f>
        <v>-16854198.910359245</v>
      </c>
      <c r="O118" s="41">
        <f t="shared" si="20"/>
        <v>-5596761.696951244</v>
      </c>
    </row>
    <row r="119" spans="1:15" s="34" customFormat="1" x14ac:dyDescent="0.2">
      <c r="A119" s="33">
        <v>3024</v>
      </c>
      <c r="B119" s="34" t="s">
        <v>77</v>
      </c>
      <c r="C119" s="36">
        <v>6738581589</v>
      </c>
      <c r="D119" s="37">
        <v>129874</v>
      </c>
      <c r="E119" s="37">
        <f t="shared" si="11"/>
        <v>51885.532046445012</v>
      </c>
      <c r="F119" s="38">
        <f t="shared" si="12"/>
        <v>1.7035243646076528</v>
      </c>
      <c r="G119" s="37">
        <f t="shared" si="13"/>
        <v>-12856.664708888633</v>
      </c>
      <c r="H119" s="37">
        <f t="shared" si="14"/>
        <v>0</v>
      </c>
      <c r="I119" s="81">
        <f t="shared" si="15"/>
        <v>-12856.664708888633</v>
      </c>
      <c r="J119" s="37">
        <f t="shared" si="16"/>
        <v>-427.56519742097345</v>
      </c>
      <c r="K119" s="37">
        <f t="shared" si="17"/>
        <v>-13284.229906309607</v>
      </c>
      <c r="L119" s="37">
        <f t="shared" si="18"/>
        <v>-1669746472.4022024</v>
      </c>
      <c r="M119" s="41">
        <f t="shared" si="19"/>
        <v>-1725276074.8520539</v>
      </c>
      <c r="N119" s="41">
        <f>'jan-aug'!M119</f>
        <v>-1366216508.9644322</v>
      </c>
      <c r="O119" s="41">
        <f t="shared" si="20"/>
        <v>-359059565.88762164</v>
      </c>
    </row>
    <row r="120" spans="1:15" s="34" customFormat="1" x14ac:dyDescent="0.2">
      <c r="A120" s="33">
        <v>3025</v>
      </c>
      <c r="B120" s="34" t="s">
        <v>78</v>
      </c>
      <c r="C120" s="36">
        <v>4041318649</v>
      </c>
      <c r="D120" s="37">
        <v>97784</v>
      </c>
      <c r="E120" s="37">
        <f t="shared" si="11"/>
        <v>41329.037971447273</v>
      </c>
      <c r="F120" s="38">
        <f t="shared" si="12"/>
        <v>1.3569297716198159</v>
      </c>
      <c r="G120" s="37">
        <f t="shared" si="13"/>
        <v>-6522.7682638899887</v>
      </c>
      <c r="H120" s="37">
        <f t="shared" si="14"/>
        <v>0</v>
      </c>
      <c r="I120" s="81">
        <f t="shared" si="15"/>
        <v>-6522.7682638899887</v>
      </c>
      <c r="J120" s="37">
        <f t="shared" si="16"/>
        <v>-427.56519742097345</v>
      </c>
      <c r="K120" s="37">
        <f t="shared" si="17"/>
        <v>-6950.3334613109619</v>
      </c>
      <c r="L120" s="37">
        <f t="shared" si="18"/>
        <v>-637822371.91621864</v>
      </c>
      <c r="M120" s="41">
        <f t="shared" si="19"/>
        <v>-679631407.18083107</v>
      </c>
      <c r="N120" s="41">
        <f>'jan-aug'!M120</f>
        <v>-533026018.5261966</v>
      </c>
      <c r="O120" s="41">
        <f t="shared" si="20"/>
        <v>-146605388.65463448</v>
      </c>
    </row>
    <row r="121" spans="1:15" s="34" customFormat="1" x14ac:dyDescent="0.2">
      <c r="A121" s="33">
        <v>3026</v>
      </c>
      <c r="B121" s="34" t="s">
        <v>79</v>
      </c>
      <c r="C121" s="36">
        <v>418726179</v>
      </c>
      <c r="D121" s="37">
        <v>17945</v>
      </c>
      <c r="E121" s="37">
        <f t="shared" si="11"/>
        <v>23333.863415993314</v>
      </c>
      <c r="F121" s="38">
        <f t="shared" si="12"/>
        <v>0.76610575784382384</v>
      </c>
      <c r="G121" s="37">
        <f t="shared" si="13"/>
        <v>4274.3364693823869</v>
      </c>
      <c r="H121" s="37">
        <f t="shared" si="14"/>
        <v>1427.3414268659867</v>
      </c>
      <c r="I121" s="81">
        <f t="shared" si="15"/>
        <v>5701.6778962483731</v>
      </c>
      <c r="J121" s="37">
        <f t="shared" si="16"/>
        <v>-427.56519742097345</v>
      </c>
      <c r="K121" s="37">
        <f t="shared" si="17"/>
        <v>5274.1126988274</v>
      </c>
      <c r="L121" s="37">
        <f t="shared" si="18"/>
        <v>102316609.84817706</v>
      </c>
      <c r="M121" s="41">
        <f t="shared" si="19"/>
        <v>94643952.380457699</v>
      </c>
      <c r="N121" s="41">
        <f>'jan-aug'!M121</f>
        <v>73343591.370547891</v>
      </c>
      <c r="O121" s="41">
        <f t="shared" si="20"/>
        <v>21300361.009909809</v>
      </c>
    </row>
    <row r="122" spans="1:15" s="34" customFormat="1" x14ac:dyDescent="0.2">
      <c r="A122" s="33">
        <v>3027</v>
      </c>
      <c r="B122" s="34" t="s">
        <v>80</v>
      </c>
      <c r="C122" s="36">
        <v>569395517</v>
      </c>
      <c r="D122" s="37">
        <v>19618</v>
      </c>
      <c r="E122" s="37">
        <f t="shared" si="11"/>
        <v>29024.136864104395</v>
      </c>
      <c r="F122" s="38">
        <f t="shared" si="12"/>
        <v>0.95293085296783908</v>
      </c>
      <c r="G122" s="37">
        <f t="shared" si="13"/>
        <v>860.17240051573754</v>
      </c>
      <c r="H122" s="37">
        <f t="shared" si="14"/>
        <v>0</v>
      </c>
      <c r="I122" s="81">
        <f t="shared" si="15"/>
        <v>860.17240051573754</v>
      </c>
      <c r="J122" s="37">
        <f t="shared" si="16"/>
        <v>-427.56519742097345</v>
      </c>
      <c r="K122" s="37">
        <f t="shared" si="17"/>
        <v>432.60720309476409</v>
      </c>
      <c r="L122" s="37">
        <f t="shared" si="18"/>
        <v>16874862.153317738</v>
      </c>
      <c r="M122" s="41">
        <f t="shared" si="19"/>
        <v>8486888.1103130821</v>
      </c>
      <c r="N122" s="41">
        <f>'jan-aug'!M122</f>
        <v>8590156.8067401145</v>
      </c>
      <c r="O122" s="41">
        <f t="shared" si="20"/>
        <v>-103268.69642703235</v>
      </c>
    </row>
    <row r="123" spans="1:15" s="34" customFormat="1" x14ac:dyDescent="0.2">
      <c r="A123" s="33">
        <v>3028</v>
      </c>
      <c r="B123" s="34" t="s">
        <v>81</v>
      </c>
      <c r="C123" s="36">
        <v>278483305</v>
      </c>
      <c r="D123" s="37">
        <v>11392</v>
      </c>
      <c r="E123" s="37">
        <f t="shared" si="11"/>
        <v>24445.514834971909</v>
      </c>
      <c r="F123" s="38">
        <f t="shared" si="12"/>
        <v>0.80260389523375275</v>
      </c>
      <c r="G123" s="37">
        <f t="shared" si="13"/>
        <v>3607.3456179952291</v>
      </c>
      <c r="H123" s="37">
        <f t="shared" si="14"/>
        <v>1038.2634302234783</v>
      </c>
      <c r="I123" s="81">
        <f t="shared" si="15"/>
        <v>4645.6090482187074</v>
      </c>
      <c r="J123" s="37">
        <f t="shared" si="16"/>
        <v>-427.56519742097345</v>
      </c>
      <c r="K123" s="37">
        <f t="shared" si="17"/>
        <v>4218.0438507977342</v>
      </c>
      <c r="L123" s="37">
        <f t="shared" si="18"/>
        <v>52922778.277307518</v>
      </c>
      <c r="M123" s="41">
        <f t="shared" si="19"/>
        <v>48051955.548287787</v>
      </c>
      <c r="N123" s="41">
        <f>'jan-aug'!M123</f>
        <v>37777906.330283172</v>
      </c>
      <c r="O123" s="41">
        <f t="shared" si="20"/>
        <v>10274049.218004614</v>
      </c>
    </row>
    <row r="124" spans="1:15" s="34" customFormat="1" x14ac:dyDescent="0.2">
      <c r="A124" s="33">
        <v>3029</v>
      </c>
      <c r="B124" s="34" t="s">
        <v>82</v>
      </c>
      <c r="C124" s="36">
        <v>1381827448</v>
      </c>
      <c r="D124" s="37">
        <v>46797</v>
      </c>
      <c r="E124" s="37">
        <f t="shared" si="11"/>
        <v>29528.120349595061</v>
      </c>
      <c r="F124" s="38">
        <f t="shared" si="12"/>
        <v>0.96947781920352716</v>
      </c>
      <c r="G124" s="37">
        <f t="shared" si="13"/>
        <v>557.7823092213381</v>
      </c>
      <c r="H124" s="37">
        <f t="shared" si="14"/>
        <v>0</v>
      </c>
      <c r="I124" s="81">
        <f t="shared" si="15"/>
        <v>557.7823092213381</v>
      </c>
      <c r="J124" s="37">
        <f t="shared" si="16"/>
        <v>-427.56519742097345</v>
      </c>
      <c r="K124" s="37">
        <f t="shared" si="17"/>
        <v>130.21711180036465</v>
      </c>
      <c r="L124" s="37">
        <f t="shared" si="18"/>
        <v>26102538.724630959</v>
      </c>
      <c r="M124" s="41">
        <f t="shared" si="19"/>
        <v>6093770.1809216645</v>
      </c>
      <c r="N124" s="41">
        <f>'jan-aug'!M124</f>
        <v>7579978.5748606352</v>
      </c>
      <c r="O124" s="41">
        <f t="shared" si="20"/>
        <v>-1486208.3939389708</v>
      </c>
    </row>
    <row r="125" spans="1:15" s="34" customFormat="1" x14ac:dyDescent="0.2">
      <c r="A125" s="33">
        <v>3030</v>
      </c>
      <c r="B125" s="34" t="s">
        <v>402</v>
      </c>
      <c r="C125" s="36">
        <v>2695116865</v>
      </c>
      <c r="D125" s="37">
        <v>91515</v>
      </c>
      <c r="E125" s="37">
        <f t="shared" si="11"/>
        <v>29450.001256624597</v>
      </c>
      <c r="F125" s="38">
        <f t="shared" si="12"/>
        <v>0.96691298517432001</v>
      </c>
      <c r="G125" s="37">
        <f t="shared" si="13"/>
        <v>604.65376500361674</v>
      </c>
      <c r="H125" s="37">
        <f t="shared" si="14"/>
        <v>0</v>
      </c>
      <c r="I125" s="81">
        <f t="shared" si="15"/>
        <v>604.65376500361674</v>
      </c>
      <c r="J125" s="37">
        <f t="shared" si="16"/>
        <v>-427.56519742097345</v>
      </c>
      <c r="K125" s="37">
        <f t="shared" si="17"/>
        <v>177.08856758264329</v>
      </c>
      <c r="L125" s="37">
        <f t="shared" si="18"/>
        <v>55334889.304305986</v>
      </c>
      <c r="M125" s="41">
        <f t="shared" si="19"/>
        <v>16206260.262325602</v>
      </c>
      <c r="N125" s="41">
        <f>'jan-aug'!M125</f>
        <v>17136440.098655347</v>
      </c>
      <c r="O125" s="41">
        <f t="shared" si="20"/>
        <v>-930179.83632974513</v>
      </c>
    </row>
    <row r="126" spans="1:15" s="34" customFormat="1" x14ac:dyDescent="0.2">
      <c r="A126" s="33">
        <v>3031</v>
      </c>
      <c r="B126" s="34" t="s">
        <v>83</v>
      </c>
      <c r="C126" s="36">
        <v>788467629</v>
      </c>
      <c r="D126" s="37">
        <v>25440</v>
      </c>
      <c r="E126" s="37">
        <f t="shared" si="11"/>
        <v>30993.224410377359</v>
      </c>
      <c r="F126" s="38">
        <f t="shared" si="12"/>
        <v>1.0175806402749987</v>
      </c>
      <c r="G126" s="37">
        <f t="shared" si="13"/>
        <v>-321.28012724804063</v>
      </c>
      <c r="H126" s="37">
        <f t="shared" si="14"/>
        <v>0</v>
      </c>
      <c r="I126" s="81">
        <f t="shared" si="15"/>
        <v>-321.28012724804063</v>
      </c>
      <c r="J126" s="37">
        <f t="shared" si="16"/>
        <v>-427.56519742097345</v>
      </c>
      <c r="K126" s="37">
        <f t="shared" si="17"/>
        <v>-748.84532466901408</v>
      </c>
      <c r="L126" s="37">
        <f t="shared" si="18"/>
        <v>-8173366.4371901536</v>
      </c>
      <c r="M126" s="41">
        <f t="shared" si="19"/>
        <v>-19050625.059579719</v>
      </c>
      <c r="N126" s="41">
        <f>'jan-aug'!M126</f>
        <v>-15665449.749726338</v>
      </c>
      <c r="O126" s="41">
        <f t="shared" si="20"/>
        <v>-3385175.3098533805</v>
      </c>
    </row>
    <row r="127" spans="1:15" s="34" customFormat="1" x14ac:dyDescent="0.2">
      <c r="A127" s="33">
        <v>3032</v>
      </c>
      <c r="B127" s="34" t="s">
        <v>84</v>
      </c>
      <c r="C127" s="36">
        <v>235968378</v>
      </c>
      <c r="D127" s="37">
        <v>7285</v>
      </c>
      <c r="E127" s="37">
        <f t="shared" si="11"/>
        <v>32390.992175703501</v>
      </c>
      <c r="F127" s="38">
        <f t="shared" si="12"/>
        <v>1.0634726519857935</v>
      </c>
      <c r="G127" s="37">
        <f t="shared" si="13"/>
        <v>-1159.9407864437255</v>
      </c>
      <c r="H127" s="37">
        <f t="shared" si="14"/>
        <v>0</v>
      </c>
      <c r="I127" s="81">
        <f t="shared" si="15"/>
        <v>-1159.9407864437255</v>
      </c>
      <c r="J127" s="37">
        <f t="shared" si="16"/>
        <v>-427.56519742097345</v>
      </c>
      <c r="K127" s="37">
        <f t="shared" si="17"/>
        <v>-1587.5059838646989</v>
      </c>
      <c r="L127" s="37">
        <f t="shared" si="18"/>
        <v>-8450168.6292425413</v>
      </c>
      <c r="M127" s="41">
        <f t="shared" si="19"/>
        <v>-11564981.092454331</v>
      </c>
      <c r="N127" s="41">
        <f>'jan-aug'!M127</f>
        <v>-7662195.7279385431</v>
      </c>
      <c r="O127" s="41">
        <f t="shared" si="20"/>
        <v>-3902785.3645157879</v>
      </c>
    </row>
    <row r="128" spans="1:15" s="34" customFormat="1" x14ac:dyDescent="0.2">
      <c r="A128" s="33">
        <v>3033</v>
      </c>
      <c r="B128" s="34" t="s">
        <v>85</v>
      </c>
      <c r="C128" s="36">
        <v>1146761902</v>
      </c>
      <c r="D128" s="37">
        <v>42866</v>
      </c>
      <c r="E128" s="37">
        <f t="shared" si="11"/>
        <v>26752.248915224187</v>
      </c>
      <c r="F128" s="38">
        <f t="shared" si="12"/>
        <v>0.87833941443134023</v>
      </c>
      <c r="G128" s="37">
        <f t="shared" si="13"/>
        <v>2223.3051698438626</v>
      </c>
      <c r="H128" s="37">
        <f t="shared" si="14"/>
        <v>230.90650213518109</v>
      </c>
      <c r="I128" s="81">
        <f t="shared" si="15"/>
        <v>2454.2116719790438</v>
      </c>
      <c r="J128" s="37">
        <f t="shared" si="16"/>
        <v>-427.56519742097345</v>
      </c>
      <c r="K128" s="37">
        <f t="shared" si="17"/>
        <v>2026.6464745580704</v>
      </c>
      <c r="L128" s="37">
        <f t="shared" si="18"/>
        <v>105202237.53105369</v>
      </c>
      <c r="M128" s="41">
        <f t="shared" si="19"/>
        <v>86874227.778406247</v>
      </c>
      <c r="N128" s="41">
        <f>'jan-aug'!M128</f>
        <v>71532786.412167981</v>
      </c>
      <c r="O128" s="41">
        <f t="shared" si="20"/>
        <v>15341441.366238266</v>
      </c>
    </row>
    <row r="129" spans="1:15" s="34" customFormat="1" x14ac:dyDescent="0.2">
      <c r="A129" s="33">
        <v>3034</v>
      </c>
      <c r="B129" s="34" t="s">
        <v>86</v>
      </c>
      <c r="C129" s="36">
        <v>587716020</v>
      </c>
      <c r="D129" s="37">
        <v>24283</v>
      </c>
      <c r="E129" s="37">
        <f t="shared" si="11"/>
        <v>24202.776427953711</v>
      </c>
      <c r="F129" s="38">
        <f t="shared" si="12"/>
        <v>0.79463422094745273</v>
      </c>
      <c r="G129" s="37">
        <f t="shared" si="13"/>
        <v>3752.9886622061476</v>
      </c>
      <c r="H129" s="37">
        <f t="shared" si="14"/>
        <v>1123.2218726798474</v>
      </c>
      <c r="I129" s="81">
        <f t="shared" si="15"/>
        <v>4876.210534885995</v>
      </c>
      <c r="J129" s="37">
        <f t="shared" si="16"/>
        <v>-427.56519742097345</v>
      </c>
      <c r="K129" s="37">
        <f t="shared" si="17"/>
        <v>4448.6453374650218</v>
      </c>
      <c r="L129" s="37">
        <f t="shared" si="18"/>
        <v>118409020.41863662</v>
      </c>
      <c r="M129" s="41">
        <f t="shared" si="19"/>
        <v>108026454.72966312</v>
      </c>
      <c r="N129" s="41">
        <f>'jan-aug'!M129</f>
        <v>85157654.158156291</v>
      </c>
      <c r="O129" s="41">
        <f t="shared" si="20"/>
        <v>22868800.571506828</v>
      </c>
    </row>
    <row r="130" spans="1:15" s="34" customFormat="1" x14ac:dyDescent="0.2">
      <c r="A130" s="33">
        <v>3035</v>
      </c>
      <c r="B130" s="34" t="s">
        <v>87</v>
      </c>
      <c r="C130" s="36">
        <v>646330543</v>
      </c>
      <c r="D130" s="37">
        <v>27338</v>
      </c>
      <c r="E130" s="37">
        <f t="shared" si="11"/>
        <v>23642.202904382179</v>
      </c>
      <c r="F130" s="38">
        <f t="shared" si="12"/>
        <v>0.77622927032069122</v>
      </c>
      <c r="G130" s="37">
        <f t="shared" si="13"/>
        <v>4089.3327763490674</v>
      </c>
      <c r="H130" s="37">
        <f t="shared" si="14"/>
        <v>1319.422605929884</v>
      </c>
      <c r="I130" s="81">
        <f t="shared" si="15"/>
        <v>5408.7553822789514</v>
      </c>
      <c r="J130" s="37">
        <f t="shared" si="16"/>
        <v>-427.56519742097345</v>
      </c>
      <c r="K130" s="37">
        <f t="shared" si="17"/>
        <v>4981.1901848579782</v>
      </c>
      <c r="L130" s="37">
        <f t="shared" si="18"/>
        <v>147864554.64074197</v>
      </c>
      <c r="M130" s="41">
        <f t="shared" si="19"/>
        <v>136175777.2736474</v>
      </c>
      <c r="N130" s="41">
        <f>'jan-aug'!M130</f>
        <v>108929739.15287757</v>
      </c>
      <c r="O130" s="41">
        <f t="shared" si="20"/>
        <v>27246038.120769829</v>
      </c>
    </row>
    <row r="131" spans="1:15" s="34" customFormat="1" x14ac:dyDescent="0.2">
      <c r="A131" s="33">
        <v>3036</v>
      </c>
      <c r="B131" s="34" t="s">
        <v>88</v>
      </c>
      <c r="C131" s="36">
        <v>375997509</v>
      </c>
      <c r="D131" s="37">
        <v>15530</v>
      </c>
      <c r="E131" s="37">
        <f t="shared" si="11"/>
        <v>24211.043721828719</v>
      </c>
      <c r="F131" s="38">
        <f t="shared" si="12"/>
        <v>0.79490565569987737</v>
      </c>
      <c r="G131" s="37">
        <f t="shared" si="13"/>
        <v>3748.0282858811433</v>
      </c>
      <c r="H131" s="37">
        <f t="shared" si="14"/>
        <v>1120.3283198235949</v>
      </c>
      <c r="I131" s="81">
        <f t="shared" si="15"/>
        <v>4868.3566057047383</v>
      </c>
      <c r="J131" s="37">
        <f t="shared" si="16"/>
        <v>-427.56519742097345</v>
      </c>
      <c r="K131" s="37">
        <f t="shared" si="17"/>
        <v>4440.7914082837651</v>
      </c>
      <c r="L131" s="37">
        <f t="shared" si="18"/>
        <v>75605578.086594582</v>
      </c>
      <c r="M131" s="41">
        <f t="shared" si="19"/>
        <v>68965490.570646867</v>
      </c>
      <c r="N131" s="41">
        <f>'jan-aug'!M131</f>
        <v>56677672.16629193</v>
      </c>
      <c r="O131" s="41">
        <f t="shared" si="20"/>
        <v>12287818.404354937</v>
      </c>
    </row>
    <row r="132" spans="1:15" s="34" customFormat="1" x14ac:dyDescent="0.2">
      <c r="A132" s="33">
        <v>3037</v>
      </c>
      <c r="B132" s="34" t="s">
        <v>89</v>
      </c>
      <c r="C132" s="36">
        <v>65395712</v>
      </c>
      <c r="D132" s="37">
        <v>2944</v>
      </c>
      <c r="E132" s="37">
        <f t="shared" si="11"/>
        <v>22213.217391304348</v>
      </c>
      <c r="F132" s="38">
        <f t="shared" si="12"/>
        <v>0.72931230633889388</v>
      </c>
      <c r="G132" s="37">
        <f t="shared" si="13"/>
        <v>4946.7240841957655</v>
      </c>
      <c r="H132" s="37">
        <f t="shared" si="14"/>
        <v>1819.5675355071246</v>
      </c>
      <c r="I132" s="81">
        <f t="shared" si="15"/>
        <v>6766.2916197028899</v>
      </c>
      <c r="J132" s="37">
        <f t="shared" si="16"/>
        <v>-427.56519742097345</v>
      </c>
      <c r="K132" s="37">
        <f t="shared" si="17"/>
        <v>6338.7264222819167</v>
      </c>
      <c r="L132" s="37">
        <f t="shared" si="18"/>
        <v>19919962.528405309</v>
      </c>
      <c r="M132" s="41">
        <f t="shared" si="19"/>
        <v>18661210.587197963</v>
      </c>
      <c r="N132" s="41">
        <f>'jan-aug'!M132</f>
        <v>14283241.806140594</v>
      </c>
      <c r="O132" s="41">
        <f t="shared" si="20"/>
        <v>4377968.781057369</v>
      </c>
    </row>
    <row r="133" spans="1:15" s="34" customFormat="1" x14ac:dyDescent="0.2">
      <c r="A133" s="33">
        <v>3038</v>
      </c>
      <c r="B133" s="34" t="s">
        <v>141</v>
      </c>
      <c r="C133" s="36">
        <v>228732886</v>
      </c>
      <c r="D133" s="37">
        <v>6888</v>
      </c>
      <c r="E133" s="37">
        <f t="shared" si="11"/>
        <v>33207.445702671313</v>
      </c>
      <c r="F133" s="38">
        <f t="shared" si="12"/>
        <v>1.090278746496196</v>
      </c>
      <c r="G133" s="37">
        <f t="shared" si="13"/>
        <v>-1649.8129026244133</v>
      </c>
      <c r="H133" s="37">
        <f t="shared" si="14"/>
        <v>0</v>
      </c>
      <c r="I133" s="81">
        <f t="shared" si="15"/>
        <v>-1649.8129026244133</v>
      </c>
      <c r="J133" s="37">
        <f t="shared" si="16"/>
        <v>-427.56519742097345</v>
      </c>
      <c r="K133" s="37">
        <f t="shared" si="17"/>
        <v>-2077.3781000453869</v>
      </c>
      <c r="L133" s="37">
        <f t="shared" si="18"/>
        <v>-11363911.273276959</v>
      </c>
      <c r="M133" s="41">
        <f t="shared" si="19"/>
        <v>-14308980.353112625</v>
      </c>
      <c r="N133" s="41">
        <f>'jan-aug'!M133</f>
        <v>-11149328.475256097</v>
      </c>
      <c r="O133" s="41">
        <f t="shared" si="20"/>
        <v>-3159651.8778565284</v>
      </c>
    </row>
    <row r="134" spans="1:15" s="34" customFormat="1" x14ac:dyDescent="0.2">
      <c r="A134" s="33">
        <v>3039</v>
      </c>
      <c r="B134" s="34" t="s">
        <v>142</v>
      </c>
      <c r="C134" s="36">
        <v>35594948</v>
      </c>
      <c r="D134" s="37">
        <v>1097</v>
      </c>
      <c r="E134" s="37">
        <f t="shared" si="11"/>
        <v>32447.536918869646</v>
      </c>
      <c r="F134" s="38">
        <f t="shared" si="12"/>
        <v>1.0653291492380101</v>
      </c>
      <c r="G134" s="37">
        <f t="shared" si="13"/>
        <v>-1193.8676323434127</v>
      </c>
      <c r="H134" s="37">
        <f t="shared" si="14"/>
        <v>0</v>
      </c>
      <c r="I134" s="81">
        <f t="shared" si="15"/>
        <v>-1193.8676323434127</v>
      </c>
      <c r="J134" s="37">
        <f t="shared" si="16"/>
        <v>-427.56519742097345</v>
      </c>
      <c r="K134" s="37">
        <f t="shared" si="17"/>
        <v>-1621.432829764386</v>
      </c>
      <c r="L134" s="37">
        <f t="shared" si="18"/>
        <v>-1309672.7926807236</v>
      </c>
      <c r="M134" s="41">
        <f t="shared" si="19"/>
        <v>-1778711.8142515314</v>
      </c>
      <c r="N134" s="41">
        <f>'jan-aug'!M134</f>
        <v>-1255159.4725255426</v>
      </c>
      <c r="O134" s="41">
        <f t="shared" si="20"/>
        <v>-523552.34172598878</v>
      </c>
    </row>
    <row r="135" spans="1:15" s="34" customFormat="1" x14ac:dyDescent="0.2">
      <c r="A135" s="33">
        <v>3040</v>
      </c>
      <c r="B135" s="34" t="s">
        <v>403</v>
      </c>
      <c r="C135" s="36">
        <v>103605419</v>
      </c>
      <c r="D135" s="37">
        <v>3299</v>
      </c>
      <c r="E135" s="37">
        <f t="shared" si="11"/>
        <v>31405.098211579265</v>
      </c>
      <c r="F135" s="38">
        <f t="shared" si="12"/>
        <v>1.031103428378298</v>
      </c>
      <c r="G135" s="37">
        <f t="shared" si="13"/>
        <v>-568.40440796918404</v>
      </c>
      <c r="H135" s="37">
        <f t="shared" si="14"/>
        <v>0</v>
      </c>
      <c r="I135" s="81">
        <f t="shared" si="15"/>
        <v>-568.40440796918404</v>
      </c>
      <c r="J135" s="37">
        <f t="shared" si="16"/>
        <v>-427.56519742097345</v>
      </c>
      <c r="K135" s="37">
        <f t="shared" si="17"/>
        <v>-995.96960539015754</v>
      </c>
      <c r="L135" s="37">
        <f t="shared" si="18"/>
        <v>-1875166.1418903382</v>
      </c>
      <c r="M135" s="41">
        <f t="shared" si="19"/>
        <v>-3285703.7281821296</v>
      </c>
      <c r="N135" s="41">
        <f>'jan-aug'!M135</f>
        <v>-3141299.8120891233</v>
      </c>
      <c r="O135" s="41">
        <f t="shared" si="20"/>
        <v>-144403.91609300626</v>
      </c>
    </row>
    <row r="136" spans="1:15" s="34" customFormat="1" x14ac:dyDescent="0.2">
      <c r="A136" s="33">
        <v>3041</v>
      </c>
      <c r="B136" s="34" t="s">
        <v>143</v>
      </c>
      <c r="C136" s="36">
        <v>146617332</v>
      </c>
      <c r="D136" s="37">
        <v>4767</v>
      </c>
      <c r="E136" s="37">
        <f t="shared" si="11"/>
        <v>30756.7300188798</v>
      </c>
      <c r="F136" s="38">
        <f t="shared" si="12"/>
        <v>1.0098159717418032</v>
      </c>
      <c r="G136" s="37">
        <f t="shared" si="13"/>
        <v>-179.3834923495051</v>
      </c>
      <c r="H136" s="37">
        <f t="shared" si="14"/>
        <v>0</v>
      </c>
      <c r="I136" s="81">
        <f t="shared" si="15"/>
        <v>-179.3834923495051</v>
      </c>
      <c r="J136" s="37">
        <f t="shared" si="16"/>
        <v>-427.56519742097345</v>
      </c>
      <c r="K136" s="37">
        <f t="shared" si="17"/>
        <v>-606.9486897704785</v>
      </c>
      <c r="L136" s="37">
        <f t="shared" si="18"/>
        <v>-855121.10803009081</v>
      </c>
      <c r="M136" s="41">
        <f t="shared" si="19"/>
        <v>-2893324.4041358712</v>
      </c>
      <c r="N136" s="41">
        <f>'jan-aug'!M136</f>
        <v>-3142852.90513151</v>
      </c>
      <c r="O136" s="41">
        <f t="shared" si="20"/>
        <v>249528.50099563878</v>
      </c>
    </row>
    <row r="137" spans="1:15" s="34" customFormat="1" x14ac:dyDescent="0.2">
      <c r="A137" s="33">
        <v>3042</v>
      </c>
      <c r="B137" s="34" t="s">
        <v>144</v>
      </c>
      <c r="C137" s="36">
        <v>105521333</v>
      </c>
      <c r="D137" s="37">
        <v>2645</v>
      </c>
      <c r="E137" s="37">
        <f t="shared" ref="E137:E200" si="21">IF(ISNUMBER(C137),(C137)/D137,"")</f>
        <v>39894.643856332703</v>
      </c>
      <c r="F137" s="38">
        <f t="shared" ref="F137:F200" si="22">IF(ISNUMBER(C137),E137/E$365,"")</f>
        <v>1.3098352304795189</v>
      </c>
      <c r="G137" s="37">
        <f t="shared" ref="G137:G200" si="23">IF(ISNUMBER(D137),(E$365-E137)*0.6,"")</f>
        <v>-5662.1317948212463</v>
      </c>
      <c r="H137" s="37">
        <f t="shared" ref="H137:H200" si="24">IF(ISNUMBER(D137),(IF(E137&gt;=E$365*0.9,0,IF(E137&lt;0.9*E$365,(E$365*0.9-E137)*0.35))),"")</f>
        <v>0</v>
      </c>
      <c r="I137" s="81">
        <f t="shared" ref="I137:I200" si="25">IF(ISNUMBER(C137),G137+H137,"")</f>
        <v>-5662.1317948212463</v>
      </c>
      <c r="J137" s="37">
        <f t="shared" ref="J137:J200" si="26">IF(ISNUMBER(D137),I$367,"")</f>
        <v>-427.56519742097345</v>
      </c>
      <c r="K137" s="37">
        <f t="shared" ref="K137:K200" si="27">IF(ISNUMBER(I137),I137+J137,"")</f>
        <v>-6089.6969922422195</v>
      </c>
      <c r="L137" s="37">
        <f t="shared" ref="L137:L200" si="28">IF(ISNUMBER(I137),(I137*D137),"")</f>
        <v>-14976338.597302197</v>
      </c>
      <c r="M137" s="41">
        <f t="shared" ref="M137:M200" si="29">IF(ISNUMBER(K137),(K137*D137),"")</f>
        <v>-16107248.54448067</v>
      </c>
      <c r="N137" s="41">
        <f>'jan-aug'!M137</f>
        <v>-12986083.310692856</v>
      </c>
      <c r="O137" s="41">
        <f t="shared" ref="O137:O200" si="30">IF(ISNUMBER(M137),(M137-N137),"")</f>
        <v>-3121165.2337878142</v>
      </c>
    </row>
    <row r="138" spans="1:15" s="34" customFormat="1" x14ac:dyDescent="0.2">
      <c r="A138" s="33">
        <v>3043</v>
      </c>
      <c r="B138" s="34" t="s">
        <v>145</v>
      </c>
      <c r="C138" s="36">
        <v>142799207</v>
      </c>
      <c r="D138" s="37">
        <v>4862</v>
      </c>
      <c r="E138" s="37">
        <f t="shared" si="21"/>
        <v>29370.466269025092</v>
      </c>
      <c r="F138" s="38">
        <f t="shared" si="22"/>
        <v>0.96430166398572281</v>
      </c>
      <c r="G138" s="37">
        <f t="shared" si="23"/>
        <v>652.3747575633198</v>
      </c>
      <c r="H138" s="37">
        <f t="shared" si="24"/>
        <v>0</v>
      </c>
      <c r="I138" s="81">
        <f t="shared" si="25"/>
        <v>652.3747575633198</v>
      </c>
      <c r="J138" s="37">
        <f t="shared" si="26"/>
        <v>-427.56519742097345</v>
      </c>
      <c r="K138" s="37">
        <f t="shared" si="27"/>
        <v>224.80956014234636</v>
      </c>
      <c r="L138" s="37">
        <f t="shared" si="28"/>
        <v>3171846.0712728607</v>
      </c>
      <c r="M138" s="41">
        <f t="shared" si="29"/>
        <v>1093024.0814120879</v>
      </c>
      <c r="N138" s="41">
        <f>'jan-aug'!M138</f>
        <v>-778233.61496735958</v>
      </c>
      <c r="O138" s="41">
        <f t="shared" si="30"/>
        <v>1871257.6963794474</v>
      </c>
    </row>
    <row r="139" spans="1:15" s="34" customFormat="1" x14ac:dyDescent="0.2">
      <c r="A139" s="33">
        <v>3044</v>
      </c>
      <c r="B139" s="34" t="s">
        <v>146</v>
      </c>
      <c r="C139" s="36">
        <v>202140496</v>
      </c>
      <c r="D139" s="37">
        <v>4506</v>
      </c>
      <c r="E139" s="37">
        <f t="shared" si="21"/>
        <v>44860.296493564136</v>
      </c>
      <c r="F139" s="38">
        <f t="shared" si="22"/>
        <v>1.4728693157063963</v>
      </c>
      <c r="G139" s="37">
        <f t="shared" si="23"/>
        <v>-8641.523377160107</v>
      </c>
      <c r="H139" s="37">
        <f t="shared" si="24"/>
        <v>0</v>
      </c>
      <c r="I139" s="81">
        <f t="shared" si="25"/>
        <v>-8641.523377160107</v>
      </c>
      <c r="J139" s="37">
        <f t="shared" si="26"/>
        <v>-427.56519742097345</v>
      </c>
      <c r="K139" s="37">
        <f t="shared" si="27"/>
        <v>-9069.088574581081</v>
      </c>
      <c r="L139" s="37">
        <f t="shared" si="28"/>
        <v>-38938704.337483443</v>
      </c>
      <c r="M139" s="41">
        <f t="shared" si="29"/>
        <v>-40865313.117062353</v>
      </c>
      <c r="N139" s="41">
        <f>'jan-aug'!M139</f>
        <v>-37019234.159161448</v>
      </c>
      <c r="O139" s="41">
        <f t="shared" si="30"/>
        <v>-3846078.9579009041</v>
      </c>
    </row>
    <row r="140" spans="1:15" s="34" customFormat="1" x14ac:dyDescent="0.2">
      <c r="A140" s="33">
        <v>3045</v>
      </c>
      <c r="B140" s="34" t="s">
        <v>147</v>
      </c>
      <c r="C140" s="36">
        <v>100125428</v>
      </c>
      <c r="D140" s="37">
        <v>3479</v>
      </c>
      <c r="E140" s="37">
        <f t="shared" si="21"/>
        <v>28779.94481172751</v>
      </c>
      <c r="F140" s="38">
        <f t="shared" si="22"/>
        <v>0.94491345207667721</v>
      </c>
      <c r="G140" s="37">
        <f t="shared" si="23"/>
        <v>1006.687631941869</v>
      </c>
      <c r="H140" s="37">
        <f t="shared" si="24"/>
        <v>0</v>
      </c>
      <c r="I140" s="81">
        <f t="shared" si="25"/>
        <v>1006.687631941869</v>
      </c>
      <c r="J140" s="37">
        <f t="shared" si="26"/>
        <v>-427.56519742097345</v>
      </c>
      <c r="K140" s="37">
        <f t="shared" si="27"/>
        <v>579.12243452089547</v>
      </c>
      <c r="L140" s="37">
        <f t="shared" si="28"/>
        <v>3502266.271525762</v>
      </c>
      <c r="M140" s="41">
        <f t="shared" si="29"/>
        <v>2014766.9496981953</v>
      </c>
      <c r="N140" s="41">
        <f>'jan-aug'!M140</f>
        <v>1703478.6113797964</v>
      </c>
      <c r="O140" s="41">
        <f t="shared" si="30"/>
        <v>311288.33831839892</v>
      </c>
    </row>
    <row r="141" spans="1:15" s="34" customFormat="1" x14ac:dyDescent="0.2">
      <c r="A141" s="33">
        <v>3046</v>
      </c>
      <c r="B141" s="34" t="s">
        <v>148</v>
      </c>
      <c r="C141" s="36">
        <v>70023561</v>
      </c>
      <c r="D141" s="37">
        <v>2211</v>
      </c>
      <c r="E141" s="37">
        <f t="shared" si="21"/>
        <v>31670.538670284939</v>
      </c>
      <c r="F141" s="38">
        <f t="shared" si="22"/>
        <v>1.0398184645535651</v>
      </c>
      <c r="G141" s="37">
        <f t="shared" si="23"/>
        <v>-727.66868319258867</v>
      </c>
      <c r="H141" s="37">
        <f t="shared" si="24"/>
        <v>0</v>
      </c>
      <c r="I141" s="81">
        <f t="shared" si="25"/>
        <v>-727.66868319258867</v>
      </c>
      <c r="J141" s="37">
        <f t="shared" si="26"/>
        <v>-427.56519742097345</v>
      </c>
      <c r="K141" s="37">
        <f t="shared" si="27"/>
        <v>-1155.2338806135622</v>
      </c>
      <c r="L141" s="37">
        <f t="shared" si="28"/>
        <v>-1608875.4585388135</v>
      </c>
      <c r="M141" s="41">
        <f t="shared" si="29"/>
        <v>-2554222.1100365859</v>
      </c>
      <c r="N141" s="41">
        <f>'jan-aug'!M141</f>
        <v>-1782120.3583901331</v>
      </c>
      <c r="O141" s="41">
        <f t="shared" si="30"/>
        <v>-772101.75164645282</v>
      </c>
    </row>
    <row r="142" spans="1:15" s="34" customFormat="1" x14ac:dyDescent="0.2">
      <c r="A142" s="33">
        <v>3047</v>
      </c>
      <c r="B142" s="34" t="s">
        <v>149</v>
      </c>
      <c r="C142" s="36">
        <v>353082419</v>
      </c>
      <c r="D142" s="37">
        <v>14527</v>
      </c>
      <c r="E142" s="37">
        <f t="shared" si="21"/>
        <v>24305.253596750877</v>
      </c>
      <c r="F142" s="38">
        <f t="shared" si="22"/>
        <v>0.79799878804306845</v>
      </c>
      <c r="G142" s="37">
        <f t="shared" si="23"/>
        <v>3691.5023609278483</v>
      </c>
      <c r="H142" s="37">
        <f t="shared" si="24"/>
        <v>1087.3548636008393</v>
      </c>
      <c r="I142" s="81">
        <f t="shared" si="25"/>
        <v>4778.8572245286878</v>
      </c>
      <c r="J142" s="37">
        <f t="shared" si="26"/>
        <v>-427.56519742097345</v>
      </c>
      <c r="K142" s="37">
        <f t="shared" si="27"/>
        <v>4351.2920271077146</v>
      </c>
      <c r="L142" s="37">
        <f t="shared" si="28"/>
        <v>69422458.900728241</v>
      </c>
      <c r="M142" s="41">
        <f t="shared" si="29"/>
        <v>63211219.277793773</v>
      </c>
      <c r="N142" s="41">
        <f>'jan-aug'!M142</f>
        <v>48299051.405062623</v>
      </c>
      <c r="O142" s="41">
        <f t="shared" si="30"/>
        <v>14912167.872731149</v>
      </c>
    </row>
    <row r="143" spans="1:15" s="34" customFormat="1" x14ac:dyDescent="0.2">
      <c r="A143" s="33">
        <v>3048</v>
      </c>
      <c r="B143" s="34" t="s">
        <v>150</v>
      </c>
      <c r="C143" s="36">
        <v>558554594</v>
      </c>
      <c r="D143" s="37">
        <v>20495</v>
      </c>
      <c r="E143" s="37">
        <f t="shared" si="21"/>
        <v>27253.212686020979</v>
      </c>
      <c r="F143" s="38">
        <f t="shared" si="22"/>
        <v>0.89478723631305757</v>
      </c>
      <c r="G143" s="37">
        <f t="shared" si="23"/>
        <v>1922.7269073657872</v>
      </c>
      <c r="H143" s="37">
        <f t="shared" si="24"/>
        <v>55.569182356303827</v>
      </c>
      <c r="I143" s="81">
        <f t="shared" si="25"/>
        <v>1978.296089722091</v>
      </c>
      <c r="J143" s="37">
        <f t="shared" si="26"/>
        <v>-427.56519742097345</v>
      </c>
      <c r="K143" s="37">
        <f t="shared" si="27"/>
        <v>1550.7308923011176</v>
      </c>
      <c r="L143" s="37">
        <f t="shared" si="28"/>
        <v>40545178.358854257</v>
      </c>
      <c r="M143" s="41">
        <f t="shared" si="29"/>
        <v>31782229.637711406</v>
      </c>
      <c r="N143" s="41">
        <f>'jan-aug'!M143</f>
        <v>26005463.097401995</v>
      </c>
      <c r="O143" s="41">
        <f t="shared" si="30"/>
        <v>5776766.5403094105</v>
      </c>
    </row>
    <row r="144" spans="1:15" s="34" customFormat="1" x14ac:dyDescent="0.2">
      <c r="A144" s="33">
        <v>3049</v>
      </c>
      <c r="B144" s="34" t="s">
        <v>151</v>
      </c>
      <c r="C144" s="36">
        <v>938953021</v>
      </c>
      <c r="D144" s="37">
        <v>28167</v>
      </c>
      <c r="E144" s="37">
        <f t="shared" si="21"/>
        <v>33335.215713423509</v>
      </c>
      <c r="F144" s="38">
        <f t="shared" si="22"/>
        <v>1.094473737234418</v>
      </c>
      <c r="G144" s="37">
        <f t="shared" si="23"/>
        <v>-1726.4749090757307</v>
      </c>
      <c r="H144" s="37">
        <f t="shared" si="24"/>
        <v>0</v>
      </c>
      <c r="I144" s="81">
        <f t="shared" si="25"/>
        <v>-1726.4749090757307</v>
      </c>
      <c r="J144" s="37">
        <f t="shared" si="26"/>
        <v>-427.56519742097345</v>
      </c>
      <c r="K144" s="37">
        <f t="shared" si="27"/>
        <v>-2154.0401064967041</v>
      </c>
      <c r="L144" s="37">
        <f t="shared" si="28"/>
        <v>-48629618.76393611</v>
      </c>
      <c r="M144" s="41">
        <f t="shared" si="29"/>
        <v>-60672847.679692663</v>
      </c>
      <c r="N144" s="41">
        <f>'jan-aug'!M144</f>
        <v>-44123978.654172242</v>
      </c>
      <c r="O144" s="41">
        <f t="shared" si="30"/>
        <v>-16548869.025520422</v>
      </c>
    </row>
    <row r="145" spans="1:15" s="34" customFormat="1" x14ac:dyDescent="0.2">
      <c r="A145" s="33">
        <v>3050</v>
      </c>
      <c r="B145" s="34" t="s">
        <v>152</v>
      </c>
      <c r="C145" s="36">
        <v>75694151</v>
      </c>
      <c r="D145" s="37">
        <v>2737</v>
      </c>
      <c r="E145" s="37">
        <f t="shared" si="21"/>
        <v>27655.882718304714</v>
      </c>
      <c r="F145" s="38">
        <f t="shared" si="22"/>
        <v>0.9080078429800309</v>
      </c>
      <c r="G145" s="37">
        <f t="shared" si="23"/>
        <v>1681.1248879955463</v>
      </c>
      <c r="H145" s="37">
        <f t="shared" si="24"/>
        <v>0</v>
      </c>
      <c r="I145" s="81">
        <f t="shared" si="25"/>
        <v>1681.1248879955463</v>
      </c>
      <c r="J145" s="37">
        <f t="shared" si="26"/>
        <v>-427.56519742097345</v>
      </c>
      <c r="K145" s="37">
        <f t="shared" si="27"/>
        <v>1253.5596905745729</v>
      </c>
      <c r="L145" s="37">
        <f t="shared" si="28"/>
        <v>4601238.8184438106</v>
      </c>
      <c r="M145" s="41">
        <f t="shared" si="29"/>
        <v>3430992.8731026058</v>
      </c>
      <c r="N145" s="41">
        <f>'jan-aug'!M145</f>
        <v>2375499.0524134822</v>
      </c>
      <c r="O145" s="41">
        <f t="shared" si="30"/>
        <v>1055493.8206891236</v>
      </c>
    </row>
    <row r="146" spans="1:15" s="34" customFormat="1" x14ac:dyDescent="0.2">
      <c r="A146" s="33">
        <v>3051</v>
      </c>
      <c r="B146" s="34" t="s">
        <v>153</v>
      </c>
      <c r="C146" s="36">
        <v>36636009</v>
      </c>
      <c r="D146" s="37">
        <v>1366</v>
      </c>
      <c r="E146" s="37">
        <f t="shared" si="21"/>
        <v>26819.918740849196</v>
      </c>
      <c r="F146" s="38">
        <f t="shared" si="22"/>
        <v>0.880561174373934</v>
      </c>
      <c r="G146" s="37">
        <f t="shared" si="23"/>
        <v>2182.7032744688572</v>
      </c>
      <c r="H146" s="37">
        <f t="shared" si="24"/>
        <v>207.22206316642786</v>
      </c>
      <c r="I146" s="81">
        <f t="shared" si="25"/>
        <v>2389.9253376352849</v>
      </c>
      <c r="J146" s="37">
        <f t="shared" si="26"/>
        <v>-427.56519742097345</v>
      </c>
      <c r="K146" s="37">
        <f t="shared" si="27"/>
        <v>1962.3601402143115</v>
      </c>
      <c r="L146" s="37">
        <f t="shared" si="28"/>
        <v>3264638.011209799</v>
      </c>
      <c r="M146" s="41">
        <f t="shared" si="29"/>
        <v>2680583.9515327495</v>
      </c>
      <c r="N146" s="41">
        <f>'jan-aug'!M146</f>
        <v>1426175.7869918945</v>
      </c>
      <c r="O146" s="41">
        <f t="shared" si="30"/>
        <v>1254408.164540855</v>
      </c>
    </row>
    <row r="147" spans="1:15" s="34" customFormat="1" x14ac:dyDescent="0.2">
      <c r="A147" s="33">
        <v>3052</v>
      </c>
      <c r="B147" s="34" t="s">
        <v>154</v>
      </c>
      <c r="C147" s="36">
        <v>87293636</v>
      </c>
      <c r="D147" s="37">
        <v>2486</v>
      </c>
      <c r="E147" s="37">
        <f t="shared" si="21"/>
        <v>35114.093322606597</v>
      </c>
      <c r="F147" s="38">
        <f t="shared" si="22"/>
        <v>1.1528784837866126</v>
      </c>
      <c r="G147" s="37">
        <f t="shared" si="23"/>
        <v>-2793.8014745855835</v>
      </c>
      <c r="H147" s="37">
        <f t="shared" si="24"/>
        <v>0</v>
      </c>
      <c r="I147" s="81">
        <f t="shared" si="25"/>
        <v>-2793.8014745855835</v>
      </c>
      <c r="J147" s="37">
        <f t="shared" si="26"/>
        <v>-427.56519742097345</v>
      </c>
      <c r="K147" s="37">
        <f t="shared" si="27"/>
        <v>-3221.3666720065571</v>
      </c>
      <c r="L147" s="37">
        <f t="shared" si="28"/>
        <v>-6945390.4658197602</v>
      </c>
      <c r="M147" s="41">
        <f t="shared" si="29"/>
        <v>-8008317.5466083009</v>
      </c>
      <c r="N147" s="41">
        <f>'jan-aug'!M147</f>
        <v>-9201799.6447570659</v>
      </c>
      <c r="O147" s="41">
        <f t="shared" si="30"/>
        <v>1193482.098148765</v>
      </c>
    </row>
    <row r="148" spans="1:15" s="34" customFormat="1" x14ac:dyDescent="0.2">
      <c r="A148" s="33">
        <v>3053</v>
      </c>
      <c r="B148" s="34" t="s">
        <v>127</v>
      </c>
      <c r="C148" s="36">
        <v>172057610</v>
      </c>
      <c r="D148" s="37">
        <v>6990</v>
      </c>
      <c r="E148" s="37">
        <f t="shared" si="21"/>
        <v>24614.8226037196</v>
      </c>
      <c r="F148" s="38">
        <f t="shared" si="22"/>
        <v>0.80816266851415142</v>
      </c>
      <c r="G148" s="37">
        <f t="shared" si="23"/>
        <v>3505.7609567466147</v>
      </c>
      <c r="H148" s="37">
        <f t="shared" si="24"/>
        <v>979.00571116178651</v>
      </c>
      <c r="I148" s="81">
        <f t="shared" si="25"/>
        <v>4484.7666679084014</v>
      </c>
      <c r="J148" s="37">
        <f t="shared" si="26"/>
        <v>-427.56519742097345</v>
      </c>
      <c r="K148" s="37">
        <f t="shared" si="27"/>
        <v>4057.2014704874277</v>
      </c>
      <c r="L148" s="37">
        <f t="shared" si="28"/>
        <v>31348519.008679725</v>
      </c>
      <c r="M148" s="41">
        <f t="shared" si="29"/>
        <v>28359838.278707121</v>
      </c>
      <c r="N148" s="41">
        <f>'jan-aug'!M148</f>
        <v>21876250.220082458</v>
      </c>
      <c r="O148" s="41">
        <f t="shared" si="30"/>
        <v>6483588.0586246625</v>
      </c>
    </row>
    <row r="149" spans="1:15" s="34" customFormat="1" x14ac:dyDescent="0.2">
      <c r="A149" s="33">
        <v>3054</v>
      </c>
      <c r="B149" s="34" t="s">
        <v>128</v>
      </c>
      <c r="C149" s="36">
        <v>228719596</v>
      </c>
      <c r="D149" s="37">
        <v>9307</v>
      </c>
      <c r="E149" s="37">
        <f t="shared" si="21"/>
        <v>24575.007628666594</v>
      </c>
      <c r="F149" s="38">
        <f t="shared" si="22"/>
        <v>0.80685544899834638</v>
      </c>
      <c r="G149" s="37">
        <f t="shared" si="23"/>
        <v>3529.6499417784185</v>
      </c>
      <c r="H149" s="37">
        <f t="shared" si="24"/>
        <v>992.94095243033871</v>
      </c>
      <c r="I149" s="81">
        <f t="shared" si="25"/>
        <v>4522.5908942087572</v>
      </c>
      <c r="J149" s="37">
        <f t="shared" si="26"/>
        <v>-427.56519742097345</v>
      </c>
      <c r="K149" s="37">
        <f t="shared" si="27"/>
        <v>4095.0256967877835</v>
      </c>
      <c r="L149" s="37">
        <f t="shared" si="28"/>
        <v>42091753.4524009</v>
      </c>
      <c r="M149" s="41">
        <f t="shared" si="29"/>
        <v>38112404.160003901</v>
      </c>
      <c r="N149" s="41">
        <f>'jan-aug'!M149</f>
        <v>30561709.831267156</v>
      </c>
      <c r="O149" s="41">
        <f t="shared" si="30"/>
        <v>7550694.3287367448</v>
      </c>
    </row>
    <row r="150" spans="1:15" s="34" customFormat="1" x14ac:dyDescent="0.2">
      <c r="A150" s="33">
        <v>3401</v>
      </c>
      <c r="B150" s="34" t="s">
        <v>91</v>
      </c>
      <c r="C150" s="36">
        <v>448153467</v>
      </c>
      <c r="D150" s="37">
        <v>17966</v>
      </c>
      <c r="E150" s="37">
        <f t="shared" si="21"/>
        <v>24944.532283201603</v>
      </c>
      <c r="F150" s="38">
        <f t="shared" si="22"/>
        <v>0.8189878147561096</v>
      </c>
      <c r="G150" s="37">
        <f t="shared" si="23"/>
        <v>3307.9351490574131</v>
      </c>
      <c r="H150" s="37">
        <f t="shared" si="24"/>
        <v>863.60732334308557</v>
      </c>
      <c r="I150" s="81">
        <f t="shared" si="25"/>
        <v>4171.5424724004988</v>
      </c>
      <c r="J150" s="37">
        <f t="shared" si="26"/>
        <v>-427.56519742097345</v>
      </c>
      <c r="K150" s="37">
        <f t="shared" si="27"/>
        <v>3743.9772749795252</v>
      </c>
      <c r="L150" s="37">
        <f t="shared" si="28"/>
        <v>74945932.059147358</v>
      </c>
      <c r="M150" s="41">
        <f t="shared" si="29"/>
        <v>67264295.722282156</v>
      </c>
      <c r="N150" s="41">
        <f>'jan-aug'!M150</f>
        <v>55194779.044063173</v>
      </c>
      <c r="O150" s="41">
        <f t="shared" si="30"/>
        <v>12069516.678218983</v>
      </c>
    </row>
    <row r="151" spans="1:15" s="34" customFormat="1" x14ac:dyDescent="0.2">
      <c r="A151" s="33">
        <v>3403</v>
      </c>
      <c r="B151" s="34" t="s">
        <v>92</v>
      </c>
      <c r="C151" s="36">
        <v>888216357</v>
      </c>
      <c r="D151" s="37">
        <v>32382</v>
      </c>
      <c r="E151" s="37">
        <f t="shared" si="21"/>
        <v>27429.323605706875</v>
      </c>
      <c r="F151" s="38">
        <f t="shared" si="22"/>
        <v>0.900569373080776</v>
      </c>
      <c r="G151" s="37">
        <f t="shared" si="23"/>
        <v>1817.0603555542496</v>
      </c>
      <c r="H151" s="37">
        <f t="shared" si="24"/>
        <v>0</v>
      </c>
      <c r="I151" s="81">
        <f t="shared" si="25"/>
        <v>1817.0603555542496</v>
      </c>
      <c r="J151" s="37">
        <f t="shared" si="26"/>
        <v>-427.56519742097345</v>
      </c>
      <c r="K151" s="37">
        <f t="shared" si="27"/>
        <v>1389.4951581332762</v>
      </c>
      <c r="L151" s="37">
        <f t="shared" si="28"/>
        <v>58840048.433557712</v>
      </c>
      <c r="M151" s="41">
        <f t="shared" si="29"/>
        <v>44994632.210671745</v>
      </c>
      <c r="N151" s="41">
        <f>'jan-aug'!M151</f>
        <v>43766086.910545066</v>
      </c>
      <c r="O151" s="41">
        <f t="shared" si="30"/>
        <v>1228545.3001266792</v>
      </c>
    </row>
    <row r="152" spans="1:15" s="34" customFormat="1" x14ac:dyDescent="0.2">
      <c r="A152" s="33">
        <v>3405</v>
      </c>
      <c r="B152" s="34" t="s">
        <v>112</v>
      </c>
      <c r="C152" s="36">
        <v>779857813</v>
      </c>
      <c r="D152" s="37">
        <v>28560</v>
      </c>
      <c r="E152" s="37">
        <f t="shared" si="21"/>
        <v>27305.945833333335</v>
      </c>
      <c r="F152" s="38">
        <f t="shared" si="22"/>
        <v>0.89651858988554534</v>
      </c>
      <c r="G152" s="37">
        <f t="shared" si="23"/>
        <v>1891.0870189783736</v>
      </c>
      <c r="H152" s="37">
        <f t="shared" si="24"/>
        <v>37.112580796979273</v>
      </c>
      <c r="I152" s="81">
        <f t="shared" si="25"/>
        <v>1928.1995997753529</v>
      </c>
      <c r="J152" s="37">
        <f t="shared" si="26"/>
        <v>-427.56519742097345</v>
      </c>
      <c r="K152" s="37">
        <f t="shared" si="27"/>
        <v>1500.6344023543795</v>
      </c>
      <c r="L152" s="37">
        <f t="shared" si="28"/>
        <v>55069380.569584079</v>
      </c>
      <c r="M152" s="41">
        <f t="shared" si="29"/>
        <v>42858118.531241082</v>
      </c>
      <c r="N152" s="41">
        <f>'jan-aug'!M152</f>
        <v>37456797.280766122</v>
      </c>
      <c r="O152" s="41">
        <f t="shared" si="30"/>
        <v>5401321.2504749596</v>
      </c>
    </row>
    <row r="153" spans="1:15" s="34" customFormat="1" x14ac:dyDescent="0.2">
      <c r="A153" s="33">
        <v>3407</v>
      </c>
      <c r="B153" s="34" t="s">
        <v>113</v>
      </c>
      <c r="C153" s="36">
        <v>756389459</v>
      </c>
      <c r="D153" s="37">
        <v>30563</v>
      </c>
      <c r="E153" s="37">
        <f t="shared" si="21"/>
        <v>24748.534469783724</v>
      </c>
      <c r="F153" s="38">
        <f t="shared" si="22"/>
        <v>0.81255274437332337</v>
      </c>
      <c r="G153" s="37">
        <f t="shared" si="23"/>
        <v>3425.5338371081402</v>
      </c>
      <c r="H153" s="37">
        <f t="shared" si="24"/>
        <v>932.20655803934289</v>
      </c>
      <c r="I153" s="81">
        <f t="shared" si="25"/>
        <v>4357.7403951474835</v>
      </c>
      <c r="J153" s="37">
        <f t="shared" si="26"/>
        <v>-427.56519742097345</v>
      </c>
      <c r="K153" s="37">
        <f t="shared" si="27"/>
        <v>3930.1751977265099</v>
      </c>
      <c r="L153" s="37">
        <f t="shared" si="28"/>
        <v>133185619.69689254</v>
      </c>
      <c r="M153" s="41">
        <f t="shared" si="29"/>
        <v>120117944.56811532</v>
      </c>
      <c r="N153" s="41">
        <f>'jan-aug'!M153</f>
        <v>99114869.742722467</v>
      </c>
      <c r="O153" s="41">
        <f t="shared" si="30"/>
        <v>21003074.825392857</v>
      </c>
    </row>
    <row r="154" spans="1:15" s="34" customFormat="1" x14ac:dyDescent="0.2">
      <c r="A154" s="33">
        <v>3411</v>
      </c>
      <c r="B154" s="34" t="s">
        <v>93</v>
      </c>
      <c r="C154" s="36">
        <v>838554750</v>
      </c>
      <c r="D154" s="37">
        <v>35475</v>
      </c>
      <c r="E154" s="37">
        <f t="shared" si="21"/>
        <v>23637.906976744187</v>
      </c>
      <c r="F154" s="38">
        <f t="shared" si="22"/>
        <v>0.7760882248864196</v>
      </c>
      <c r="G154" s="37">
        <f t="shared" si="23"/>
        <v>4091.9103329318623</v>
      </c>
      <c r="H154" s="37">
        <f t="shared" si="24"/>
        <v>1320.9261806031809</v>
      </c>
      <c r="I154" s="81">
        <f t="shared" si="25"/>
        <v>5412.8365135350432</v>
      </c>
      <c r="J154" s="37">
        <f t="shared" si="26"/>
        <v>-427.56519742097345</v>
      </c>
      <c r="K154" s="37">
        <f t="shared" si="27"/>
        <v>4985.27131611407</v>
      </c>
      <c r="L154" s="37">
        <f t="shared" si="28"/>
        <v>192020375.31765565</v>
      </c>
      <c r="M154" s="41">
        <f t="shared" si="29"/>
        <v>176852499.93914664</v>
      </c>
      <c r="N154" s="41">
        <f>'jan-aug'!M154</f>
        <v>144306484.53829399</v>
      </c>
      <c r="O154" s="41">
        <f t="shared" si="30"/>
        <v>32546015.40085265</v>
      </c>
    </row>
    <row r="155" spans="1:15" s="34" customFormat="1" x14ac:dyDescent="0.2">
      <c r="A155" s="33">
        <v>3412</v>
      </c>
      <c r="B155" s="34" t="s">
        <v>94</v>
      </c>
      <c r="C155" s="36">
        <v>165028783</v>
      </c>
      <c r="D155" s="37">
        <v>7836</v>
      </c>
      <c r="E155" s="37">
        <f t="shared" si="21"/>
        <v>21060.33473711077</v>
      </c>
      <c r="F155" s="38">
        <f t="shared" si="22"/>
        <v>0.69146045027246161</v>
      </c>
      <c r="G155" s="37">
        <f t="shared" si="23"/>
        <v>5638.4536767119125</v>
      </c>
      <c r="H155" s="37">
        <f t="shared" si="24"/>
        <v>2223.076464474877</v>
      </c>
      <c r="I155" s="81">
        <f t="shared" si="25"/>
        <v>7861.5301411867895</v>
      </c>
      <c r="J155" s="37">
        <f t="shared" si="26"/>
        <v>-427.56519742097345</v>
      </c>
      <c r="K155" s="37">
        <f t="shared" si="27"/>
        <v>7433.9649437658163</v>
      </c>
      <c r="L155" s="37">
        <f t="shared" si="28"/>
        <v>61602950.186339684</v>
      </c>
      <c r="M155" s="41">
        <f t="shared" si="29"/>
        <v>58252549.299348935</v>
      </c>
      <c r="N155" s="41">
        <f>'jan-aug'!M155</f>
        <v>46336067.281697594</v>
      </c>
      <c r="O155" s="41">
        <f t="shared" si="30"/>
        <v>11916482.017651342</v>
      </c>
    </row>
    <row r="156" spans="1:15" s="34" customFormat="1" x14ac:dyDescent="0.2">
      <c r="A156" s="33">
        <v>3413</v>
      </c>
      <c r="B156" s="34" t="s">
        <v>95</v>
      </c>
      <c r="C156" s="36">
        <v>484968853</v>
      </c>
      <c r="D156" s="37">
        <v>21356</v>
      </c>
      <c r="E156" s="37">
        <f t="shared" si="21"/>
        <v>22708.786898295562</v>
      </c>
      <c r="F156" s="38">
        <f t="shared" si="22"/>
        <v>0.74558302182005043</v>
      </c>
      <c r="G156" s="37">
        <f t="shared" si="23"/>
        <v>4649.3823800010368</v>
      </c>
      <c r="H156" s="37">
        <f t="shared" si="24"/>
        <v>1646.1182080601995</v>
      </c>
      <c r="I156" s="81">
        <f t="shared" si="25"/>
        <v>6295.5005880612362</v>
      </c>
      <c r="J156" s="37">
        <f t="shared" si="26"/>
        <v>-427.56519742097345</v>
      </c>
      <c r="K156" s="37">
        <f t="shared" si="27"/>
        <v>5867.935390640263</v>
      </c>
      <c r="L156" s="37">
        <f t="shared" si="28"/>
        <v>134446710.55863577</v>
      </c>
      <c r="M156" s="41">
        <f t="shared" si="29"/>
        <v>125315628.20251346</v>
      </c>
      <c r="N156" s="41">
        <f>'jan-aug'!M156</f>
        <v>101752907.51152802</v>
      </c>
      <c r="O156" s="41">
        <f t="shared" si="30"/>
        <v>23562720.690985441</v>
      </c>
    </row>
    <row r="157" spans="1:15" s="34" customFormat="1" x14ac:dyDescent="0.2">
      <c r="A157" s="33">
        <v>3414</v>
      </c>
      <c r="B157" s="34" t="s">
        <v>96</v>
      </c>
      <c r="C157" s="36">
        <v>104842141</v>
      </c>
      <c r="D157" s="37">
        <v>5010</v>
      </c>
      <c r="E157" s="37">
        <f t="shared" si="21"/>
        <v>20926.575049900199</v>
      </c>
      <c r="F157" s="38">
        <f t="shared" si="22"/>
        <v>0.68706880433228823</v>
      </c>
      <c r="G157" s="37">
        <f t="shared" si="23"/>
        <v>5718.709489038255</v>
      </c>
      <c r="H157" s="37">
        <f t="shared" si="24"/>
        <v>2269.8923549985766</v>
      </c>
      <c r="I157" s="81">
        <f t="shared" si="25"/>
        <v>7988.6018440368316</v>
      </c>
      <c r="J157" s="37">
        <f t="shared" si="26"/>
        <v>-427.56519742097345</v>
      </c>
      <c r="K157" s="37">
        <f t="shared" si="27"/>
        <v>7561.0366466158584</v>
      </c>
      <c r="L157" s="37">
        <f t="shared" si="28"/>
        <v>40022895.238624528</v>
      </c>
      <c r="M157" s="41">
        <f t="shared" si="29"/>
        <v>37880793.599545449</v>
      </c>
      <c r="N157" s="41">
        <f>'jan-aug'!M157</f>
        <v>29790986.938642789</v>
      </c>
      <c r="O157" s="41">
        <f t="shared" si="30"/>
        <v>8089806.6609026603</v>
      </c>
    </row>
    <row r="158" spans="1:15" s="34" customFormat="1" x14ac:dyDescent="0.2">
      <c r="A158" s="33">
        <v>3415</v>
      </c>
      <c r="B158" s="34" t="s">
        <v>97</v>
      </c>
      <c r="C158" s="36">
        <v>191013396</v>
      </c>
      <c r="D158" s="37">
        <v>8069</v>
      </c>
      <c r="E158" s="37">
        <f t="shared" si="21"/>
        <v>23672.499194447886</v>
      </c>
      <c r="F158" s="38">
        <f t="shared" si="22"/>
        <v>0.77722396896304025</v>
      </c>
      <c r="G158" s="37">
        <f t="shared" si="23"/>
        <v>4071.1550023096429</v>
      </c>
      <c r="H158" s="37">
        <f t="shared" si="24"/>
        <v>1308.8189044068863</v>
      </c>
      <c r="I158" s="81">
        <f t="shared" si="25"/>
        <v>5379.9739067165292</v>
      </c>
      <c r="J158" s="37">
        <f t="shared" si="26"/>
        <v>-427.56519742097345</v>
      </c>
      <c r="K158" s="37">
        <f t="shared" si="27"/>
        <v>4952.408709295556</v>
      </c>
      <c r="L158" s="37">
        <f t="shared" si="28"/>
        <v>43411009.45329567</v>
      </c>
      <c r="M158" s="41">
        <f t="shared" si="29"/>
        <v>39960985.875305839</v>
      </c>
      <c r="N158" s="41">
        <f>'jan-aug'!M158</f>
        <v>32032040.04736701</v>
      </c>
      <c r="O158" s="41">
        <f t="shared" si="30"/>
        <v>7928945.8279388286</v>
      </c>
    </row>
    <row r="159" spans="1:15" s="34" customFormat="1" x14ac:dyDescent="0.2">
      <c r="A159" s="33">
        <v>3416</v>
      </c>
      <c r="B159" s="34" t="s">
        <v>98</v>
      </c>
      <c r="C159" s="36">
        <v>121391739</v>
      </c>
      <c r="D159" s="37">
        <v>6028</v>
      </c>
      <c r="E159" s="37">
        <f t="shared" si="21"/>
        <v>20137.979263437293</v>
      </c>
      <c r="F159" s="38">
        <f t="shared" si="22"/>
        <v>0.66117734513198623</v>
      </c>
      <c r="G159" s="37">
        <f t="shared" si="23"/>
        <v>6191.8669609159988</v>
      </c>
      <c r="H159" s="37">
        <f t="shared" si="24"/>
        <v>2545.9008802605936</v>
      </c>
      <c r="I159" s="81">
        <f t="shared" si="25"/>
        <v>8737.7678411765919</v>
      </c>
      <c r="J159" s="37">
        <f t="shared" si="26"/>
        <v>-427.56519742097345</v>
      </c>
      <c r="K159" s="37">
        <f t="shared" si="27"/>
        <v>8310.2026437556178</v>
      </c>
      <c r="L159" s="37">
        <f t="shared" si="28"/>
        <v>52671264.546612494</v>
      </c>
      <c r="M159" s="41">
        <f t="shared" si="29"/>
        <v>50093901.536558867</v>
      </c>
      <c r="N159" s="41">
        <f>'jan-aug'!M159</f>
        <v>40513152.402382985</v>
      </c>
      <c r="O159" s="41">
        <f t="shared" si="30"/>
        <v>9580749.1341758817</v>
      </c>
    </row>
    <row r="160" spans="1:15" s="34" customFormat="1" x14ac:dyDescent="0.2">
      <c r="A160" s="33">
        <v>3417</v>
      </c>
      <c r="B160" s="34" t="s">
        <v>99</v>
      </c>
      <c r="C160" s="36">
        <v>107811406</v>
      </c>
      <c r="D160" s="37">
        <v>4572</v>
      </c>
      <c r="E160" s="37">
        <f t="shared" si="21"/>
        <v>23580.797462817147</v>
      </c>
      <c r="F160" s="38">
        <f t="shared" si="22"/>
        <v>0.77421318487837787</v>
      </c>
      <c r="G160" s="37">
        <f t="shared" si="23"/>
        <v>4126.1760412880867</v>
      </c>
      <c r="H160" s="37">
        <f t="shared" si="24"/>
        <v>1340.9145104776451</v>
      </c>
      <c r="I160" s="81">
        <f t="shared" si="25"/>
        <v>5467.090551765732</v>
      </c>
      <c r="J160" s="37">
        <f t="shared" si="26"/>
        <v>-427.56519742097345</v>
      </c>
      <c r="K160" s="37">
        <f t="shared" si="27"/>
        <v>5039.5253543447589</v>
      </c>
      <c r="L160" s="37">
        <f t="shared" si="28"/>
        <v>24995538.002672926</v>
      </c>
      <c r="M160" s="41">
        <f t="shared" si="29"/>
        <v>23040709.920064237</v>
      </c>
      <c r="N160" s="41">
        <f>'jan-aug'!M160</f>
        <v>19303193.955324315</v>
      </c>
      <c r="O160" s="41">
        <f t="shared" si="30"/>
        <v>3737515.9647399224</v>
      </c>
    </row>
    <row r="161" spans="1:15" s="34" customFormat="1" x14ac:dyDescent="0.2">
      <c r="A161" s="33">
        <v>3418</v>
      </c>
      <c r="B161" s="34" t="s">
        <v>100</v>
      </c>
      <c r="C161" s="36">
        <v>147731950</v>
      </c>
      <c r="D161" s="37">
        <v>7267</v>
      </c>
      <c r="E161" s="37">
        <f t="shared" si="21"/>
        <v>20329.152332461814</v>
      </c>
      <c r="F161" s="38">
        <f t="shared" si="22"/>
        <v>0.6674540077794574</v>
      </c>
      <c r="G161" s="37">
        <f t="shared" si="23"/>
        <v>6077.163119501286</v>
      </c>
      <c r="H161" s="37">
        <f t="shared" si="24"/>
        <v>2478.9903061020113</v>
      </c>
      <c r="I161" s="81">
        <f t="shared" si="25"/>
        <v>8556.1534256032974</v>
      </c>
      <c r="J161" s="37">
        <f t="shared" si="26"/>
        <v>-427.56519742097345</v>
      </c>
      <c r="K161" s="37">
        <f t="shared" si="27"/>
        <v>8128.5882281823242</v>
      </c>
      <c r="L161" s="37">
        <f t="shared" si="28"/>
        <v>62177566.94385916</v>
      </c>
      <c r="M161" s="41">
        <f t="shared" si="29"/>
        <v>59070450.654200949</v>
      </c>
      <c r="N161" s="41">
        <f>'jan-aug'!M161</f>
        <v>47235413.639783859</v>
      </c>
      <c r="O161" s="41">
        <f t="shared" si="30"/>
        <v>11835037.01441709</v>
      </c>
    </row>
    <row r="162" spans="1:15" s="34" customFormat="1" x14ac:dyDescent="0.2">
      <c r="A162" s="33">
        <v>3419</v>
      </c>
      <c r="B162" s="34" t="s">
        <v>404</v>
      </c>
      <c r="C162" s="36">
        <v>74019265</v>
      </c>
      <c r="D162" s="37">
        <v>3625</v>
      </c>
      <c r="E162" s="37">
        <f t="shared" si="21"/>
        <v>20419.107586206897</v>
      </c>
      <c r="F162" s="38">
        <f t="shared" si="22"/>
        <v>0.67040745087689046</v>
      </c>
      <c r="G162" s="37">
        <f t="shared" si="23"/>
        <v>6023.1899672542359</v>
      </c>
      <c r="H162" s="37">
        <f t="shared" si="24"/>
        <v>2447.5059672912321</v>
      </c>
      <c r="I162" s="81">
        <f t="shared" si="25"/>
        <v>8470.695934545467</v>
      </c>
      <c r="J162" s="37">
        <f t="shared" si="26"/>
        <v>-427.56519742097345</v>
      </c>
      <c r="K162" s="37">
        <f t="shared" si="27"/>
        <v>8043.1307371244939</v>
      </c>
      <c r="L162" s="37">
        <f t="shared" si="28"/>
        <v>30706272.762727316</v>
      </c>
      <c r="M162" s="41">
        <f t="shared" si="29"/>
        <v>29156348.922076289</v>
      </c>
      <c r="N162" s="41">
        <f>'jan-aug'!M162</f>
        <v>23017767.990135752</v>
      </c>
      <c r="O162" s="41">
        <f t="shared" si="30"/>
        <v>6138580.9319405369</v>
      </c>
    </row>
    <row r="163" spans="1:15" s="34" customFormat="1" x14ac:dyDescent="0.2">
      <c r="A163" s="33">
        <v>3420</v>
      </c>
      <c r="B163" s="34" t="s">
        <v>101</v>
      </c>
      <c r="C163" s="36">
        <v>502395752</v>
      </c>
      <c r="D163" s="37">
        <v>21568</v>
      </c>
      <c r="E163" s="37">
        <f t="shared" si="21"/>
        <v>23293.571587537092</v>
      </c>
      <c r="F163" s="38">
        <f t="shared" si="22"/>
        <v>0.7647828821063577</v>
      </c>
      <c r="G163" s="37">
        <f t="shared" si="23"/>
        <v>4298.5115664561199</v>
      </c>
      <c r="H163" s="37">
        <f t="shared" si="24"/>
        <v>1441.4435668256644</v>
      </c>
      <c r="I163" s="81">
        <f t="shared" si="25"/>
        <v>5739.9551332817846</v>
      </c>
      <c r="J163" s="37">
        <f t="shared" si="26"/>
        <v>-427.56519742097345</v>
      </c>
      <c r="K163" s="37">
        <f t="shared" si="27"/>
        <v>5312.3899358608114</v>
      </c>
      <c r="L163" s="37">
        <f t="shared" si="28"/>
        <v>123799352.31462152</v>
      </c>
      <c r="M163" s="41">
        <f t="shared" si="29"/>
        <v>114577626.13664599</v>
      </c>
      <c r="N163" s="41">
        <f>'jan-aug'!M163</f>
        <v>92642573.953682169</v>
      </c>
      <c r="O163" s="41">
        <f t="shared" si="30"/>
        <v>21935052.182963818</v>
      </c>
    </row>
    <row r="164" spans="1:15" s="34" customFormat="1" x14ac:dyDescent="0.2">
      <c r="A164" s="33">
        <v>3421</v>
      </c>
      <c r="B164" s="34" t="s">
        <v>102</v>
      </c>
      <c r="C164" s="36">
        <v>163852321</v>
      </c>
      <c r="D164" s="37">
        <v>6582</v>
      </c>
      <c r="E164" s="37">
        <f t="shared" si="21"/>
        <v>24894.00197508356</v>
      </c>
      <c r="F164" s="38">
        <f t="shared" si="22"/>
        <v>0.8173287855887269</v>
      </c>
      <c r="G164" s="37">
        <f t="shared" si="23"/>
        <v>3338.2533339282386</v>
      </c>
      <c r="H164" s="37">
        <f t="shared" si="24"/>
        <v>881.29293118440046</v>
      </c>
      <c r="I164" s="81">
        <f t="shared" si="25"/>
        <v>4219.546265112639</v>
      </c>
      <c r="J164" s="37">
        <f t="shared" si="26"/>
        <v>-427.56519742097345</v>
      </c>
      <c r="K164" s="37">
        <f t="shared" si="27"/>
        <v>3791.9810676916654</v>
      </c>
      <c r="L164" s="37">
        <f t="shared" si="28"/>
        <v>27773053.516971391</v>
      </c>
      <c r="M164" s="41">
        <f t="shared" si="29"/>
        <v>24958819.387546543</v>
      </c>
      <c r="N164" s="41">
        <f>'jan-aug'!M164</f>
        <v>18516658.091785789</v>
      </c>
      <c r="O164" s="41">
        <f t="shared" si="30"/>
        <v>6442161.2957607545</v>
      </c>
    </row>
    <row r="165" spans="1:15" s="34" customFormat="1" x14ac:dyDescent="0.2">
      <c r="A165" s="33">
        <v>3422</v>
      </c>
      <c r="B165" s="34" t="s">
        <v>103</v>
      </c>
      <c r="C165" s="36">
        <v>104735260</v>
      </c>
      <c r="D165" s="37">
        <v>4213</v>
      </c>
      <c r="E165" s="37">
        <f t="shared" si="21"/>
        <v>24860.018988844055</v>
      </c>
      <c r="F165" s="38">
        <f t="shared" si="22"/>
        <v>0.81621304401766037</v>
      </c>
      <c r="G165" s="37">
        <f t="shared" si="23"/>
        <v>3358.643125671942</v>
      </c>
      <c r="H165" s="37">
        <f t="shared" si="24"/>
        <v>893.18697636822742</v>
      </c>
      <c r="I165" s="81">
        <f t="shared" si="25"/>
        <v>4251.8301020401695</v>
      </c>
      <c r="J165" s="37">
        <f t="shared" si="26"/>
        <v>-427.56519742097345</v>
      </c>
      <c r="K165" s="37">
        <f t="shared" si="27"/>
        <v>3824.2649046191959</v>
      </c>
      <c r="L165" s="37">
        <f t="shared" si="28"/>
        <v>17912960.219895232</v>
      </c>
      <c r="M165" s="41">
        <f t="shared" si="29"/>
        <v>16111628.043160673</v>
      </c>
      <c r="N165" s="41">
        <f>'jan-aug'!M165</f>
        <v>10674340.748563293</v>
      </c>
      <c r="O165" s="41">
        <f t="shared" si="30"/>
        <v>5437287.2945973799</v>
      </c>
    </row>
    <row r="166" spans="1:15" s="34" customFormat="1" x14ac:dyDescent="0.2">
      <c r="A166" s="33">
        <v>3423</v>
      </c>
      <c r="B166" s="34" t="s">
        <v>104</v>
      </c>
      <c r="C166" s="36">
        <v>48488408</v>
      </c>
      <c r="D166" s="37">
        <v>2281</v>
      </c>
      <c r="E166" s="37">
        <f t="shared" si="21"/>
        <v>21257.52213941254</v>
      </c>
      <c r="F166" s="38">
        <f t="shared" si="22"/>
        <v>0.69793457766338951</v>
      </c>
      <c r="G166" s="37">
        <f t="shared" si="23"/>
        <v>5520.1412353308506</v>
      </c>
      <c r="H166" s="37">
        <f t="shared" si="24"/>
        <v>2154.0608736692575</v>
      </c>
      <c r="I166" s="81">
        <f t="shared" si="25"/>
        <v>7674.2021090001081</v>
      </c>
      <c r="J166" s="37">
        <f t="shared" si="26"/>
        <v>-427.56519742097345</v>
      </c>
      <c r="K166" s="37">
        <f t="shared" si="27"/>
        <v>7246.6369115791349</v>
      </c>
      <c r="L166" s="37">
        <f t="shared" si="28"/>
        <v>17504855.010629248</v>
      </c>
      <c r="M166" s="41">
        <f t="shared" si="29"/>
        <v>16529578.795312006</v>
      </c>
      <c r="N166" s="41">
        <f>'jan-aug'!M166</f>
        <v>13031622.03515853</v>
      </c>
      <c r="O166" s="41">
        <f t="shared" si="30"/>
        <v>3497956.7601534761</v>
      </c>
    </row>
    <row r="167" spans="1:15" s="34" customFormat="1" x14ac:dyDescent="0.2">
      <c r="A167" s="33">
        <v>3424</v>
      </c>
      <c r="B167" s="34" t="s">
        <v>105</v>
      </c>
      <c r="C167" s="36">
        <v>39963296</v>
      </c>
      <c r="D167" s="37">
        <v>1769</v>
      </c>
      <c r="E167" s="37">
        <f t="shared" si="21"/>
        <v>22590.896551724138</v>
      </c>
      <c r="F167" s="38">
        <f t="shared" si="22"/>
        <v>0.74171240375340541</v>
      </c>
      <c r="G167" s="37">
        <f t="shared" si="23"/>
        <v>4720.1165879438922</v>
      </c>
      <c r="H167" s="37">
        <f t="shared" si="24"/>
        <v>1687.3798293601983</v>
      </c>
      <c r="I167" s="81">
        <f t="shared" si="25"/>
        <v>6407.4964173040908</v>
      </c>
      <c r="J167" s="37">
        <f t="shared" si="26"/>
        <v>-427.56519742097345</v>
      </c>
      <c r="K167" s="37">
        <f t="shared" si="27"/>
        <v>5979.9312198831176</v>
      </c>
      <c r="L167" s="37">
        <f t="shared" si="28"/>
        <v>11334861.162210936</v>
      </c>
      <c r="M167" s="41">
        <f t="shared" si="29"/>
        <v>10578498.327973235</v>
      </c>
      <c r="N167" s="41">
        <f>'jan-aug'!M167</f>
        <v>7532847.7927862499</v>
      </c>
      <c r="O167" s="41">
        <f t="shared" si="30"/>
        <v>3045650.5351869855</v>
      </c>
    </row>
    <row r="168" spans="1:15" s="34" customFormat="1" x14ac:dyDescent="0.2">
      <c r="A168" s="33">
        <v>3425</v>
      </c>
      <c r="B168" s="34" t="s">
        <v>106</v>
      </c>
      <c r="C168" s="36">
        <v>25437575</v>
      </c>
      <c r="D168" s="37">
        <v>1328</v>
      </c>
      <c r="E168" s="37">
        <f t="shared" si="21"/>
        <v>19154.80045180723</v>
      </c>
      <c r="F168" s="38">
        <f t="shared" si="22"/>
        <v>0.62889726638327914</v>
      </c>
      <c r="G168" s="37">
        <f t="shared" si="23"/>
        <v>6781.7742478940363</v>
      </c>
      <c r="H168" s="37">
        <f t="shared" si="24"/>
        <v>2890.0134643311158</v>
      </c>
      <c r="I168" s="81">
        <f t="shared" si="25"/>
        <v>9671.7877122251521</v>
      </c>
      <c r="J168" s="37">
        <f t="shared" si="26"/>
        <v>-427.56519742097345</v>
      </c>
      <c r="K168" s="37">
        <f t="shared" si="27"/>
        <v>9244.222514804178</v>
      </c>
      <c r="L168" s="37">
        <f t="shared" si="28"/>
        <v>12844134.081835002</v>
      </c>
      <c r="M168" s="41">
        <f t="shared" si="29"/>
        <v>12276327.499659948</v>
      </c>
      <c r="N168" s="41">
        <f>'jan-aug'!M168</f>
        <v>9749579.198965596</v>
      </c>
      <c r="O168" s="41">
        <f t="shared" si="30"/>
        <v>2526748.300694352</v>
      </c>
    </row>
    <row r="169" spans="1:15" s="34" customFormat="1" x14ac:dyDescent="0.2">
      <c r="A169" s="33">
        <v>3426</v>
      </c>
      <c r="B169" s="34" t="s">
        <v>107</v>
      </c>
      <c r="C169" s="36">
        <v>31144569</v>
      </c>
      <c r="D169" s="37">
        <v>1555</v>
      </c>
      <c r="E169" s="37">
        <f t="shared" si="21"/>
        <v>20028.661736334405</v>
      </c>
      <c r="F169" s="38">
        <f t="shared" si="22"/>
        <v>0.65758819294343906</v>
      </c>
      <c r="G169" s="37">
        <f t="shared" si="23"/>
        <v>6257.4574771777316</v>
      </c>
      <c r="H169" s="37">
        <f t="shared" si="24"/>
        <v>2584.1620147466047</v>
      </c>
      <c r="I169" s="81">
        <f t="shared" si="25"/>
        <v>8841.6194919243353</v>
      </c>
      <c r="J169" s="37">
        <f t="shared" si="26"/>
        <v>-427.56519742097345</v>
      </c>
      <c r="K169" s="37">
        <f t="shared" si="27"/>
        <v>8414.0542945033612</v>
      </c>
      <c r="L169" s="37">
        <f t="shared" si="28"/>
        <v>13748718.30994234</v>
      </c>
      <c r="M169" s="41">
        <f t="shared" si="29"/>
        <v>13083854.427952727</v>
      </c>
      <c r="N169" s="41">
        <f>'jan-aug'!M169</f>
        <v>10398095.143630644</v>
      </c>
      <c r="O169" s="41">
        <f t="shared" si="30"/>
        <v>2685759.284322083</v>
      </c>
    </row>
    <row r="170" spans="1:15" s="34" customFormat="1" x14ac:dyDescent="0.2">
      <c r="A170" s="33">
        <v>3427</v>
      </c>
      <c r="B170" s="34" t="s">
        <v>108</v>
      </c>
      <c r="C170" s="36">
        <v>129826169</v>
      </c>
      <c r="D170" s="37">
        <v>5628</v>
      </c>
      <c r="E170" s="37">
        <f t="shared" si="21"/>
        <v>23067.904939587774</v>
      </c>
      <c r="F170" s="38">
        <f t="shared" si="22"/>
        <v>0.75737371392597008</v>
      </c>
      <c r="G170" s="37">
        <f t="shared" si="23"/>
        <v>4433.9115552257108</v>
      </c>
      <c r="H170" s="37">
        <f t="shared" si="24"/>
        <v>1520.4268936079256</v>
      </c>
      <c r="I170" s="81">
        <f t="shared" si="25"/>
        <v>5954.338448833636</v>
      </c>
      <c r="J170" s="37">
        <f t="shared" si="26"/>
        <v>-427.56519742097345</v>
      </c>
      <c r="K170" s="37">
        <f t="shared" si="27"/>
        <v>5526.7732514126628</v>
      </c>
      <c r="L170" s="37">
        <f t="shared" si="28"/>
        <v>33511016.790035702</v>
      </c>
      <c r="M170" s="41">
        <f t="shared" si="29"/>
        <v>31104679.858950466</v>
      </c>
      <c r="N170" s="41">
        <f>'jan-aug'!M170</f>
        <v>24218875.002092138</v>
      </c>
      <c r="O170" s="41">
        <f t="shared" si="30"/>
        <v>6885804.856858328</v>
      </c>
    </row>
    <row r="171" spans="1:15" s="34" customFormat="1" x14ac:dyDescent="0.2">
      <c r="A171" s="33">
        <v>3428</v>
      </c>
      <c r="B171" s="34" t="s">
        <v>109</v>
      </c>
      <c r="C171" s="36">
        <v>57912733</v>
      </c>
      <c r="D171" s="37">
        <v>2493</v>
      </c>
      <c r="E171" s="37">
        <f t="shared" si="21"/>
        <v>23230.13758523867</v>
      </c>
      <c r="F171" s="38">
        <f t="shared" si="22"/>
        <v>0.76270019423176461</v>
      </c>
      <c r="G171" s="37">
        <f t="shared" si="23"/>
        <v>4336.5719678351725</v>
      </c>
      <c r="H171" s="37">
        <f t="shared" si="24"/>
        <v>1463.6454676301119</v>
      </c>
      <c r="I171" s="81">
        <f t="shared" si="25"/>
        <v>5800.2174354652843</v>
      </c>
      <c r="J171" s="37">
        <f t="shared" si="26"/>
        <v>-427.56519742097345</v>
      </c>
      <c r="K171" s="37">
        <f t="shared" si="27"/>
        <v>5372.6522380443112</v>
      </c>
      <c r="L171" s="37">
        <f t="shared" si="28"/>
        <v>14459942.066614954</v>
      </c>
      <c r="M171" s="41">
        <f t="shared" si="29"/>
        <v>13394022.029444467</v>
      </c>
      <c r="N171" s="41">
        <f>'jan-aug'!M171</f>
        <v>10484317.877312668</v>
      </c>
      <c r="O171" s="41">
        <f t="shared" si="30"/>
        <v>2909704.1521317996</v>
      </c>
    </row>
    <row r="172" spans="1:15" s="34" customFormat="1" x14ac:dyDescent="0.2">
      <c r="A172" s="33">
        <v>3429</v>
      </c>
      <c r="B172" s="34" t="s">
        <v>110</v>
      </c>
      <c r="C172" s="36">
        <v>32587335</v>
      </c>
      <c r="D172" s="37">
        <v>1519</v>
      </c>
      <c r="E172" s="37">
        <f t="shared" si="21"/>
        <v>21453.150098749178</v>
      </c>
      <c r="F172" s="38">
        <f t="shared" si="22"/>
        <v>0.70435750486456239</v>
      </c>
      <c r="G172" s="37">
        <f t="shared" si="23"/>
        <v>5402.7644597288681</v>
      </c>
      <c r="H172" s="37">
        <f t="shared" si="24"/>
        <v>2085.5910879014341</v>
      </c>
      <c r="I172" s="81">
        <f t="shared" si="25"/>
        <v>7488.3555476303027</v>
      </c>
      <c r="J172" s="37">
        <f t="shared" si="26"/>
        <v>-427.56519742097345</v>
      </c>
      <c r="K172" s="37">
        <f t="shared" si="27"/>
        <v>7060.7903502093295</v>
      </c>
      <c r="L172" s="37">
        <f t="shared" si="28"/>
        <v>11374812.076850429</v>
      </c>
      <c r="M172" s="41">
        <f t="shared" si="29"/>
        <v>10725340.541967971</v>
      </c>
      <c r="N172" s="41">
        <f>'jan-aug'!M172</f>
        <v>8554801.4176044725</v>
      </c>
      <c r="O172" s="41">
        <f t="shared" si="30"/>
        <v>2170539.1243634988</v>
      </c>
    </row>
    <row r="173" spans="1:15" s="34" customFormat="1" x14ac:dyDescent="0.2">
      <c r="A173" s="33">
        <v>3430</v>
      </c>
      <c r="B173" s="34" t="s">
        <v>111</v>
      </c>
      <c r="C173" s="36">
        <v>41314971</v>
      </c>
      <c r="D173" s="37">
        <v>1844</v>
      </c>
      <c r="E173" s="37">
        <f t="shared" si="21"/>
        <v>22405.081887201737</v>
      </c>
      <c r="F173" s="38">
        <f t="shared" si="22"/>
        <v>0.73561167016100515</v>
      </c>
      <c r="G173" s="37">
        <f t="shared" si="23"/>
        <v>4831.605386657332</v>
      </c>
      <c r="H173" s="37">
        <f t="shared" si="24"/>
        <v>1752.4149619430384</v>
      </c>
      <c r="I173" s="81">
        <f t="shared" si="25"/>
        <v>6584.0203486003702</v>
      </c>
      <c r="J173" s="37">
        <f t="shared" si="26"/>
        <v>-427.56519742097345</v>
      </c>
      <c r="K173" s="37">
        <f t="shared" si="27"/>
        <v>6156.455151179397</v>
      </c>
      <c r="L173" s="37">
        <f t="shared" si="28"/>
        <v>12140933.522819083</v>
      </c>
      <c r="M173" s="41">
        <f t="shared" si="29"/>
        <v>11352503.298774809</v>
      </c>
      <c r="N173" s="41">
        <f>'jan-aug'!M173</f>
        <v>9198478.8053407781</v>
      </c>
      <c r="O173" s="41">
        <f t="shared" si="30"/>
        <v>2154024.4934340306</v>
      </c>
    </row>
    <row r="174" spans="1:15" s="34" customFormat="1" x14ac:dyDescent="0.2">
      <c r="A174" s="33">
        <v>3431</v>
      </c>
      <c r="B174" s="34" t="s">
        <v>114</v>
      </c>
      <c r="C174" s="36">
        <v>53778951</v>
      </c>
      <c r="D174" s="37">
        <v>2466</v>
      </c>
      <c r="E174" s="37">
        <f t="shared" si="21"/>
        <v>21808.171532846714</v>
      </c>
      <c r="F174" s="38">
        <f t="shared" si="22"/>
        <v>0.71601369569636741</v>
      </c>
      <c r="G174" s="37">
        <f t="shared" si="23"/>
        <v>5189.7515992703457</v>
      </c>
      <c r="H174" s="37">
        <f t="shared" si="24"/>
        <v>1961.3335859672964</v>
      </c>
      <c r="I174" s="81">
        <f t="shared" si="25"/>
        <v>7151.0851852376418</v>
      </c>
      <c r="J174" s="37">
        <f t="shared" si="26"/>
        <v>-427.56519742097345</v>
      </c>
      <c r="K174" s="37">
        <f t="shared" si="27"/>
        <v>6723.5199878166686</v>
      </c>
      <c r="L174" s="37">
        <f t="shared" si="28"/>
        <v>17634576.066796023</v>
      </c>
      <c r="M174" s="41">
        <f t="shared" si="29"/>
        <v>16580200.289955905</v>
      </c>
      <c r="N174" s="41">
        <f>'jan-aug'!M174</f>
        <v>13072726.932793038</v>
      </c>
      <c r="O174" s="41">
        <f t="shared" si="30"/>
        <v>3507473.3571628667</v>
      </c>
    </row>
    <row r="175" spans="1:15" s="34" customFormat="1" x14ac:dyDescent="0.2">
      <c r="A175" s="33">
        <v>3432</v>
      </c>
      <c r="B175" s="34" t="s">
        <v>115</v>
      </c>
      <c r="C175" s="36">
        <v>47898537</v>
      </c>
      <c r="D175" s="37">
        <v>1966</v>
      </c>
      <c r="E175" s="37">
        <f t="shared" si="21"/>
        <v>24363.447100712106</v>
      </c>
      <c r="F175" s="38">
        <f t="shared" si="22"/>
        <v>0.79990941800001103</v>
      </c>
      <c r="G175" s="37">
        <f t="shared" si="23"/>
        <v>3656.5862585511109</v>
      </c>
      <c r="H175" s="37">
        <f t="shared" si="24"/>
        <v>1066.9871372144091</v>
      </c>
      <c r="I175" s="81">
        <f t="shared" si="25"/>
        <v>4723.5733957655202</v>
      </c>
      <c r="J175" s="37">
        <f t="shared" si="26"/>
        <v>-427.56519742097345</v>
      </c>
      <c r="K175" s="37">
        <f t="shared" si="27"/>
        <v>4296.0081983445471</v>
      </c>
      <c r="L175" s="37">
        <f t="shared" si="28"/>
        <v>9286545.2960750125</v>
      </c>
      <c r="M175" s="41">
        <f t="shared" si="29"/>
        <v>8445952.1179453786</v>
      </c>
      <c r="N175" s="41">
        <f>'jan-aug'!M175</f>
        <v>6498826.9824294876</v>
      </c>
      <c r="O175" s="41">
        <f t="shared" si="30"/>
        <v>1947125.135515891</v>
      </c>
    </row>
    <row r="176" spans="1:15" s="34" customFormat="1" x14ac:dyDescent="0.2">
      <c r="A176" s="33">
        <v>3433</v>
      </c>
      <c r="B176" s="34" t="s">
        <v>116</v>
      </c>
      <c r="C176" s="36">
        <v>59587416</v>
      </c>
      <c r="D176" s="37">
        <v>2147</v>
      </c>
      <c r="E176" s="37">
        <f t="shared" si="21"/>
        <v>27753.803446669772</v>
      </c>
      <c r="F176" s="38">
        <f t="shared" si="22"/>
        <v>0.91122281139204764</v>
      </c>
      <c r="G176" s="37">
        <f t="shared" si="23"/>
        <v>1622.3724509765118</v>
      </c>
      <c r="H176" s="37">
        <f t="shared" si="24"/>
        <v>0</v>
      </c>
      <c r="I176" s="81">
        <f t="shared" si="25"/>
        <v>1622.3724509765118</v>
      </c>
      <c r="J176" s="37">
        <f t="shared" si="26"/>
        <v>-427.56519742097345</v>
      </c>
      <c r="K176" s="37">
        <f t="shared" si="27"/>
        <v>1194.8072535555384</v>
      </c>
      <c r="L176" s="37">
        <f t="shared" si="28"/>
        <v>3483233.6522465707</v>
      </c>
      <c r="M176" s="41">
        <f t="shared" si="29"/>
        <v>2565251.1733837412</v>
      </c>
      <c r="N176" s="41">
        <f>'jan-aug'!M176</f>
        <v>531200.39770980668</v>
      </c>
      <c r="O176" s="41">
        <f t="shared" si="30"/>
        <v>2034050.7756739345</v>
      </c>
    </row>
    <row r="177" spans="1:15" s="34" customFormat="1" x14ac:dyDescent="0.2">
      <c r="A177" s="33">
        <v>3434</v>
      </c>
      <c r="B177" s="34" t="s">
        <v>117</v>
      </c>
      <c r="C177" s="36">
        <v>46792196</v>
      </c>
      <c r="D177" s="37">
        <v>2212</v>
      </c>
      <c r="E177" s="37">
        <f t="shared" si="21"/>
        <v>21153.795660036165</v>
      </c>
      <c r="F177" s="38">
        <f t="shared" si="22"/>
        <v>0.69452899275554936</v>
      </c>
      <c r="G177" s="37">
        <f t="shared" si="23"/>
        <v>5582.3771229566755</v>
      </c>
      <c r="H177" s="37">
        <f t="shared" si="24"/>
        <v>2190.3651414509886</v>
      </c>
      <c r="I177" s="81">
        <f t="shared" si="25"/>
        <v>7772.7422644076642</v>
      </c>
      <c r="J177" s="37">
        <f t="shared" si="26"/>
        <v>-427.56519742097345</v>
      </c>
      <c r="K177" s="37">
        <f t="shared" si="27"/>
        <v>7345.177066986691</v>
      </c>
      <c r="L177" s="37">
        <f t="shared" si="28"/>
        <v>17193305.888869751</v>
      </c>
      <c r="M177" s="41">
        <f t="shared" si="29"/>
        <v>16247531.67217456</v>
      </c>
      <c r="N177" s="41">
        <f>'jan-aug'!M177</f>
        <v>12039835.393608358</v>
      </c>
      <c r="O177" s="41">
        <f t="shared" si="30"/>
        <v>4207696.2785662021</v>
      </c>
    </row>
    <row r="178" spans="1:15" s="34" customFormat="1" x14ac:dyDescent="0.2">
      <c r="A178" s="33">
        <v>3435</v>
      </c>
      <c r="B178" s="34" t="s">
        <v>118</v>
      </c>
      <c r="C178" s="36">
        <v>78599711</v>
      </c>
      <c r="D178" s="37">
        <v>3532</v>
      </c>
      <c r="E178" s="37">
        <f t="shared" si="21"/>
        <v>22253.598810872027</v>
      </c>
      <c r="F178" s="38">
        <f t="shared" si="22"/>
        <v>0.73063812356380753</v>
      </c>
      <c r="G178" s="37">
        <f t="shared" si="23"/>
        <v>4922.4952324551587</v>
      </c>
      <c r="H178" s="37">
        <f t="shared" si="24"/>
        <v>1805.434038658437</v>
      </c>
      <c r="I178" s="81">
        <f t="shared" si="25"/>
        <v>6727.9292711135959</v>
      </c>
      <c r="J178" s="37">
        <f t="shared" si="26"/>
        <v>-427.56519742097345</v>
      </c>
      <c r="K178" s="37">
        <f t="shared" si="27"/>
        <v>6300.3640736926227</v>
      </c>
      <c r="L178" s="37">
        <f t="shared" si="28"/>
        <v>23763046.18557322</v>
      </c>
      <c r="M178" s="41">
        <f t="shared" si="29"/>
        <v>22252885.908282343</v>
      </c>
      <c r="N178" s="41">
        <f>'jan-aug'!M178</f>
        <v>17302898.214568123</v>
      </c>
      <c r="O178" s="41">
        <f t="shared" si="30"/>
        <v>4949987.6937142201</v>
      </c>
    </row>
    <row r="179" spans="1:15" s="34" customFormat="1" x14ac:dyDescent="0.2">
      <c r="A179" s="33">
        <v>3436</v>
      </c>
      <c r="B179" s="34" t="s">
        <v>119</v>
      </c>
      <c r="C179" s="36">
        <v>148295219</v>
      </c>
      <c r="D179" s="37">
        <v>5589</v>
      </c>
      <c r="E179" s="37">
        <f t="shared" si="21"/>
        <v>26533.408302021828</v>
      </c>
      <c r="F179" s="38">
        <f t="shared" si="22"/>
        <v>0.87115436106767452</v>
      </c>
      <c r="G179" s="37">
        <f t="shared" si="23"/>
        <v>2354.6095377652782</v>
      </c>
      <c r="H179" s="37">
        <f t="shared" si="24"/>
        <v>307.5007167560068</v>
      </c>
      <c r="I179" s="81">
        <f t="shared" si="25"/>
        <v>2662.1102545212852</v>
      </c>
      <c r="J179" s="37">
        <f t="shared" si="26"/>
        <v>-427.56519742097345</v>
      </c>
      <c r="K179" s="37">
        <f t="shared" si="27"/>
        <v>2234.5450571003116</v>
      </c>
      <c r="L179" s="37">
        <f t="shared" si="28"/>
        <v>14878534.212519463</v>
      </c>
      <c r="M179" s="41">
        <f t="shared" si="29"/>
        <v>12488872.324133642</v>
      </c>
      <c r="N179" s="41">
        <f>'jan-aug'!M179</f>
        <v>6551550.5655637793</v>
      </c>
      <c r="O179" s="41">
        <f t="shared" si="30"/>
        <v>5937321.7585698627</v>
      </c>
    </row>
    <row r="180" spans="1:15" s="34" customFormat="1" x14ac:dyDescent="0.2">
      <c r="A180" s="33">
        <v>3437</v>
      </c>
      <c r="B180" s="34" t="s">
        <v>120</v>
      </c>
      <c r="C180" s="36">
        <v>109726451</v>
      </c>
      <c r="D180" s="37">
        <v>5567</v>
      </c>
      <c r="E180" s="37">
        <f t="shared" si="21"/>
        <v>19710.158253996768</v>
      </c>
      <c r="F180" s="38">
        <f t="shared" si="22"/>
        <v>0.64713097257825403</v>
      </c>
      <c r="G180" s="37">
        <f t="shared" si="23"/>
        <v>6448.5595665803139</v>
      </c>
      <c r="H180" s="37">
        <f t="shared" si="24"/>
        <v>2695.6382335647777</v>
      </c>
      <c r="I180" s="81">
        <f t="shared" si="25"/>
        <v>9144.1978001450916</v>
      </c>
      <c r="J180" s="37">
        <f t="shared" si="26"/>
        <v>-427.56519742097345</v>
      </c>
      <c r="K180" s="37">
        <f t="shared" si="27"/>
        <v>8716.6326027241175</v>
      </c>
      <c r="L180" s="37">
        <f t="shared" si="28"/>
        <v>50905749.153407723</v>
      </c>
      <c r="M180" s="41">
        <f t="shared" si="29"/>
        <v>48525493.699365161</v>
      </c>
      <c r="N180" s="41">
        <f>'jan-aug'!M180</f>
        <v>38212891.68854779</v>
      </c>
      <c r="O180" s="41">
        <f t="shared" si="30"/>
        <v>10312602.010817371</v>
      </c>
    </row>
    <row r="181" spans="1:15" s="34" customFormat="1" x14ac:dyDescent="0.2">
      <c r="A181" s="33">
        <v>3438</v>
      </c>
      <c r="B181" s="34" t="s">
        <v>121</v>
      </c>
      <c r="C181" s="36">
        <v>80759055</v>
      </c>
      <c r="D181" s="37">
        <v>3240</v>
      </c>
      <c r="E181" s="37">
        <f t="shared" si="21"/>
        <v>24925.634259259259</v>
      </c>
      <c r="F181" s="38">
        <f t="shared" si="22"/>
        <v>0.81836734806801814</v>
      </c>
      <c r="G181" s="37">
        <f t="shared" si="23"/>
        <v>3319.2739634228192</v>
      </c>
      <c r="H181" s="37">
        <f t="shared" si="24"/>
        <v>870.22163172290584</v>
      </c>
      <c r="I181" s="81">
        <f t="shared" si="25"/>
        <v>4189.495595145725</v>
      </c>
      <c r="J181" s="37">
        <f t="shared" si="26"/>
        <v>-427.56519742097345</v>
      </c>
      <c r="K181" s="37">
        <f t="shared" si="27"/>
        <v>3761.9303977247514</v>
      </c>
      <c r="L181" s="37">
        <f t="shared" si="28"/>
        <v>13573965.728272149</v>
      </c>
      <c r="M181" s="41">
        <f t="shared" si="29"/>
        <v>12188654.488628194</v>
      </c>
      <c r="N181" s="41">
        <f>'jan-aug'!M181</f>
        <v>8008101.6423558127</v>
      </c>
      <c r="O181" s="41">
        <f t="shared" si="30"/>
        <v>4180552.846272381</v>
      </c>
    </row>
    <row r="182" spans="1:15" s="34" customFormat="1" x14ac:dyDescent="0.2">
      <c r="A182" s="33">
        <v>3439</v>
      </c>
      <c r="B182" s="34" t="s">
        <v>122</v>
      </c>
      <c r="C182" s="36">
        <v>110684002</v>
      </c>
      <c r="D182" s="37">
        <v>4416</v>
      </c>
      <c r="E182" s="37">
        <f t="shared" si="21"/>
        <v>25064.312047101448</v>
      </c>
      <c r="F182" s="38">
        <f t="shared" si="22"/>
        <v>0.82292046684894515</v>
      </c>
      <c r="G182" s="37">
        <f t="shared" si="23"/>
        <v>3236.0672907175058</v>
      </c>
      <c r="H182" s="37">
        <f t="shared" si="24"/>
        <v>821.68440597813969</v>
      </c>
      <c r="I182" s="81">
        <f t="shared" si="25"/>
        <v>4057.7516966956455</v>
      </c>
      <c r="J182" s="37">
        <f t="shared" si="26"/>
        <v>-427.56519742097345</v>
      </c>
      <c r="K182" s="37">
        <f t="shared" si="27"/>
        <v>3630.1864992746719</v>
      </c>
      <c r="L182" s="37">
        <f t="shared" si="28"/>
        <v>17919031.49260797</v>
      </c>
      <c r="M182" s="41">
        <f t="shared" si="29"/>
        <v>16030903.580796951</v>
      </c>
      <c r="N182" s="41">
        <f>'jan-aug'!M182</f>
        <v>13556923.759210886</v>
      </c>
      <c r="O182" s="41">
        <f t="shared" si="30"/>
        <v>2473979.821586065</v>
      </c>
    </row>
    <row r="183" spans="1:15" s="34" customFormat="1" x14ac:dyDescent="0.2">
      <c r="A183" s="33">
        <v>3440</v>
      </c>
      <c r="B183" s="34" t="s">
        <v>123</v>
      </c>
      <c r="C183" s="36">
        <v>143207583</v>
      </c>
      <c r="D183" s="37">
        <v>5161</v>
      </c>
      <c r="E183" s="37">
        <f t="shared" si="21"/>
        <v>27748.030032939354</v>
      </c>
      <c r="F183" s="38">
        <f t="shared" si="22"/>
        <v>0.91103325660540846</v>
      </c>
      <c r="G183" s="37">
        <f t="shared" si="23"/>
        <v>1625.8364992147624</v>
      </c>
      <c r="H183" s="37">
        <f t="shared" si="24"/>
        <v>0</v>
      </c>
      <c r="I183" s="81">
        <f t="shared" si="25"/>
        <v>1625.8364992147624</v>
      </c>
      <c r="J183" s="37">
        <f t="shared" si="26"/>
        <v>-427.56519742097345</v>
      </c>
      <c r="K183" s="37">
        <f t="shared" si="27"/>
        <v>1198.271301793789</v>
      </c>
      <c r="L183" s="37">
        <f t="shared" si="28"/>
        <v>8390942.172447389</v>
      </c>
      <c r="M183" s="41">
        <f t="shared" si="29"/>
        <v>6184278.188557745</v>
      </c>
      <c r="N183" s="41">
        <f>'jan-aug'!M183</f>
        <v>5208440.3151282286</v>
      </c>
      <c r="O183" s="41">
        <f t="shared" si="30"/>
        <v>975837.87342951633</v>
      </c>
    </row>
    <row r="184" spans="1:15" s="34" customFormat="1" x14ac:dyDescent="0.2">
      <c r="A184" s="33">
        <v>3441</v>
      </c>
      <c r="B184" s="34" t="s">
        <v>124</v>
      </c>
      <c r="C184" s="36">
        <v>152652540</v>
      </c>
      <c r="D184" s="37">
        <v>6129</v>
      </c>
      <c r="E184" s="37">
        <f t="shared" si="21"/>
        <v>24906.598139990212</v>
      </c>
      <c r="F184" s="38">
        <f t="shared" si="22"/>
        <v>0.8177423473847184</v>
      </c>
      <c r="G184" s="37">
        <f t="shared" si="23"/>
        <v>3330.6956349842476</v>
      </c>
      <c r="H184" s="37">
        <f t="shared" si="24"/>
        <v>876.88427346707226</v>
      </c>
      <c r="I184" s="81">
        <f t="shared" si="25"/>
        <v>4207.5799084513201</v>
      </c>
      <c r="J184" s="37">
        <f t="shared" si="26"/>
        <v>-427.56519742097345</v>
      </c>
      <c r="K184" s="37">
        <f t="shared" si="27"/>
        <v>3780.0147110303465</v>
      </c>
      <c r="L184" s="37">
        <f t="shared" si="28"/>
        <v>25788257.258898139</v>
      </c>
      <c r="M184" s="41">
        <f t="shared" si="29"/>
        <v>23167710.163904995</v>
      </c>
      <c r="N184" s="41">
        <f>'jan-aug'!M184</f>
        <v>19316631.005956415</v>
      </c>
      <c r="O184" s="41">
        <f t="shared" si="30"/>
        <v>3851079.1579485796</v>
      </c>
    </row>
    <row r="185" spans="1:15" s="34" customFormat="1" x14ac:dyDescent="0.2">
      <c r="A185" s="33">
        <v>3442</v>
      </c>
      <c r="B185" s="34" t="s">
        <v>125</v>
      </c>
      <c r="C185" s="36">
        <v>349946121</v>
      </c>
      <c r="D185" s="37">
        <v>14896</v>
      </c>
      <c r="E185" s="37">
        <f t="shared" si="21"/>
        <v>23492.623590225565</v>
      </c>
      <c r="F185" s="38">
        <f t="shared" si="22"/>
        <v>0.77131822872476041</v>
      </c>
      <c r="G185" s="37">
        <f t="shared" si="23"/>
        <v>4179.0803648430356</v>
      </c>
      <c r="H185" s="37">
        <f t="shared" si="24"/>
        <v>1371.7753658846987</v>
      </c>
      <c r="I185" s="81">
        <f t="shared" si="25"/>
        <v>5550.8557307277342</v>
      </c>
      <c r="J185" s="37">
        <f t="shared" si="26"/>
        <v>-427.56519742097345</v>
      </c>
      <c r="K185" s="37">
        <f t="shared" si="27"/>
        <v>5123.2905333067611</v>
      </c>
      <c r="L185" s="37">
        <f t="shared" si="28"/>
        <v>82685546.964920327</v>
      </c>
      <c r="M185" s="41">
        <f t="shared" si="29"/>
        <v>76316535.784137517</v>
      </c>
      <c r="N185" s="41">
        <f>'jan-aug'!M185</f>
        <v>60333824.446830943</v>
      </c>
      <c r="O185" s="41">
        <f t="shared" si="30"/>
        <v>15982711.337306574</v>
      </c>
    </row>
    <row r="186" spans="1:15" s="34" customFormat="1" x14ac:dyDescent="0.2">
      <c r="A186" s="33">
        <v>3443</v>
      </c>
      <c r="B186" s="34" t="s">
        <v>126</v>
      </c>
      <c r="C186" s="36">
        <v>299602517</v>
      </c>
      <c r="D186" s="37">
        <v>13635</v>
      </c>
      <c r="E186" s="37">
        <f t="shared" si="21"/>
        <v>21973.048551521821</v>
      </c>
      <c r="F186" s="38">
        <f t="shared" si="22"/>
        <v>0.72142699700405177</v>
      </c>
      <c r="G186" s="37">
        <f t="shared" si="23"/>
        <v>5090.8253880652819</v>
      </c>
      <c r="H186" s="37">
        <f t="shared" si="24"/>
        <v>1903.6266294310092</v>
      </c>
      <c r="I186" s="81">
        <f t="shared" si="25"/>
        <v>6994.4520174962909</v>
      </c>
      <c r="J186" s="37">
        <f t="shared" si="26"/>
        <v>-427.56519742097345</v>
      </c>
      <c r="K186" s="37">
        <f t="shared" si="27"/>
        <v>6566.8868200753177</v>
      </c>
      <c r="L186" s="37">
        <f t="shared" si="28"/>
        <v>95369353.258561924</v>
      </c>
      <c r="M186" s="41">
        <f t="shared" si="29"/>
        <v>89539501.791726962</v>
      </c>
      <c r="N186" s="41">
        <f>'jan-aug'!M186</f>
        <v>71445316.132414073</v>
      </c>
      <c r="O186" s="41">
        <f t="shared" si="30"/>
        <v>18094185.659312889</v>
      </c>
    </row>
    <row r="187" spans="1:15" s="34" customFormat="1" x14ac:dyDescent="0.2">
      <c r="A187" s="33">
        <v>3446</v>
      </c>
      <c r="B187" s="34" t="s">
        <v>129</v>
      </c>
      <c r="C187" s="36">
        <v>346011443</v>
      </c>
      <c r="D187" s="37">
        <v>13568</v>
      </c>
      <c r="E187" s="37">
        <f t="shared" si="21"/>
        <v>25502.022626768867</v>
      </c>
      <c r="F187" s="38">
        <f t="shared" si="22"/>
        <v>0.8372915373131069</v>
      </c>
      <c r="G187" s="37">
        <f t="shared" si="23"/>
        <v>2973.4409429170546</v>
      </c>
      <c r="H187" s="37">
        <f t="shared" si="24"/>
        <v>668.48570309454317</v>
      </c>
      <c r="I187" s="81">
        <f t="shared" si="25"/>
        <v>3641.9266460115978</v>
      </c>
      <c r="J187" s="37">
        <f t="shared" si="26"/>
        <v>-427.56519742097345</v>
      </c>
      <c r="K187" s="37">
        <f t="shared" si="27"/>
        <v>3214.3614485906241</v>
      </c>
      <c r="L187" s="37">
        <f t="shared" si="28"/>
        <v>49413660.733085357</v>
      </c>
      <c r="M187" s="41">
        <f t="shared" si="29"/>
        <v>43612456.134477586</v>
      </c>
      <c r="N187" s="41">
        <f>'jan-aug'!M187</f>
        <v>34496398.047865361</v>
      </c>
      <c r="O187" s="41">
        <f t="shared" si="30"/>
        <v>9116058.0866122246</v>
      </c>
    </row>
    <row r="188" spans="1:15" s="34" customFormat="1" x14ac:dyDescent="0.2">
      <c r="A188" s="33">
        <v>3447</v>
      </c>
      <c r="B188" s="34" t="s">
        <v>130</v>
      </c>
      <c r="C188" s="36">
        <v>110275626</v>
      </c>
      <c r="D188" s="37">
        <v>5564</v>
      </c>
      <c r="E188" s="37">
        <f t="shared" si="21"/>
        <v>19819.487059669304</v>
      </c>
      <c r="F188" s="38">
        <f t="shared" si="22"/>
        <v>0.65072049506883778</v>
      </c>
      <c r="G188" s="37">
        <f t="shared" si="23"/>
        <v>6382.9622831767929</v>
      </c>
      <c r="H188" s="37">
        <f t="shared" si="24"/>
        <v>2657.3731515793902</v>
      </c>
      <c r="I188" s="81">
        <f t="shared" si="25"/>
        <v>9040.3354347561835</v>
      </c>
      <c r="J188" s="37">
        <f t="shared" si="26"/>
        <v>-427.56519742097345</v>
      </c>
      <c r="K188" s="37">
        <f t="shared" si="27"/>
        <v>8612.7702373352095</v>
      </c>
      <c r="L188" s="37">
        <f t="shared" si="28"/>
        <v>50300426.358983405</v>
      </c>
      <c r="M188" s="41">
        <f t="shared" si="29"/>
        <v>47921453.600533105</v>
      </c>
      <c r="N188" s="41">
        <f>'jan-aug'!M188</f>
        <v>38448337.378045611</v>
      </c>
      <c r="O188" s="41">
        <f t="shared" si="30"/>
        <v>9473116.2224874943</v>
      </c>
    </row>
    <row r="189" spans="1:15" s="34" customFormat="1" x14ac:dyDescent="0.2">
      <c r="A189" s="33">
        <v>3448</v>
      </c>
      <c r="B189" s="34" t="s">
        <v>131</v>
      </c>
      <c r="C189" s="36">
        <v>134458172</v>
      </c>
      <c r="D189" s="37">
        <v>6527</v>
      </c>
      <c r="E189" s="37">
        <f t="shared" si="21"/>
        <v>20600.302129615444</v>
      </c>
      <c r="F189" s="38">
        <f t="shared" si="22"/>
        <v>0.67635649499874917</v>
      </c>
      <c r="G189" s="37">
        <f t="shared" si="23"/>
        <v>5914.473241209108</v>
      </c>
      <c r="H189" s="37">
        <f t="shared" si="24"/>
        <v>2384.0878770982408</v>
      </c>
      <c r="I189" s="81">
        <f t="shared" si="25"/>
        <v>8298.5611183073488</v>
      </c>
      <c r="J189" s="37">
        <f t="shared" si="26"/>
        <v>-427.56519742097345</v>
      </c>
      <c r="K189" s="37">
        <f t="shared" si="27"/>
        <v>7870.9959208863756</v>
      </c>
      <c r="L189" s="37">
        <f t="shared" si="28"/>
        <v>54164708.419192068</v>
      </c>
      <c r="M189" s="41">
        <f t="shared" si="29"/>
        <v>51373990.375625372</v>
      </c>
      <c r="N189" s="41">
        <f>'jan-aug'!M189</f>
        <v>39370722.499245815</v>
      </c>
      <c r="O189" s="41">
        <f t="shared" si="30"/>
        <v>12003267.876379557</v>
      </c>
    </row>
    <row r="190" spans="1:15" s="34" customFormat="1" x14ac:dyDescent="0.2">
      <c r="A190" s="33">
        <v>3449</v>
      </c>
      <c r="B190" s="34" t="s">
        <v>132</v>
      </c>
      <c r="C190" s="36">
        <v>70882907</v>
      </c>
      <c r="D190" s="37">
        <v>2866</v>
      </c>
      <c r="E190" s="37">
        <f t="shared" si="21"/>
        <v>24732.34717376134</v>
      </c>
      <c r="F190" s="38">
        <f t="shared" si="22"/>
        <v>0.81202127727481577</v>
      </c>
      <c r="G190" s="37">
        <f t="shared" si="23"/>
        <v>3435.2462147215706</v>
      </c>
      <c r="H190" s="37">
        <f t="shared" si="24"/>
        <v>937.87211164717746</v>
      </c>
      <c r="I190" s="81">
        <f t="shared" si="25"/>
        <v>4373.1183263687481</v>
      </c>
      <c r="J190" s="37">
        <f t="shared" si="26"/>
        <v>-427.56519742097345</v>
      </c>
      <c r="K190" s="37">
        <f t="shared" si="27"/>
        <v>3945.5531289477744</v>
      </c>
      <c r="L190" s="37">
        <f t="shared" si="28"/>
        <v>12533357.123372832</v>
      </c>
      <c r="M190" s="41">
        <f t="shared" si="29"/>
        <v>11307955.267564321</v>
      </c>
      <c r="N190" s="41">
        <f>'jan-aug'!M190</f>
        <v>8176420.2330838796</v>
      </c>
      <c r="O190" s="41">
        <f t="shared" si="30"/>
        <v>3131535.0344804414</v>
      </c>
    </row>
    <row r="191" spans="1:15" s="34" customFormat="1" x14ac:dyDescent="0.2">
      <c r="A191" s="33">
        <v>3450</v>
      </c>
      <c r="B191" s="34" t="s">
        <v>133</v>
      </c>
      <c r="C191" s="36">
        <v>28254700</v>
      </c>
      <c r="D191" s="37">
        <v>1239</v>
      </c>
      <c r="E191" s="37">
        <f t="shared" si="21"/>
        <v>22804.439063761096</v>
      </c>
      <c r="F191" s="38">
        <f t="shared" si="22"/>
        <v>0.74872350796274167</v>
      </c>
      <c r="G191" s="37">
        <f t="shared" si="23"/>
        <v>4591.9910807217175</v>
      </c>
      <c r="H191" s="37">
        <f t="shared" si="24"/>
        <v>1612.6399501472629</v>
      </c>
      <c r="I191" s="81">
        <f t="shared" si="25"/>
        <v>6204.6310308689808</v>
      </c>
      <c r="J191" s="37">
        <f t="shared" si="26"/>
        <v>-427.56519742097345</v>
      </c>
      <c r="K191" s="37">
        <f t="shared" si="27"/>
        <v>5777.0658334480077</v>
      </c>
      <c r="L191" s="37">
        <f t="shared" si="28"/>
        <v>7687537.8472466674</v>
      </c>
      <c r="M191" s="41">
        <f t="shared" si="29"/>
        <v>7157784.5676420815</v>
      </c>
      <c r="N191" s="41">
        <f>'jan-aug'!M191</f>
        <v>5723350.4874008838</v>
      </c>
      <c r="O191" s="41">
        <f t="shared" si="30"/>
        <v>1434434.0802411977</v>
      </c>
    </row>
    <row r="192" spans="1:15" s="34" customFormat="1" x14ac:dyDescent="0.2">
      <c r="A192" s="33">
        <v>3451</v>
      </c>
      <c r="B192" s="34" t="s">
        <v>134</v>
      </c>
      <c r="C192" s="36">
        <v>162588839</v>
      </c>
      <c r="D192" s="37">
        <v>6401</v>
      </c>
      <c r="E192" s="37">
        <f t="shared" si="21"/>
        <v>25400.537259803157</v>
      </c>
      <c r="F192" s="38">
        <f t="shared" si="22"/>
        <v>0.83395953341031415</v>
      </c>
      <c r="G192" s="37">
        <f t="shared" si="23"/>
        <v>3034.3321630964806</v>
      </c>
      <c r="H192" s="37">
        <f t="shared" si="24"/>
        <v>704.00558153254144</v>
      </c>
      <c r="I192" s="81">
        <f t="shared" si="25"/>
        <v>3738.3377446290219</v>
      </c>
      <c r="J192" s="37">
        <f t="shared" si="26"/>
        <v>-427.56519742097345</v>
      </c>
      <c r="K192" s="37">
        <f t="shared" si="27"/>
        <v>3310.7725472080483</v>
      </c>
      <c r="L192" s="37">
        <f t="shared" si="28"/>
        <v>23929099.903370369</v>
      </c>
      <c r="M192" s="41">
        <f t="shared" si="29"/>
        <v>21192255.074678719</v>
      </c>
      <c r="N192" s="41">
        <f>'jan-aug'!M192</f>
        <v>16763301.608154191</v>
      </c>
      <c r="O192" s="41">
        <f t="shared" si="30"/>
        <v>4428953.4665245283</v>
      </c>
    </row>
    <row r="193" spans="1:15" s="34" customFormat="1" x14ac:dyDescent="0.2">
      <c r="A193" s="33">
        <v>3452</v>
      </c>
      <c r="B193" s="34" t="s">
        <v>135</v>
      </c>
      <c r="C193" s="36">
        <v>60721984</v>
      </c>
      <c r="D193" s="37">
        <v>2091</v>
      </c>
      <c r="E193" s="37">
        <f t="shared" si="21"/>
        <v>29039.686274509804</v>
      </c>
      <c r="F193" s="38">
        <f t="shared" si="22"/>
        <v>0.95344137677738938</v>
      </c>
      <c r="G193" s="37">
        <f t="shared" si="23"/>
        <v>850.84275427249224</v>
      </c>
      <c r="H193" s="37">
        <f t="shared" si="24"/>
        <v>0</v>
      </c>
      <c r="I193" s="81">
        <f t="shared" si="25"/>
        <v>850.84275427249224</v>
      </c>
      <c r="J193" s="37">
        <f t="shared" si="26"/>
        <v>-427.56519742097345</v>
      </c>
      <c r="K193" s="37">
        <f t="shared" si="27"/>
        <v>423.2775568515188</v>
      </c>
      <c r="L193" s="37">
        <f t="shared" si="28"/>
        <v>1779112.1991837812</v>
      </c>
      <c r="M193" s="41">
        <f t="shared" si="29"/>
        <v>885073.37137652584</v>
      </c>
      <c r="N193" s="41">
        <f>'jan-aug'!M193</f>
        <v>860886.75929725729</v>
      </c>
      <c r="O193" s="41">
        <f t="shared" si="30"/>
        <v>24186.612079268554</v>
      </c>
    </row>
    <row r="194" spans="1:15" s="34" customFormat="1" x14ac:dyDescent="0.2">
      <c r="A194" s="33">
        <v>3453</v>
      </c>
      <c r="B194" s="34" t="s">
        <v>136</v>
      </c>
      <c r="C194" s="36">
        <v>94058963</v>
      </c>
      <c r="D194" s="37">
        <v>3291</v>
      </c>
      <c r="E194" s="37">
        <f t="shared" si="21"/>
        <v>28580.663324217563</v>
      </c>
      <c r="F194" s="38">
        <f t="shared" si="22"/>
        <v>0.93837057093045395</v>
      </c>
      <c r="G194" s="37">
        <f t="shared" si="23"/>
        <v>1126.2565244478369</v>
      </c>
      <c r="H194" s="37">
        <f t="shared" si="24"/>
        <v>0</v>
      </c>
      <c r="I194" s="81">
        <f t="shared" si="25"/>
        <v>1126.2565244478369</v>
      </c>
      <c r="J194" s="37">
        <f t="shared" si="26"/>
        <v>-427.56519742097345</v>
      </c>
      <c r="K194" s="37">
        <f t="shared" si="27"/>
        <v>698.69132702686352</v>
      </c>
      <c r="L194" s="37">
        <f t="shared" si="28"/>
        <v>3706510.2219578312</v>
      </c>
      <c r="M194" s="41">
        <f t="shared" si="29"/>
        <v>2299393.1572454078</v>
      </c>
      <c r="N194" s="41">
        <f>'jan-aug'!M194</f>
        <v>2672619.9824233721</v>
      </c>
      <c r="O194" s="41">
        <f t="shared" si="30"/>
        <v>-373226.82517796429</v>
      </c>
    </row>
    <row r="195" spans="1:15" s="34" customFormat="1" x14ac:dyDescent="0.2">
      <c r="A195" s="33">
        <v>3454</v>
      </c>
      <c r="B195" s="34" t="s">
        <v>137</v>
      </c>
      <c r="C195" s="36">
        <v>46187203</v>
      </c>
      <c r="D195" s="37">
        <v>1636</v>
      </c>
      <c r="E195" s="37">
        <f t="shared" si="21"/>
        <v>28231.786674816627</v>
      </c>
      <c r="F195" s="38">
        <f t="shared" si="22"/>
        <v>0.92691612786981081</v>
      </c>
      <c r="G195" s="37">
        <f t="shared" si="23"/>
        <v>1335.5825140883985</v>
      </c>
      <c r="H195" s="37">
        <f t="shared" si="24"/>
        <v>0</v>
      </c>
      <c r="I195" s="81">
        <f t="shared" si="25"/>
        <v>1335.5825140883985</v>
      </c>
      <c r="J195" s="37">
        <f t="shared" si="26"/>
        <v>-427.56519742097345</v>
      </c>
      <c r="K195" s="37">
        <f t="shared" si="27"/>
        <v>908.01731666742512</v>
      </c>
      <c r="L195" s="37">
        <f t="shared" si="28"/>
        <v>2185012.9930486199</v>
      </c>
      <c r="M195" s="41">
        <f t="shared" si="29"/>
        <v>1485516.3300679075</v>
      </c>
      <c r="N195" s="41">
        <f>'jan-aug'!M195</f>
        <v>234694.62219526933</v>
      </c>
      <c r="O195" s="41">
        <f t="shared" si="30"/>
        <v>1250821.707872638</v>
      </c>
    </row>
    <row r="196" spans="1:15" s="34" customFormat="1" x14ac:dyDescent="0.2">
      <c r="A196" s="33">
        <v>3801</v>
      </c>
      <c r="B196" s="34" t="s">
        <v>155</v>
      </c>
      <c r="C196" s="36">
        <v>671593578</v>
      </c>
      <c r="D196" s="37">
        <v>27682</v>
      </c>
      <c r="E196" s="37">
        <f t="shared" si="21"/>
        <v>24261.020807745106</v>
      </c>
      <c r="F196" s="38">
        <f t="shared" si="22"/>
        <v>0.79654652127786629</v>
      </c>
      <c r="G196" s="37">
        <f t="shared" si="23"/>
        <v>3718.0420343313108</v>
      </c>
      <c r="H196" s="37">
        <f t="shared" si="24"/>
        <v>1102.8363397528592</v>
      </c>
      <c r="I196" s="81">
        <f t="shared" si="25"/>
        <v>4820.87837408417</v>
      </c>
      <c r="J196" s="37">
        <f t="shared" si="26"/>
        <v>-427.56519742097345</v>
      </c>
      <c r="K196" s="37">
        <f t="shared" si="27"/>
        <v>4393.3131766631968</v>
      </c>
      <c r="L196" s="37">
        <f t="shared" si="28"/>
        <v>133451555.15139799</v>
      </c>
      <c r="M196" s="41">
        <f t="shared" si="29"/>
        <v>121615695.35639061</v>
      </c>
      <c r="N196" s="41">
        <f>'jan-aug'!M196</f>
        <v>97198538.957127735</v>
      </c>
      <c r="O196" s="41">
        <f t="shared" si="30"/>
        <v>24417156.399262875</v>
      </c>
    </row>
    <row r="197" spans="1:15" s="34" customFormat="1" x14ac:dyDescent="0.2">
      <c r="A197" s="33">
        <v>3802</v>
      </c>
      <c r="B197" s="34" t="s">
        <v>160</v>
      </c>
      <c r="C197" s="36">
        <v>700455607</v>
      </c>
      <c r="D197" s="37">
        <v>26206</v>
      </c>
      <c r="E197" s="37">
        <f t="shared" si="21"/>
        <v>26728.825726932762</v>
      </c>
      <c r="F197" s="38">
        <f t="shared" si="22"/>
        <v>0.87757037592720555</v>
      </c>
      <c r="G197" s="37">
        <f t="shared" si="23"/>
        <v>2237.3590828187175</v>
      </c>
      <c r="H197" s="37">
        <f t="shared" si="24"/>
        <v>239.1046180371797</v>
      </c>
      <c r="I197" s="81">
        <f t="shared" si="25"/>
        <v>2476.4637008558971</v>
      </c>
      <c r="J197" s="37">
        <f t="shared" si="26"/>
        <v>-427.56519742097345</v>
      </c>
      <c r="K197" s="37">
        <f t="shared" si="27"/>
        <v>2048.8985034349234</v>
      </c>
      <c r="L197" s="37">
        <f t="shared" si="28"/>
        <v>64898207.744629636</v>
      </c>
      <c r="M197" s="41">
        <f t="shared" si="29"/>
        <v>53693434.181015603</v>
      </c>
      <c r="N197" s="41">
        <f>'jan-aug'!M197</f>
        <v>42432483.34005446</v>
      </c>
      <c r="O197" s="41">
        <f t="shared" si="30"/>
        <v>11260950.840961143</v>
      </c>
    </row>
    <row r="198" spans="1:15" s="34" customFormat="1" x14ac:dyDescent="0.2">
      <c r="A198" s="33">
        <v>3803</v>
      </c>
      <c r="B198" s="34" t="s">
        <v>156</v>
      </c>
      <c r="C198" s="36">
        <v>1716924499</v>
      </c>
      <c r="D198" s="37">
        <v>58561</v>
      </c>
      <c r="E198" s="37">
        <f t="shared" si="21"/>
        <v>29318.565239664622</v>
      </c>
      <c r="F198" s="38">
        <f t="shared" si="22"/>
        <v>0.96259763080775262</v>
      </c>
      <c r="G198" s="37">
        <f t="shared" si="23"/>
        <v>683.51537517960162</v>
      </c>
      <c r="H198" s="37">
        <f t="shared" si="24"/>
        <v>0</v>
      </c>
      <c r="I198" s="81">
        <f t="shared" si="25"/>
        <v>683.51537517960162</v>
      </c>
      <c r="J198" s="37">
        <f t="shared" si="26"/>
        <v>-427.56519742097345</v>
      </c>
      <c r="K198" s="37">
        <f t="shared" si="27"/>
        <v>255.95017775862817</v>
      </c>
      <c r="L198" s="37">
        <f t="shared" si="28"/>
        <v>40027343.885892652</v>
      </c>
      <c r="M198" s="41">
        <f t="shared" si="29"/>
        <v>14988698.359723024</v>
      </c>
      <c r="N198" s="41">
        <f>'jan-aug'!M198</f>
        <v>17281988.344240308</v>
      </c>
      <c r="O198" s="41">
        <f t="shared" si="30"/>
        <v>-2293289.9845172837</v>
      </c>
    </row>
    <row r="199" spans="1:15" s="34" customFormat="1" x14ac:dyDescent="0.2">
      <c r="A199" s="33">
        <v>3804</v>
      </c>
      <c r="B199" s="34" t="s">
        <v>157</v>
      </c>
      <c r="C199" s="36">
        <v>1759383286</v>
      </c>
      <c r="D199" s="37">
        <v>65574</v>
      </c>
      <c r="E199" s="37">
        <f t="shared" si="21"/>
        <v>26830.501204745782</v>
      </c>
      <c r="F199" s="38">
        <f t="shared" si="22"/>
        <v>0.88090862161740213</v>
      </c>
      <c r="G199" s="37">
        <f t="shared" si="23"/>
        <v>2176.3537961309053</v>
      </c>
      <c r="H199" s="37">
        <f t="shared" si="24"/>
        <v>203.51820080262277</v>
      </c>
      <c r="I199" s="81">
        <f t="shared" si="25"/>
        <v>2379.871996933528</v>
      </c>
      <c r="J199" s="37">
        <f t="shared" si="26"/>
        <v>-427.56519742097345</v>
      </c>
      <c r="K199" s="37">
        <f t="shared" si="27"/>
        <v>1952.3067995125546</v>
      </c>
      <c r="L199" s="37">
        <f t="shared" si="28"/>
        <v>156057726.32691917</v>
      </c>
      <c r="M199" s="41">
        <f t="shared" si="29"/>
        <v>128020566.07123625</v>
      </c>
      <c r="N199" s="41">
        <f>'jan-aug'!M199</f>
        <v>103465165.00667918</v>
      </c>
      <c r="O199" s="41">
        <f t="shared" si="30"/>
        <v>24555401.064557076</v>
      </c>
    </row>
    <row r="200" spans="1:15" s="34" customFormat="1" x14ac:dyDescent="0.2">
      <c r="A200" s="33">
        <v>3805</v>
      </c>
      <c r="B200" s="34" t="s">
        <v>158</v>
      </c>
      <c r="C200" s="36">
        <v>1301008779</v>
      </c>
      <c r="D200" s="37">
        <v>48246</v>
      </c>
      <c r="E200" s="37">
        <f t="shared" si="21"/>
        <v>26966.148053724661</v>
      </c>
      <c r="F200" s="38">
        <f t="shared" si="22"/>
        <v>0.88536222752840887</v>
      </c>
      <c r="G200" s="37">
        <f t="shared" si="23"/>
        <v>2094.9656867435783</v>
      </c>
      <c r="H200" s="37">
        <f t="shared" si="24"/>
        <v>156.04180366001526</v>
      </c>
      <c r="I200" s="81">
        <f t="shared" si="25"/>
        <v>2251.0074904035937</v>
      </c>
      <c r="J200" s="37">
        <f t="shared" si="26"/>
        <v>-427.56519742097345</v>
      </c>
      <c r="K200" s="37">
        <f t="shared" si="27"/>
        <v>1823.4422929826203</v>
      </c>
      <c r="L200" s="37">
        <f t="shared" si="28"/>
        <v>108602107.38201179</v>
      </c>
      <c r="M200" s="41">
        <f t="shared" si="29"/>
        <v>87973796.867239505</v>
      </c>
      <c r="N200" s="41">
        <f>'jan-aug'!M200</f>
        <v>61481935.796079941</v>
      </c>
      <c r="O200" s="41">
        <f t="shared" si="30"/>
        <v>26491861.071159564</v>
      </c>
    </row>
    <row r="201" spans="1:15" s="34" customFormat="1" x14ac:dyDescent="0.2">
      <c r="A201" s="33">
        <v>3806</v>
      </c>
      <c r="B201" s="34" t="s">
        <v>162</v>
      </c>
      <c r="C201" s="36">
        <v>975118358</v>
      </c>
      <c r="D201" s="37">
        <v>37056</v>
      </c>
      <c r="E201" s="37">
        <f t="shared" ref="E201:E264" si="31">IF(ISNUMBER(C201),(C201)/D201,"")</f>
        <v>26314.722528065631</v>
      </c>
      <c r="F201" s="38">
        <f t="shared" ref="F201:F264" si="32">IF(ISNUMBER(C201),E201/E$365,"")</f>
        <v>0.86397439144157551</v>
      </c>
      <c r="G201" s="37">
        <f t="shared" ref="G201:G264" si="33">IF(ISNUMBER(D201),(E$365-E201)*0.6,"")</f>
        <v>2485.8210021389959</v>
      </c>
      <c r="H201" s="37">
        <f t="shared" ref="H201:H264" si="34">IF(ISNUMBER(D201),(IF(E201&gt;=E$365*0.9,0,IF(E201&lt;0.9*E$365,(E$365*0.9-E201)*0.35))),"")</f>
        <v>384.04073764067562</v>
      </c>
      <c r="I201" s="81">
        <f t="shared" ref="I201:I264" si="35">IF(ISNUMBER(C201),G201+H201,"")</f>
        <v>2869.8617397796716</v>
      </c>
      <c r="J201" s="37">
        <f t="shared" ref="J201:J264" si="36">IF(ISNUMBER(D201),I$367,"")</f>
        <v>-427.56519742097345</v>
      </c>
      <c r="K201" s="37">
        <f t="shared" ref="K201:K264" si="37">IF(ISNUMBER(I201),I201+J201,"")</f>
        <v>2442.2965423586979</v>
      </c>
      <c r="L201" s="37">
        <f t="shared" ref="L201:L264" si="38">IF(ISNUMBER(I201),(I201*D201),"")</f>
        <v>106345596.62927552</v>
      </c>
      <c r="M201" s="41">
        <f t="shared" ref="M201:M264" si="39">IF(ISNUMBER(K201),(K201*D201),"")</f>
        <v>90501740.673643917</v>
      </c>
      <c r="N201" s="41">
        <f>'jan-aug'!M201</f>
        <v>72094697.622943535</v>
      </c>
      <c r="O201" s="41">
        <f t="shared" ref="O201:O264" si="40">IF(ISNUMBER(M201),(M201-N201),"")</f>
        <v>18407043.050700381</v>
      </c>
    </row>
    <row r="202" spans="1:15" s="34" customFormat="1" x14ac:dyDescent="0.2">
      <c r="A202" s="33">
        <v>3807</v>
      </c>
      <c r="B202" s="34" t="s">
        <v>163</v>
      </c>
      <c r="C202" s="36">
        <v>1370994252</v>
      </c>
      <c r="D202" s="37">
        <v>55924</v>
      </c>
      <c r="E202" s="37">
        <f t="shared" si="31"/>
        <v>24515.310993491166</v>
      </c>
      <c r="F202" s="38">
        <f t="shared" si="32"/>
        <v>0.80489546769921649</v>
      </c>
      <c r="G202" s="37">
        <f t="shared" si="33"/>
        <v>3565.4679228836749</v>
      </c>
      <c r="H202" s="37">
        <f t="shared" si="34"/>
        <v>1013.8347747417382</v>
      </c>
      <c r="I202" s="81">
        <f t="shared" si="35"/>
        <v>4579.3026976254132</v>
      </c>
      <c r="J202" s="37">
        <f t="shared" si="36"/>
        <v>-427.56519742097345</v>
      </c>
      <c r="K202" s="37">
        <f t="shared" si="37"/>
        <v>4151.73750020444</v>
      </c>
      <c r="L202" s="37">
        <f t="shared" si="38"/>
        <v>256092924.06200361</v>
      </c>
      <c r="M202" s="41">
        <f t="shared" si="39"/>
        <v>232181767.96143311</v>
      </c>
      <c r="N202" s="41">
        <f>'jan-aug'!M202</f>
        <v>185495247.62466258</v>
      </c>
      <c r="O202" s="41">
        <f t="shared" si="40"/>
        <v>46686520.336770535</v>
      </c>
    </row>
    <row r="203" spans="1:15" s="34" customFormat="1" x14ac:dyDescent="0.2">
      <c r="A203" s="33">
        <v>3808</v>
      </c>
      <c r="B203" s="34" t="s">
        <v>164</v>
      </c>
      <c r="C203" s="36">
        <v>312941331</v>
      </c>
      <c r="D203" s="37">
        <v>13025</v>
      </c>
      <c r="E203" s="37">
        <f t="shared" si="31"/>
        <v>24026.205834932822</v>
      </c>
      <c r="F203" s="38">
        <f t="shared" si="32"/>
        <v>0.78883699202022395</v>
      </c>
      <c r="G203" s="37">
        <f t="shared" si="33"/>
        <v>3858.9310180186817</v>
      </c>
      <c r="H203" s="37">
        <f t="shared" si="34"/>
        <v>1185.0215802371588</v>
      </c>
      <c r="I203" s="81">
        <f t="shared" si="35"/>
        <v>5043.9525982558407</v>
      </c>
      <c r="J203" s="37">
        <f t="shared" si="36"/>
        <v>-427.56519742097345</v>
      </c>
      <c r="K203" s="37">
        <f t="shared" si="37"/>
        <v>4616.3874008348675</v>
      </c>
      <c r="L203" s="37">
        <f t="shared" si="38"/>
        <v>65697482.592282325</v>
      </c>
      <c r="M203" s="41">
        <f t="shared" si="39"/>
        <v>60128445.89587415</v>
      </c>
      <c r="N203" s="41">
        <f>'jan-aug'!M203</f>
        <v>45092823.246970549</v>
      </c>
      <c r="O203" s="41">
        <f t="shared" si="40"/>
        <v>15035622.648903601</v>
      </c>
    </row>
    <row r="204" spans="1:15" s="34" customFormat="1" x14ac:dyDescent="0.2">
      <c r="A204" s="33">
        <v>3811</v>
      </c>
      <c r="B204" s="34" t="s">
        <v>161</v>
      </c>
      <c r="C204" s="36">
        <v>840069341</v>
      </c>
      <c r="D204" s="37">
        <v>27286</v>
      </c>
      <c r="E204" s="37">
        <f t="shared" si="31"/>
        <v>30787.559224510736</v>
      </c>
      <c r="F204" s="38">
        <f t="shared" si="32"/>
        <v>1.0108281672587882</v>
      </c>
      <c r="G204" s="37">
        <f t="shared" si="33"/>
        <v>-197.88101572806698</v>
      </c>
      <c r="H204" s="37">
        <f t="shared" si="34"/>
        <v>0</v>
      </c>
      <c r="I204" s="81">
        <f t="shared" si="35"/>
        <v>-197.88101572806698</v>
      </c>
      <c r="J204" s="37">
        <f t="shared" si="36"/>
        <v>-427.56519742097345</v>
      </c>
      <c r="K204" s="37">
        <f t="shared" si="37"/>
        <v>-625.44621314904043</v>
      </c>
      <c r="L204" s="37">
        <f t="shared" si="38"/>
        <v>-5399381.3951560361</v>
      </c>
      <c r="M204" s="41">
        <f t="shared" si="39"/>
        <v>-17065925.371984717</v>
      </c>
      <c r="N204" s="41">
        <f>'jan-aug'!M204</f>
        <v>-13382914.033484032</v>
      </c>
      <c r="O204" s="41">
        <f t="shared" si="40"/>
        <v>-3683011.3385006841</v>
      </c>
    </row>
    <row r="205" spans="1:15" s="34" customFormat="1" x14ac:dyDescent="0.2">
      <c r="A205" s="33">
        <v>3812</v>
      </c>
      <c r="B205" s="34" t="s">
        <v>165</v>
      </c>
      <c r="C205" s="36">
        <v>59735518</v>
      </c>
      <c r="D205" s="37">
        <v>2375</v>
      </c>
      <c r="E205" s="37">
        <f t="shared" si="31"/>
        <v>25151.79705263158</v>
      </c>
      <c r="F205" s="38">
        <f t="shared" si="32"/>
        <v>0.82579280587256754</v>
      </c>
      <c r="G205" s="37">
        <f t="shared" si="33"/>
        <v>3183.5762873994267</v>
      </c>
      <c r="H205" s="37">
        <f t="shared" si="34"/>
        <v>791.06465404259336</v>
      </c>
      <c r="I205" s="81">
        <f t="shared" si="35"/>
        <v>3974.64094144202</v>
      </c>
      <c r="J205" s="37">
        <f t="shared" si="36"/>
        <v>-427.56519742097345</v>
      </c>
      <c r="K205" s="37">
        <f t="shared" si="37"/>
        <v>3547.0757440210464</v>
      </c>
      <c r="L205" s="37">
        <f t="shared" si="38"/>
        <v>9439772.2359247971</v>
      </c>
      <c r="M205" s="41">
        <f t="shared" si="39"/>
        <v>8424304.892049985</v>
      </c>
      <c r="N205" s="41">
        <f>'jan-aug'!M205</f>
        <v>5923697.2142268727</v>
      </c>
      <c r="O205" s="41">
        <f t="shared" si="40"/>
        <v>2500607.6778231123</v>
      </c>
    </row>
    <row r="206" spans="1:15" s="34" customFormat="1" x14ac:dyDescent="0.2">
      <c r="A206" s="33">
        <v>3813</v>
      </c>
      <c r="B206" s="34" t="s">
        <v>166</v>
      </c>
      <c r="C206" s="36">
        <v>381104697</v>
      </c>
      <c r="D206" s="37">
        <v>14172</v>
      </c>
      <c r="E206" s="37">
        <f t="shared" si="31"/>
        <v>26891.384208298052</v>
      </c>
      <c r="F206" s="38">
        <f t="shared" si="32"/>
        <v>0.88290755418783329</v>
      </c>
      <c r="G206" s="37">
        <f t="shared" si="33"/>
        <v>2139.8239939995437</v>
      </c>
      <c r="H206" s="37">
        <f t="shared" si="34"/>
        <v>182.20914955932838</v>
      </c>
      <c r="I206" s="81">
        <f t="shared" si="35"/>
        <v>2322.0331435588723</v>
      </c>
      <c r="J206" s="37">
        <f t="shared" si="36"/>
        <v>-427.56519742097345</v>
      </c>
      <c r="K206" s="37">
        <f t="shared" si="37"/>
        <v>1894.4679461378989</v>
      </c>
      <c r="L206" s="37">
        <f t="shared" si="38"/>
        <v>32907853.710516337</v>
      </c>
      <c r="M206" s="41">
        <f t="shared" si="39"/>
        <v>26848399.732666302</v>
      </c>
      <c r="N206" s="41">
        <f>'jan-aug'!M206</f>
        <v>20762782.262304526</v>
      </c>
      <c r="O206" s="41">
        <f t="shared" si="40"/>
        <v>6085617.4703617766</v>
      </c>
    </row>
    <row r="207" spans="1:15" s="34" customFormat="1" x14ac:dyDescent="0.2">
      <c r="A207" s="33">
        <v>3814</v>
      </c>
      <c r="B207" s="34" t="s">
        <v>167</v>
      </c>
      <c r="C207" s="36">
        <v>268197511</v>
      </c>
      <c r="D207" s="37">
        <v>10413</v>
      </c>
      <c r="E207" s="37">
        <f t="shared" si="31"/>
        <v>25756.027177566502</v>
      </c>
      <c r="F207" s="38">
        <f t="shared" si="32"/>
        <v>0.84563110566556521</v>
      </c>
      <c r="G207" s="37">
        <f t="shared" si="33"/>
        <v>2821.0382124384732</v>
      </c>
      <c r="H207" s="37">
        <f t="shared" si="34"/>
        <v>579.58411031537071</v>
      </c>
      <c r="I207" s="81">
        <f t="shared" si="35"/>
        <v>3400.6223227538439</v>
      </c>
      <c r="J207" s="37">
        <f t="shared" si="36"/>
        <v>-427.56519742097345</v>
      </c>
      <c r="K207" s="37">
        <f t="shared" si="37"/>
        <v>2973.0571253328703</v>
      </c>
      <c r="L207" s="37">
        <f t="shared" si="38"/>
        <v>35410680.246835776</v>
      </c>
      <c r="M207" s="41">
        <f t="shared" si="39"/>
        <v>30958443.846091177</v>
      </c>
      <c r="N207" s="41">
        <f>'jan-aug'!M207</f>
        <v>22404424.603071343</v>
      </c>
      <c r="O207" s="41">
        <f t="shared" si="40"/>
        <v>8554019.2430198342</v>
      </c>
    </row>
    <row r="208" spans="1:15" s="34" customFormat="1" x14ac:dyDescent="0.2">
      <c r="A208" s="33">
        <v>3815</v>
      </c>
      <c r="B208" s="34" t="s">
        <v>168</v>
      </c>
      <c r="C208" s="36">
        <v>88132897</v>
      </c>
      <c r="D208" s="37">
        <v>4091</v>
      </c>
      <c r="E208" s="37">
        <f t="shared" si="31"/>
        <v>21543.118308482033</v>
      </c>
      <c r="F208" s="38">
        <f t="shared" si="32"/>
        <v>0.7073113733376245</v>
      </c>
      <c r="G208" s="37">
        <f t="shared" si="33"/>
        <v>5348.7835338891546</v>
      </c>
      <c r="H208" s="37">
        <f t="shared" si="34"/>
        <v>2054.1022144949347</v>
      </c>
      <c r="I208" s="81">
        <f t="shared" si="35"/>
        <v>7402.8857483840893</v>
      </c>
      <c r="J208" s="37">
        <f t="shared" si="36"/>
        <v>-427.56519742097345</v>
      </c>
      <c r="K208" s="37">
        <f t="shared" si="37"/>
        <v>6975.3205509631161</v>
      </c>
      <c r="L208" s="37">
        <f t="shared" si="38"/>
        <v>30285205.596639309</v>
      </c>
      <c r="M208" s="41">
        <f t="shared" si="39"/>
        <v>28536036.373990107</v>
      </c>
      <c r="N208" s="41">
        <f>'jan-aug'!M208</f>
        <v>22234995.971474592</v>
      </c>
      <c r="O208" s="41">
        <f t="shared" si="40"/>
        <v>6301040.4025155157</v>
      </c>
    </row>
    <row r="209" spans="1:15" s="34" customFormat="1" x14ac:dyDescent="0.2">
      <c r="A209" s="33">
        <v>3816</v>
      </c>
      <c r="B209" s="34" t="s">
        <v>169</v>
      </c>
      <c r="C209" s="36">
        <v>152031901</v>
      </c>
      <c r="D209" s="37">
        <v>6559</v>
      </c>
      <c r="E209" s="37">
        <f t="shared" si="31"/>
        <v>23179.128068303096</v>
      </c>
      <c r="F209" s="38">
        <f t="shared" si="32"/>
        <v>0.76102543150891477</v>
      </c>
      <c r="G209" s="37">
        <f t="shared" si="33"/>
        <v>4367.1776779965166</v>
      </c>
      <c r="H209" s="37">
        <f t="shared" si="34"/>
        <v>1481.4987985575626</v>
      </c>
      <c r="I209" s="81">
        <f t="shared" si="35"/>
        <v>5848.6764765540793</v>
      </c>
      <c r="J209" s="37">
        <f t="shared" si="36"/>
        <v>-427.56519742097345</v>
      </c>
      <c r="K209" s="37">
        <f t="shared" si="37"/>
        <v>5421.1112791331061</v>
      </c>
      <c r="L209" s="37">
        <f t="shared" si="38"/>
        <v>38361469.00971821</v>
      </c>
      <c r="M209" s="41">
        <f t="shared" si="39"/>
        <v>35557068.879834041</v>
      </c>
      <c r="N209" s="41">
        <f>'jan-aug'!M209</f>
        <v>27831688.361269079</v>
      </c>
      <c r="O209" s="41">
        <f t="shared" si="40"/>
        <v>7725380.5185649619</v>
      </c>
    </row>
    <row r="210" spans="1:15" s="34" customFormat="1" x14ac:dyDescent="0.2">
      <c r="A210" s="33">
        <v>3817</v>
      </c>
      <c r="B210" s="34" t="s">
        <v>405</v>
      </c>
      <c r="C210" s="36">
        <v>236914490</v>
      </c>
      <c r="D210" s="37">
        <v>10735</v>
      </c>
      <c r="E210" s="37">
        <f t="shared" si="31"/>
        <v>22069.351653469959</v>
      </c>
      <c r="F210" s="38">
        <f t="shared" si="32"/>
        <v>0.72458885492639313</v>
      </c>
      <c r="G210" s="37">
        <f t="shared" si="33"/>
        <v>5033.0435268963993</v>
      </c>
      <c r="H210" s="37">
        <f t="shared" si="34"/>
        <v>1869.9205437491607</v>
      </c>
      <c r="I210" s="81">
        <f t="shared" si="35"/>
        <v>6902.9640706455602</v>
      </c>
      <c r="J210" s="37">
        <f t="shared" si="36"/>
        <v>-427.56519742097345</v>
      </c>
      <c r="K210" s="37">
        <f t="shared" si="37"/>
        <v>6475.3988732245871</v>
      </c>
      <c r="L210" s="37">
        <f t="shared" si="38"/>
        <v>74103319.298380092</v>
      </c>
      <c r="M210" s="41">
        <f t="shared" si="39"/>
        <v>69513406.904065937</v>
      </c>
      <c r="N210" s="41">
        <f>'jan-aug'!M210</f>
        <v>55442440.380305454</v>
      </c>
      <c r="O210" s="41">
        <f t="shared" si="40"/>
        <v>14070966.523760483</v>
      </c>
    </row>
    <row r="211" spans="1:15" s="34" customFormat="1" x14ac:dyDescent="0.2">
      <c r="A211" s="33">
        <v>3818</v>
      </c>
      <c r="B211" s="34" t="s">
        <v>171</v>
      </c>
      <c r="C211" s="36">
        <v>193731100</v>
      </c>
      <c r="D211" s="37">
        <v>5546</v>
      </c>
      <c r="E211" s="37">
        <f t="shared" si="31"/>
        <v>34931.680490443563</v>
      </c>
      <c r="F211" s="38">
        <f t="shared" si="32"/>
        <v>1.1468894403721854</v>
      </c>
      <c r="G211" s="37">
        <f t="shared" si="33"/>
        <v>-2684.3537752877628</v>
      </c>
      <c r="H211" s="37">
        <f t="shared" si="34"/>
        <v>0</v>
      </c>
      <c r="I211" s="81">
        <f t="shared" si="35"/>
        <v>-2684.3537752877628</v>
      </c>
      <c r="J211" s="37">
        <f t="shared" si="36"/>
        <v>-427.56519742097345</v>
      </c>
      <c r="K211" s="37">
        <f t="shared" si="37"/>
        <v>-3111.9189727087364</v>
      </c>
      <c r="L211" s="37">
        <f t="shared" si="38"/>
        <v>-14887426.037745932</v>
      </c>
      <c r="M211" s="41">
        <f t="shared" si="39"/>
        <v>-17258702.622642651</v>
      </c>
      <c r="N211" s="41">
        <f>'jan-aug'!M211</f>
        <v>-19701001.645785466</v>
      </c>
      <c r="O211" s="41">
        <f t="shared" si="40"/>
        <v>2442299.0231428146</v>
      </c>
    </row>
    <row r="212" spans="1:15" s="34" customFormat="1" x14ac:dyDescent="0.2">
      <c r="A212" s="33">
        <v>3819</v>
      </c>
      <c r="B212" s="34" t="s">
        <v>172</v>
      </c>
      <c r="C212" s="36">
        <v>46149389</v>
      </c>
      <c r="D212" s="37">
        <v>1588</v>
      </c>
      <c r="E212" s="37">
        <f t="shared" si="31"/>
        <v>29061.328085642319</v>
      </c>
      <c r="F212" s="38">
        <f t="shared" si="32"/>
        <v>0.95415192846886043</v>
      </c>
      <c r="G212" s="37">
        <f t="shared" si="33"/>
        <v>837.85766759298349</v>
      </c>
      <c r="H212" s="37">
        <f t="shared" si="34"/>
        <v>0</v>
      </c>
      <c r="I212" s="81">
        <f t="shared" si="35"/>
        <v>837.85766759298349</v>
      </c>
      <c r="J212" s="37">
        <f t="shared" si="36"/>
        <v>-427.56519742097345</v>
      </c>
      <c r="K212" s="37">
        <f t="shared" si="37"/>
        <v>410.29247017201004</v>
      </c>
      <c r="L212" s="37">
        <f t="shared" si="38"/>
        <v>1330517.9761376579</v>
      </c>
      <c r="M212" s="41">
        <f t="shared" si="39"/>
        <v>651544.44263315189</v>
      </c>
      <c r="N212" s="41">
        <f>'jan-aug'!M212</f>
        <v>-331820.61072977545</v>
      </c>
      <c r="O212" s="41">
        <f t="shared" si="40"/>
        <v>983365.0533629274</v>
      </c>
    </row>
    <row r="213" spans="1:15" s="34" customFormat="1" x14ac:dyDescent="0.2">
      <c r="A213" s="33">
        <v>3820</v>
      </c>
      <c r="B213" s="34" t="s">
        <v>173</v>
      </c>
      <c r="C213" s="36">
        <v>78561143</v>
      </c>
      <c r="D213" s="37">
        <v>2939</v>
      </c>
      <c r="E213" s="37">
        <f t="shared" si="31"/>
        <v>26730.569241238518</v>
      </c>
      <c r="F213" s="38">
        <f t="shared" si="32"/>
        <v>0.87762761961311853</v>
      </c>
      <c r="G213" s="37">
        <f t="shared" si="33"/>
        <v>2236.3129742352639</v>
      </c>
      <c r="H213" s="37">
        <f t="shared" si="34"/>
        <v>238.49438803016525</v>
      </c>
      <c r="I213" s="81">
        <f t="shared" si="35"/>
        <v>2474.8073622654292</v>
      </c>
      <c r="J213" s="37">
        <f t="shared" si="36"/>
        <v>-427.56519742097345</v>
      </c>
      <c r="K213" s="37">
        <f t="shared" si="37"/>
        <v>2047.2421648444558</v>
      </c>
      <c r="L213" s="37">
        <f t="shared" si="38"/>
        <v>7273458.8376980964</v>
      </c>
      <c r="M213" s="41">
        <f t="shared" si="39"/>
        <v>6016844.7224778561</v>
      </c>
      <c r="N213" s="41">
        <f>'jan-aug'!M213</f>
        <v>4812382.6886369586</v>
      </c>
      <c r="O213" s="41">
        <f t="shared" si="40"/>
        <v>1204462.0338408975</v>
      </c>
    </row>
    <row r="214" spans="1:15" s="34" customFormat="1" x14ac:dyDescent="0.2">
      <c r="A214" s="33">
        <v>3821</v>
      </c>
      <c r="B214" s="34" t="s">
        <v>174</v>
      </c>
      <c r="C214" s="36">
        <v>64295405</v>
      </c>
      <c r="D214" s="37">
        <v>2427</v>
      </c>
      <c r="E214" s="37">
        <f t="shared" si="31"/>
        <v>26491.720230737537</v>
      </c>
      <c r="F214" s="38">
        <f t="shared" si="32"/>
        <v>0.86978564338578357</v>
      </c>
      <c r="G214" s="37">
        <f t="shared" si="33"/>
        <v>2379.6223805358522</v>
      </c>
      <c r="H214" s="37">
        <f t="shared" si="34"/>
        <v>322.09154170550846</v>
      </c>
      <c r="I214" s="81">
        <f t="shared" si="35"/>
        <v>2701.7139222413607</v>
      </c>
      <c r="J214" s="37">
        <f t="shared" si="36"/>
        <v>-427.56519742097345</v>
      </c>
      <c r="K214" s="37">
        <f t="shared" si="37"/>
        <v>2274.1487248203871</v>
      </c>
      <c r="L214" s="37">
        <f t="shared" si="38"/>
        <v>6557059.6892797826</v>
      </c>
      <c r="M214" s="41">
        <f t="shared" si="39"/>
        <v>5519358.9551390791</v>
      </c>
      <c r="N214" s="41">
        <f>'jan-aug'!M214</f>
        <v>4297954.4462646814</v>
      </c>
      <c r="O214" s="41">
        <f t="shared" si="40"/>
        <v>1221404.5088743977</v>
      </c>
    </row>
    <row r="215" spans="1:15" s="34" customFormat="1" x14ac:dyDescent="0.2">
      <c r="A215" s="33">
        <v>3822</v>
      </c>
      <c r="B215" s="34" t="s">
        <v>175</v>
      </c>
      <c r="C215" s="36">
        <v>39420378</v>
      </c>
      <c r="D215" s="37">
        <v>1442</v>
      </c>
      <c r="E215" s="37">
        <f t="shared" si="31"/>
        <v>27337.294036061026</v>
      </c>
      <c r="F215" s="38">
        <f t="shared" si="32"/>
        <v>0.89754782530102639</v>
      </c>
      <c r="G215" s="37">
        <f t="shared" si="33"/>
        <v>1872.2780973417589</v>
      </c>
      <c r="H215" s="37">
        <f t="shared" si="34"/>
        <v>26.140709842287286</v>
      </c>
      <c r="I215" s="81">
        <f t="shared" si="35"/>
        <v>1898.4188071840463</v>
      </c>
      <c r="J215" s="37">
        <f t="shared" si="36"/>
        <v>-427.56519742097345</v>
      </c>
      <c r="K215" s="37">
        <f t="shared" si="37"/>
        <v>1470.8536097630729</v>
      </c>
      <c r="L215" s="37">
        <f t="shared" si="38"/>
        <v>2737519.9199593947</v>
      </c>
      <c r="M215" s="41">
        <f t="shared" si="39"/>
        <v>2120970.9052783512</v>
      </c>
      <c r="N215" s="41">
        <f>'jan-aug'!M215</f>
        <v>1135592.7391232131</v>
      </c>
      <c r="O215" s="41">
        <f t="shared" si="40"/>
        <v>985378.16615513805</v>
      </c>
    </row>
    <row r="216" spans="1:15" s="34" customFormat="1" x14ac:dyDescent="0.2">
      <c r="A216" s="33">
        <v>3823</v>
      </c>
      <c r="B216" s="34" t="s">
        <v>176</v>
      </c>
      <c r="C216" s="36">
        <v>31452246</v>
      </c>
      <c r="D216" s="37">
        <v>1224</v>
      </c>
      <c r="E216" s="37">
        <f t="shared" si="31"/>
        <v>25696.279411764706</v>
      </c>
      <c r="F216" s="38">
        <f t="shared" si="32"/>
        <v>0.84366944562740431</v>
      </c>
      <c r="G216" s="37">
        <f t="shared" si="33"/>
        <v>2856.8868719195511</v>
      </c>
      <c r="H216" s="37">
        <f t="shared" si="34"/>
        <v>600.49582834599926</v>
      </c>
      <c r="I216" s="81">
        <f t="shared" si="35"/>
        <v>3457.3827002655503</v>
      </c>
      <c r="J216" s="37">
        <f t="shared" si="36"/>
        <v>-427.56519742097345</v>
      </c>
      <c r="K216" s="37">
        <f t="shared" si="37"/>
        <v>3029.8175028445767</v>
      </c>
      <c r="L216" s="37">
        <f t="shared" si="38"/>
        <v>4231836.4251250336</v>
      </c>
      <c r="M216" s="41">
        <f t="shared" si="39"/>
        <v>3708496.6234817617</v>
      </c>
      <c r="N216" s="41">
        <f>'jan-aug'!M216</f>
        <v>1837498.8348899742</v>
      </c>
      <c r="O216" s="41">
        <f t="shared" si="40"/>
        <v>1870997.7885917875</v>
      </c>
    </row>
    <row r="217" spans="1:15" s="34" customFormat="1" x14ac:dyDescent="0.2">
      <c r="A217" s="33">
        <v>3824</v>
      </c>
      <c r="B217" s="34" t="s">
        <v>177</v>
      </c>
      <c r="C217" s="36">
        <v>76759008</v>
      </c>
      <c r="D217" s="37">
        <v>2198</v>
      </c>
      <c r="E217" s="37">
        <f t="shared" si="31"/>
        <v>34922.205641492263</v>
      </c>
      <c r="F217" s="38">
        <f t="shared" si="32"/>
        <v>1.1465783587391578</v>
      </c>
      <c r="G217" s="37">
        <f t="shared" si="33"/>
        <v>-2678.6688659169827</v>
      </c>
      <c r="H217" s="37">
        <f t="shared" si="34"/>
        <v>0</v>
      </c>
      <c r="I217" s="81">
        <f t="shared" si="35"/>
        <v>-2678.6688659169827</v>
      </c>
      <c r="J217" s="37">
        <f t="shared" si="36"/>
        <v>-427.56519742097345</v>
      </c>
      <c r="K217" s="37">
        <f t="shared" si="37"/>
        <v>-3106.2340633379563</v>
      </c>
      <c r="L217" s="37">
        <f t="shared" si="38"/>
        <v>-5887714.167285528</v>
      </c>
      <c r="M217" s="41">
        <f t="shared" si="39"/>
        <v>-6827502.4712168276</v>
      </c>
      <c r="N217" s="41">
        <f>'jan-aug'!M217</f>
        <v>-8242198.842307331</v>
      </c>
      <c r="O217" s="41">
        <f t="shared" si="40"/>
        <v>1414696.3710905034</v>
      </c>
    </row>
    <row r="218" spans="1:15" s="34" customFormat="1" x14ac:dyDescent="0.2">
      <c r="A218" s="33">
        <v>3825</v>
      </c>
      <c r="B218" s="34" t="s">
        <v>178</v>
      </c>
      <c r="C218" s="36">
        <v>148259740</v>
      </c>
      <c r="D218" s="37">
        <v>3832</v>
      </c>
      <c r="E218" s="37">
        <f t="shared" si="31"/>
        <v>38689.911273486432</v>
      </c>
      <c r="F218" s="38">
        <f t="shared" si="32"/>
        <v>1.2702810189918496</v>
      </c>
      <c r="G218" s="37">
        <f t="shared" si="33"/>
        <v>-4939.2922451134846</v>
      </c>
      <c r="H218" s="37">
        <f t="shared" si="34"/>
        <v>0</v>
      </c>
      <c r="I218" s="81">
        <f t="shared" si="35"/>
        <v>-4939.2922451134846</v>
      </c>
      <c r="J218" s="37">
        <f t="shared" si="36"/>
        <v>-427.56519742097345</v>
      </c>
      <c r="K218" s="37">
        <f t="shared" si="37"/>
        <v>-5366.8574425344577</v>
      </c>
      <c r="L218" s="37">
        <f t="shared" si="38"/>
        <v>-18927367.883274872</v>
      </c>
      <c r="M218" s="41">
        <f t="shared" si="39"/>
        <v>-20565797.719792042</v>
      </c>
      <c r="N218" s="41">
        <f>'jan-aug'!M218</f>
        <v>-20918754.171483941</v>
      </c>
      <c r="O218" s="41">
        <f t="shared" si="40"/>
        <v>352956.45169189945</v>
      </c>
    </row>
    <row r="219" spans="1:15" s="34" customFormat="1" x14ac:dyDescent="0.2">
      <c r="A219" s="33">
        <v>4201</v>
      </c>
      <c r="B219" s="34" t="s">
        <v>179</v>
      </c>
      <c r="C219" s="36">
        <v>170562247</v>
      </c>
      <c r="D219" s="37">
        <v>6806</v>
      </c>
      <c r="E219" s="37">
        <f t="shared" si="31"/>
        <v>25060.571113723185</v>
      </c>
      <c r="F219" s="38">
        <f t="shared" si="32"/>
        <v>0.82279764318491211</v>
      </c>
      <c r="G219" s="37">
        <f t="shared" si="33"/>
        <v>3238.3118507444638</v>
      </c>
      <c r="H219" s="37">
        <f t="shared" si="34"/>
        <v>822.9937326605318</v>
      </c>
      <c r="I219" s="81">
        <f t="shared" si="35"/>
        <v>4061.3055834049956</v>
      </c>
      <c r="J219" s="37">
        <f t="shared" si="36"/>
        <v>-427.56519742097345</v>
      </c>
      <c r="K219" s="37">
        <f t="shared" si="37"/>
        <v>3633.7403859840219</v>
      </c>
      <c r="L219" s="37">
        <f t="shared" si="38"/>
        <v>27641245.8006544</v>
      </c>
      <c r="M219" s="41">
        <f t="shared" si="39"/>
        <v>24731237.067007255</v>
      </c>
      <c r="N219" s="41">
        <f>'jan-aug'!M219</f>
        <v>18333599.675948679</v>
      </c>
      <c r="O219" s="41">
        <f t="shared" si="40"/>
        <v>6397637.3910585754</v>
      </c>
    </row>
    <row r="220" spans="1:15" s="34" customFormat="1" x14ac:dyDescent="0.2">
      <c r="A220" s="33">
        <v>4202</v>
      </c>
      <c r="B220" s="34" t="s">
        <v>180</v>
      </c>
      <c r="C220" s="36">
        <v>613606606</v>
      </c>
      <c r="D220" s="37">
        <v>24587</v>
      </c>
      <c r="E220" s="37">
        <f t="shared" si="31"/>
        <v>24956.546386301703</v>
      </c>
      <c r="F220" s="38">
        <f t="shared" si="32"/>
        <v>0.81938226609047404</v>
      </c>
      <c r="G220" s="37">
        <f t="shared" si="33"/>
        <v>3300.7266871973529</v>
      </c>
      <c r="H220" s="37">
        <f t="shared" si="34"/>
        <v>859.40238725805045</v>
      </c>
      <c r="I220" s="81">
        <f t="shared" si="35"/>
        <v>4160.1290744554035</v>
      </c>
      <c r="J220" s="37">
        <f t="shared" si="36"/>
        <v>-427.56519742097345</v>
      </c>
      <c r="K220" s="37">
        <f t="shared" si="37"/>
        <v>3732.5638770344299</v>
      </c>
      <c r="L220" s="37">
        <f t="shared" si="38"/>
        <v>102285093.553635</v>
      </c>
      <c r="M220" s="41">
        <f t="shared" si="39"/>
        <v>91772548.044645533</v>
      </c>
      <c r="N220" s="41">
        <f>'jan-aug'!M220</f>
        <v>74156464.272377282</v>
      </c>
      <c r="O220" s="41">
        <f t="shared" si="40"/>
        <v>17616083.772268251</v>
      </c>
    </row>
    <row r="221" spans="1:15" s="34" customFormat="1" x14ac:dyDescent="0.2">
      <c r="A221" s="33">
        <v>4203</v>
      </c>
      <c r="B221" s="34" t="s">
        <v>181</v>
      </c>
      <c r="C221" s="36">
        <v>1131347597</v>
      </c>
      <c r="D221" s="37">
        <v>45891</v>
      </c>
      <c r="E221" s="37">
        <f t="shared" si="31"/>
        <v>24652.929702991871</v>
      </c>
      <c r="F221" s="38">
        <f t="shared" si="32"/>
        <v>0.80941381444085647</v>
      </c>
      <c r="G221" s="37">
        <f t="shared" si="33"/>
        <v>3482.8966971832524</v>
      </c>
      <c r="H221" s="37">
        <f t="shared" si="34"/>
        <v>965.66822641649173</v>
      </c>
      <c r="I221" s="81">
        <f t="shared" si="35"/>
        <v>4448.5649235997444</v>
      </c>
      <c r="J221" s="37">
        <f t="shared" si="36"/>
        <v>-427.56519742097345</v>
      </c>
      <c r="K221" s="37">
        <f t="shared" si="37"/>
        <v>4020.9997261787707</v>
      </c>
      <c r="L221" s="37">
        <f t="shared" si="38"/>
        <v>204149092.90891588</v>
      </c>
      <c r="M221" s="41">
        <f t="shared" si="39"/>
        <v>184527698.43406996</v>
      </c>
      <c r="N221" s="41">
        <f>'jan-aug'!M221</f>
        <v>150450974.60186756</v>
      </c>
      <c r="O221" s="41">
        <f t="shared" si="40"/>
        <v>34076723.832202405</v>
      </c>
    </row>
    <row r="222" spans="1:15" s="34" customFormat="1" x14ac:dyDescent="0.2">
      <c r="A222" s="33">
        <v>4204</v>
      </c>
      <c r="B222" s="34" t="s">
        <v>194</v>
      </c>
      <c r="C222" s="36">
        <v>3002738306</v>
      </c>
      <c r="D222" s="37">
        <v>115569</v>
      </c>
      <c r="E222" s="37">
        <f t="shared" si="31"/>
        <v>25982.212409902309</v>
      </c>
      <c r="F222" s="38">
        <f t="shared" si="32"/>
        <v>0.85305730019419768</v>
      </c>
      <c r="G222" s="37">
        <f t="shared" si="33"/>
        <v>2685.3270730369891</v>
      </c>
      <c r="H222" s="37">
        <f t="shared" si="34"/>
        <v>500.41927899783821</v>
      </c>
      <c r="I222" s="81">
        <f t="shared" si="35"/>
        <v>3185.7463520348274</v>
      </c>
      <c r="J222" s="37">
        <f t="shared" si="36"/>
        <v>-427.56519742097345</v>
      </c>
      <c r="K222" s="37">
        <f t="shared" si="37"/>
        <v>2758.1811546138538</v>
      </c>
      <c r="L222" s="37">
        <f t="shared" si="38"/>
        <v>368173520.15831298</v>
      </c>
      <c r="M222" s="41">
        <f t="shared" si="39"/>
        <v>318760237.85756844</v>
      </c>
      <c r="N222" s="41">
        <f>'jan-aug'!M222</f>
        <v>270155489.12553078</v>
      </c>
      <c r="O222" s="41">
        <f t="shared" si="40"/>
        <v>48604748.732037663</v>
      </c>
    </row>
    <row r="223" spans="1:15" s="34" customFormat="1" x14ac:dyDescent="0.2">
      <c r="A223" s="33">
        <v>4205</v>
      </c>
      <c r="B223" s="34" t="s">
        <v>199</v>
      </c>
      <c r="C223" s="36">
        <v>554226141</v>
      </c>
      <c r="D223" s="37">
        <v>23479</v>
      </c>
      <c r="E223" s="37">
        <f t="shared" si="31"/>
        <v>23605.185101580137</v>
      </c>
      <c r="F223" s="38">
        <f t="shared" si="32"/>
        <v>0.77501388856569509</v>
      </c>
      <c r="G223" s="37">
        <f t="shared" si="33"/>
        <v>4111.5434580302926</v>
      </c>
      <c r="H223" s="37">
        <f t="shared" si="34"/>
        <v>1332.3788369105987</v>
      </c>
      <c r="I223" s="81">
        <f t="shared" si="35"/>
        <v>5443.9222949408913</v>
      </c>
      <c r="J223" s="37">
        <f t="shared" si="36"/>
        <v>-427.56519742097345</v>
      </c>
      <c r="K223" s="37">
        <f t="shared" si="37"/>
        <v>5016.3570975199182</v>
      </c>
      <c r="L223" s="37">
        <f t="shared" si="38"/>
        <v>127817851.56291719</v>
      </c>
      <c r="M223" s="41">
        <f t="shared" si="39"/>
        <v>117779048.29267016</v>
      </c>
      <c r="N223" s="41">
        <f>'jan-aug'!M223</f>
        <v>91899986.743571699</v>
      </c>
      <c r="O223" s="41">
        <f t="shared" si="40"/>
        <v>25879061.549098462</v>
      </c>
    </row>
    <row r="224" spans="1:15" s="34" customFormat="1" x14ac:dyDescent="0.2">
      <c r="A224" s="33">
        <v>4206</v>
      </c>
      <c r="B224" s="34" t="s">
        <v>195</v>
      </c>
      <c r="C224" s="36">
        <v>237464107</v>
      </c>
      <c r="D224" s="37">
        <v>9860</v>
      </c>
      <c r="E224" s="37">
        <f t="shared" si="31"/>
        <v>24083.580831643001</v>
      </c>
      <c r="F224" s="38">
        <f t="shared" si="32"/>
        <v>0.79072074845405182</v>
      </c>
      <c r="G224" s="37">
        <f t="shared" si="33"/>
        <v>3824.5060199925738</v>
      </c>
      <c r="H224" s="37">
        <f t="shared" si="34"/>
        <v>1164.940331388596</v>
      </c>
      <c r="I224" s="81">
        <f t="shared" si="35"/>
        <v>4989.4463513811697</v>
      </c>
      <c r="J224" s="37">
        <f t="shared" si="36"/>
        <v>-427.56519742097345</v>
      </c>
      <c r="K224" s="37">
        <f t="shared" si="37"/>
        <v>4561.8811539601966</v>
      </c>
      <c r="L224" s="37">
        <f t="shared" si="38"/>
        <v>49195941.024618335</v>
      </c>
      <c r="M224" s="41">
        <f t="shared" si="39"/>
        <v>44980148.178047538</v>
      </c>
      <c r="N224" s="41">
        <f>'jan-aug'!M224</f>
        <v>37134914.667169251</v>
      </c>
      <c r="O224" s="41">
        <f t="shared" si="40"/>
        <v>7845233.5108782873</v>
      </c>
    </row>
    <row r="225" spans="1:15" s="34" customFormat="1" x14ac:dyDescent="0.2">
      <c r="A225" s="33">
        <v>4207</v>
      </c>
      <c r="B225" s="34" t="s">
        <v>196</v>
      </c>
      <c r="C225" s="36">
        <v>227786322</v>
      </c>
      <c r="D225" s="37">
        <v>9216</v>
      </c>
      <c r="E225" s="37">
        <f t="shared" si="31"/>
        <v>24716.397786458332</v>
      </c>
      <c r="F225" s="38">
        <f t="shared" si="32"/>
        <v>0.81149762128056069</v>
      </c>
      <c r="G225" s="37">
        <f t="shared" si="33"/>
        <v>3444.8158471033753</v>
      </c>
      <c r="H225" s="37">
        <f t="shared" si="34"/>
        <v>943.4543972032302</v>
      </c>
      <c r="I225" s="81">
        <f t="shared" si="35"/>
        <v>4388.2702443066055</v>
      </c>
      <c r="J225" s="37">
        <f t="shared" si="36"/>
        <v>-427.56519742097345</v>
      </c>
      <c r="K225" s="37">
        <f t="shared" si="37"/>
        <v>3960.7050468856319</v>
      </c>
      <c r="L225" s="37">
        <f t="shared" si="38"/>
        <v>40442298.571529679</v>
      </c>
      <c r="M225" s="41">
        <f t="shared" si="39"/>
        <v>36501857.71209798</v>
      </c>
      <c r="N225" s="41">
        <f>'jan-aug'!M225</f>
        <v>27807454.212700993</v>
      </c>
      <c r="O225" s="41">
        <f t="shared" si="40"/>
        <v>8694403.4993969873</v>
      </c>
    </row>
    <row r="226" spans="1:15" s="34" customFormat="1" x14ac:dyDescent="0.2">
      <c r="A226" s="33">
        <v>4211</v>
      </c>
      <c r="B226" s="34" t="s">
        <v>182</v>
      </c>
      <c r="C226" s="36">
        <v>48104982</v>
      </c>
      <c r="D226" s="37">
        <v>2421</v>
      </c>
      <c r="E226" s="37">
        <f t="shared" si="31"/>
        <v>19869.881040892193</v>
      </c>
      <c r="F226" s="38">
        <f t="shared" si="32"/>
        <v>0.65237504830278992</v>
      </c>
      <c r="G226" s="37">
        <f t="shared" si="33"/>
        <v>6352.7258944430587</v>
      </c>
      <c r="H226" s="37">
        <f t="shared" si="34"/>
        <v>2639.7352581513787</v>
      </c>
      <c r="I226" s="81">
        <f t="shared" si="35"/>
        <v>8992.4611525944383</v>
      </c>
      <c r="J226" s="37">
        <f t="shared" si="36"/>
        <v>-427.56519742097345</v>
      </c>
      <c r="K226" s="37">
        <f t="shared" si="37"/>
        <v>8564.8959551734642</v>
      </c>
      <c r="L226" s="37">
        <f t="shared" si="38"/>
        <v>21770748.450431135</v>
      </c>
      <c r="M226" s="41">
        <f t="shared" si="39"/>
        <v>20735613.107474957</v>
      </c>
      <c r="N226" s="41">
        <f>'jan-aug'!M226</f>
        <v>16065432.62526032</v>
      </c>
      <c r="O226" s="41">
        <f t="shared" si="40"/>
        <v>4670180.4822146371</v>
      </c>
    </row>
    <row r="227" spans="1:15" s="34" customFormat="1" x14ac:dyDescent="0.2">
      <c r="A227" s="33">
        <v>4212</v>
      </c>
      <c r="B227" s="34" t="s">
        <v>183</v>
      </c>
      <c r="C227" s="36">
        <v>44111002</v>
      </c>
      <c r="D227" s="37">
        <v>2143</v>
      </c>
      <c r="E227" s="37">
        <f t="shared" si="31"/>
        <v>20583.76201586561</v>
      </c>
      <c r="F227" s="38">
        <f t="shared" si="32"/>
        <v>0.67581344406229538</v>
      </c>
      <c r="G227" s="37">
        <f t="shared" si="33"/>
        <v>5924.3973094590083</v>
      </c>
      <c r="H227" s="37">
        <f t="shared" si="34"/>
        <v>2389.8769169106827</v>
      </c>
      <c r="I227" s="81">
        <f t="shared" si="35"/>
        <v>8314.274226369691</v>
      </c>
      <c r="J227" s="37">
        <f t="shared" si="36"/>
        <v>-427.56519742097345</v>
      </c>
      <c r="K227" s="37">
        <f t="shared" si="37"/>
        <v>7886.7090289487178</v>
      </c>
      <c r="L227" s="37">
        <f t="shared" si="38"/>
        <v>17817489.667110249</v>
      </c>
      <c r="M227" s="41">
        <f t="shared" si="39"/>
        <v>16901217.449037101</v>
      </c>
      <c r="N227" s="41">
        <f>'jan-aug'!M227</f>
        <v>13264082.402058186</v>
      </c>
      <c r="O227" s="41">
        <f t="shared" si="40"/>
        <v>3637135.0469789151</v>
      </c>
    </row>
    <row r="228" spans="1:15" s="34" customFormat="1" x14ac:dyDescent="0.2">
      <c r="A228" s="33">
        <v>4213</v>
      </c>
      <c r="B228" s="34" t="s">
        <v>184</v>
      </c>
      <c r="C228" s="36">
        <v>143914822</v>
      </c>
      <c r="D228" s="37">
        <v>6184</v>
      </c>
      <c r="E228" s="37">
        <f t="shared" si="31"/>
        <v>23272.125161707634</v>
      </c>
      <c r="F228" s="38">
        <f t="shared" si="32"/>
        <v>0.76407874537511</v>
      </c>
      <c r="G228" s="37">
        <f t="shared" si="33"/>
        <v>4311.379421953794</v>
      </c>
      <c r="H228" s="37">
        <f t="shared" si="34"/>
        <v>1448.9498158659744</v>
      </c>
      <c r="I228" s="81">
        <f t="shared" si="35"/>
        <v>5760.3292378197684</v>
      </c>
      <c r="J228" s="37">
        <f t="shared" si="36"/>
        <v>-427.56519742097345</v>
      </c>
      <c r="K228" s="37">
        <f t="shared" si="37"/>
        <v>5332.7640403987953</v>
      </c>
      <c r="L228" s="37">
        <f t="shared" si="38"/>
        <v>35621876.006677449</v>
      </c>
      <c r="M228" s="41">
        <f t="shared" si="39"/>
        <v>32977812.825826149</v>
      </c>
      <c r="N228" s="41">
        <f>'jan-aug'!M228</f>
        <v>26657304.998496413</v>
      </c>
      <c r="O228" s="41">
        <f t="shared" si="40"/>
        <v>6320507.8273297362</v>
      </c>
    </row>
    <row r="229" spans="1:15" s="34" customFormat="1" x14ac:dyDescent="0.2">
      <c r="A229" s="33">
        <v>4214</v>
      </c>
      <c r="B229" s="34" t="s">
        <v>185</v>
      </c>
      <c r="C229" s="36">
        <v>135411308</v>
      </c>
      <c r="D229" s="37">
        <v>6174</v>
      </c>
      <c r="E229" s="37">
        <f t="shared" si="31"/>
        <v>21932.508584386134</v>
      </c>
      <c r="F229" s="38">
        <f t="shared" si="32"/>
        <v>0.72009597428862082</v>
      </c>
      <c r="G229" s="37">
        <f t="shared" si="33"/>
        <v>5115.1493683466942</v>
      </c>
      <c r="H229" s="37">
        <f t="shared" si="34"/>
        <v>1917.8156179284995</v>
      </c>
      <c r="I229" s="81">
        <f t="shared" si="35"/>
        <v>7032.964986275194</v>
      </c>
      <c r="J229" s="37">
        <f t="shared" si="36"/>
        <v>-427.56519742097345</v>
      </c>
      <c r="K229" s="37">
        <f t="shared" si="37"/>
        <v>6605.3997888542208</v>
      </c>
      <c r="L229" s="37">
        <f t="shared" si="38"/>
        <v>43421525.825263046</v>
      </c>
      <c r="M229" s="41">
        <f t="shared" si="39"/>
        <v>40781738.296385959</v>
      </c>
      <c r="N229" s="41">
        <f>'jan-aug'!M229</f>
        <v>31310618.963489138</v>
      </c>
      <c r="O229" s="41">
        <f t="shared" si="40"/>
        <v>9471119.3328968212</v>
      </c>
    </row>
    <row r="230" spans="1:15" s="34" customFormat="1" x14ac:dyDescent="0.2">
      <c r="A230" s="33">
        <v>4215</v>
      </c>
      <c r="B230" s="34" t="s">
        <v>186</v>
      </c>
      <c r="C230" s="36">
        <v>313221710</v>
      </c>
      <c r="D230" s="37">
        <v>11419</v>
      </c>
      <c r="E230" s="37">
        <f t="shared" si="31"/>
        <v>27429.872142919696</v>
      </c>
      <c r="F230" s="38">
        <f t="shared" si="32"/>
        <v>0.90058738285093887</v>
      </c>
      <c r="G230" s="37">
        <f t="shared" si="33"/>
        <v>1816.7312332265574</v>
      </c>
      <c r="H230" s="37">
        <f t="shared" si="34"/>
        <v>0</v>
      </c>
      <c r="I230" s="81">
        <f t="shared" si="35"/>
        <v>1816.7312332265574</v>
      </c>
      <c r="J230" s="37">
        <f t="shared" si="36"/>
        <v>-427.56519742097345</v>
      </c>
      <c r="K230" s="37">
        <f t="shared" si="37"/>
        <v>1389.166035805584</v>
      </c>
      <c r="L230" s="37">
        <f t="shared" si="38"/>
        <v>20745253.952214058</v>
      </c>
      <c r="M230" s="41">
        <f t="shared" si="39"/>
        <v>15862886.962863963</v>
      </c>
      <c r="N230" s="41">
        <f>'jan-aug'!M230</f>
        <v>15628066.274802797</v>
      </c>
      <c r="O230" s="41">
        <f t="shared" si="40"/>
        <v>234820.68806116655</v>
      </c>
    </row>
    <row r="231" spans="1:15" s="34" customFormat="1" x14ac:dyDescent="0.2">
      <c r="A231" s="33">
        <v>4216</v>
      </c>
      <c r="B231" s="34" t="s">
        <v>187</v>
      </c>
      <c r="C231" s="36">
        <v>110428623</v>
      </c>
      <c r="D231" s="37">
        <v>5390</v>
      </c>
      <c r="E231" s="37">
        <f t="shared" si="31"/>
        <v>20487.685157699445</v>
      </c>
      <c r="F231" s="38">
        <f t="shared" si="32"/>
        <v>0.6726590142568053</v>
      </c>
      <c r="G231" s="37">
        <f t="shared" si="33"/>
        <v>5982.0434243587079</v>
      </c>
      <c r="H231" s="37">
        <f t="shared" si="34"/>
        <v>2423.5038172688405</v>
      </c>
      <c r="I231" s="81">
        <f t="shared" si="35"/>
        <v>8405.5472416275479</v>
      </c>
      <c r="J231" s="37">
        <f t="shared" si="36"/>
        <v>-427.56519742097345</v>
      </c>
      <c r="K231" s="37">
        <f t="shared" si="37"/>
        <v>7977.9820442065748</v>
      </c>
      <c r="L231" s="37">
        <f t="shared" si="38"/>
        <v>45305899.632372484</v>
      </c>
      <c r="M231" s="41">
        <f t="shared" si="39"/>
        <v>43001323.218273439</v>
      </c>
      <c r="N231" s="41">
        <f>'jan-aug'!M231</f>
        <v>33857720.718919091</v>
      </c>
      <c r="O231" s="41">
        <f t="shared" si="40"/>
        <v>9143602.4993543476</v>
      </c>
    </row>
    <row r="232" spans="1:15" s="34" customFormat="1" x14ac:dyDescent="0.2">
      <c r="A232" s="33">
        <v>4217</v>
      </c>
      <c r="B232" s="34" t="s">
        <v>188</v>
      </c>
      <c r="C232" s="36">
        <v>45565480</v>
      </c>
      <c r="D232" s="37">
        <v>1786</v>
      </c>
      <c r="E232" s="37">
        <f t="shared" si="31"/>
        <v>25512.586786114221</v>
      </c>
      <c r="F232" s="38">
        <f t="shared" si="32"/>
        <v>0.83763838357499554</v>
      </c>
      <c r="G232" s="37">
        <f t="shared" si="33"/>
        <v>2967.1024473098419</v>
      </c>
      <c r="H232" s="37">
        <f t="shared" si="34"/>
        <v>664.788247323669</v>
      </c>
      <c r="I232" s="81">
        <f t="shared" si="35"/>
        <v>3631.890694633511</v>
      </c>
      <c r="J232" s="37">
        <f t="shared" si="36"/>
        <v>-427.56519742097345</v>
      </c>
      <c r="K232" s="37">
        <f t="shared" si="37"/>
        <v>3204.3254972125374</v>
      </c>
      <c r="L232" s="37">
        <f t="shared" si="38"/>
        <v>6486556.7806154508</v>
      </c>
      <c r="M232" s="41">
        <f t="shared" si="39"/>
        <v>5722925.3380215913</v>
      </c>
      <c r="N232" s="41">
        <f>'jan-aug'!M232</f>
        <v>3820269.7522986066</v>
      </c>
      <c r="O232" s="41">
        <f t="shared" si="40"/>
        <v>1902655.5857229847</v>
      </c>
    </row>
    <row r="233" spans="1:15" s="34" customFormat="1" x14ac:dyDescent="0.2">
      <c r="A233" s="33">
        <v>4218</v>
      </c>
      <c r="B233" s="34" t="s">
        <v>189</v>
      </c>
      <c r="C233" s="36">
        <v>29121430</v>
      </c>
      <c r="D233" s="37">
        <v>1344</v>
      </c>
      <c r="E233" s="37">
        <f t="shared" si="31"/>
        <v>21667.730654761905</v>
      </c>
      <c r="F233" s="38">
        <f t="shared" si="32"/>
        <v>0.71140269050535954</v>
      </c>
      <c r="G233" s="37">
        <f t="shared" si="33"/>
        <v>5274.0161261212315</v>
      </c>
      <c r="H233" s="37">
        <f t="shared" si="34"/>
        <v>2010.4878932969798</v>
      </c>
      <c r="I233" s="81">
        <f t="shared" si="35"/>
        <v>7284.5040194182111</v>
      </c>
      <c r="J233" s="37">
        <f t="shared" si="36"/>
        <v>-427.56519742097345</v>
      </c>
      <c r="K233" s="37">
        <f t="shared" si="37"/>
        <v>6856.9388219972379</v>
      </c>
      <c r="L233" s="37">
        <f t="shared" si="38"/>
        <v>9790373.4020980764</v>
      </c>
      <c r="M233" s="41">
        <f t="shared" si="39"/>
        <v>9215725.7767642885</v>
      </c>
      <c r="N233" s="41">
        <f>'jan-aug'!M233</f>
        <v>6065888.3049772279</v>
      </c>
      <c r="O233" s="41">
        <f t="shared" si="40"/>
        <v>3149837.4717870606</v>
      </c>
    </row>
    <row r="234" spans="1:15" s="34" customFormat="1" x14ac:dyDescent="0.2">
      <c r="A234" s="33">
        <v>4219</v>
      </c>
      <c r="B234" s="34" t="s">
        <v>190</v>
      </c>
      <c r="C234" s="36">
        <v>81252992</v>
      </c>
      <c r="D234" s="37">
        <v>3904</v>
      </c>
      <c r="E234" s="37">
        <f t="shared" si="31"/>
        <v>20812.754098360656</v>
      </c>
      <c r="F234" s="38">
        <f t="shared" si="32"/>
        <v>0.68333179410028611</v>
      </c>
      <c r="G234" s="37">
        <f t="shared" si="33"/>
        <v>5787.0020599619811</v>
      </c>
      <c r="H234" s="37">
        <f t="shared" si="34"/>
        <v>2309.729688037417</v>
      </c>
      <c r="I234" s="81">
        <f t="shared" si="35"/>
        <v>8096.7317479993981</v>
      </c>
      <c r="J234" s="37">
        <f t="shared" si="36"/>
        <v>-427.56519742097345</v>
      </c>
      <c r="K234" s="37">
        <f t="shared" si="37"/>
        <v>7669.1665505784249</v>
      </c>
      <c r="L234" s="37">
        <f t="shared" si="38"/>
        <v>31609640.74418965</v>
      </c>
      <c r="M234" s="41">
        <f t="shared" si="39"/>
        <v>29940426.213458169</v>
      </c>
      <c r="N234" s="41">
        <f>'jan-aug'!M234</f>
        <v>23214345.966838613</v>
      </c>
      <c r="O234" s="41">
        <f t="shared" si="40"/>
        <v>6726080.2466195561</v>
      </c>
    </row>
    <row r="235" spans="1:15" s="34" customFormat="1" x14ac:dyDescent="0.2">
      <c r="A235" s="33">
        <v>4220</v>
      </c>
      <c r="B235" s="34" t="s">
        <v>191</v>
      </c>
      <c r="C235" s="36">
        <v>28753982</v>
      </c>
      <c r="D235" s="37">
        <v>1136</v>
      </c>
      <c r="E235" s="37">
        <f t="shared" si="31"/>
        <v>25311.603873239437</v>
      </c>
      <c r="F235" s="38">
        <f t="shared" si="32"/>
        <v>0.83103964062203639</v>
      </c>
      <c r="G235" s="37">
        <f t="shared" si="33"/>
        <v>3087.6921950347123</v>
      </c>
      <c r="H235" s="37">
        <f t="shared" si="34"/>
        <v>735.1322668298435</v>
      </c>
      <c r="I235" s="81">
        <f t="shared" si="35"/>
        <v>3822.8244618645558</v>
      </c>
      <c r="J235" s="37">
        <f t="shared" si="36"/>
        <v>-427.56519742097345</v>
      </c>
      <c r="K235" s="37">
        <f t="shared" si="37"/>
        <v>3395.2592644435822</v>
      </c>
      <c r="L235" s="37">
        <f t="shared" si="38"/>
        <v>4342728.5886781355</v>
      </c>
      <c r="M235" s="41">
        <f t="shared" si="39"/>
        <v>3857014.5244079093</v>
      </c>
      <c r="N235" s="41">
        <f>'jan-aug'!M235</f>
        <v>2570961.5268259905</v>
      </c>
      <c r="O235" s="41">
        <f t="shared" si="40"/>
        <v>1286052.9975819187</v>
      </c>
    </row>
    <row r="236" spans="1:15" s="34" customFormat="1" x14ac:dyDescent="0.2">
      <c r="A236" s="33">
        <v>4221</v>
      </c>
      <c r="B236" s="34" t="s">
        <v>192</v>
      </c>
      <c r="C236" s="36">
        <v>47912241</v>
      </c>
      <c r="D236" s="37">
        <v>1180</v>
      </c>
      <c r="E236" s="37">
        <f t="shared" si="31"/>
        <v>40603.594067796614</v>
      </c>
      <c r="F236" s="38">
        <f t="shared" si="32"/>
        <v>1.3331117376461303</v>
      </c>
      <c r="G236" s="37">
        <f t="shared" si="33"/>
        <v>-6087.5019216995934</v>
      </c>
      <c r="H236" s="37">
        <f t="shared" si="34"/>
        <v>0</v>
      </c>
      <c r="I236" s="81">
        <f t="shared" si="35"/>
        <v>-6087.5019216995934</v>
      </c>
      <c r="J236" s="37">
        <f t="shared" si="36"/>
        <v>-427.56519742097345</v>
      </c>
      <c r="K236" s="37">
        <f t="shared" si="37"/>
        <v>-6515.0671191205665</v>
      </c>
      <c r="L236" s="37">
        <f t="shared" si="38"/>
        <v>-7183252.2676055199</v>
      </c>
      <c r="M236" s="41">
        <f t="shared" si="39"/>
        <v>-7687779.2005622685</v>
      </c>
      <c r="N236" s="41">
        <f>'jan-aug'!M236</f>
        <v>-7876870.0905926526</v>
      </c>
      <c r="O236" s="41">
        <f t="shared" si="40"/>
        <v>189090.89003038406</v>
      </c>
    </row>
    <row r="237" spans="1:15" s="34" customFormat="1" x14ac:dyDescent="0.2">
      <c r="A237" s="33">
        <v>4222</v>
      </c>
      <c r="B237" s="34" t="s">
        <v>193</v>
      </c>
      <c r="C237" s="36">
        <v>79400783</v>
      </c>
      <c r="D237" s="37">
        <v>995</v>
      </c>
      <c r="E237" s="37">
        <f t="shared" si="31"/>
        <v>79799.781909547732</v>
      </c>
      <c r="F237" s="38">
        <f t="shared" si="32"/>
        <v>2.620015010188292</v>
      </c>
      <c r="G237" s="37">
        <f t="shared" si="33"/>
        <v>-29605.214626750261</v>
      </c>
      <c r="H237" s="37">
        <f t="shared" si="34"/>
        <v>0</v>
      </c>
      <c r="I237" s="81">
        <f t="shared" si="35"/>
        <v>-29605.214626750261</v>
      </c>
      <c r="J237" s="37">
        <f t="shared" si="36"/>
        <v>-427.56519742097345</v>
      </c>
      <c r="K237" s="37">
        <f t="shared" si="37"/>
        <v>-30032.779824171233</v>
      </c>
      <c r="L237" s="37">
        <f t="shared" si="38"/>
        <v>-29457188.553616509</v>
      </c>
      <c r="M237" s="41">
        <f t="shared" si="39"/>
        <v>-29882615.925050378</v>
      </c>
      <c r="N237" s="41">
        <f>'jan-aug'!M237</f>
        <v>-29030164.992491256</v>
      </c>
      <c r="O237" s="41">
        <f t="shared" si="40"/>
        <v>-852450.9325591214</v>
      </c>
    </row>
    <row r="238" spans="1:15" s="34" customFormat="1" x14ac:dyDescent="0.2">
      <c r="A238" s="33">
        <v>4223</v>
      </c>
      <c r="B238" s="34" t="s">
        <v>197</v>
      </c>
      <c r="C238" s="36">
        <v>311885038</v>
      </c>
      <c r="D238" s="37">
        <v>15294</v>
      </c>
      <c r="E238" s="37">
        <f t="shared" si="31"/>
        <v>20392.640120308617</v>
      </c>
      <c r="F238" s="38">
        <f t="shared" si="32"/>
        <v>0.66953846156043162</v>
      </c>
      <c r="G238" s="37">
        <f t="shared" si="33"/>
        <v>6039.0704467932046</v>
      </c>
      <c r="H238" s="37">
        <f t="shared" si="34"/>
        <v>2456.7695803556303</v>
      </c>
      <c r="I238" s="81">
        <f t="shared" si="35"/>
        <v>8495.8400271488354</v>
      </c>
      <c r="J238" s="37">
        <f t="shared" si="36"/>
        <v>-427.56519742097345</v>
      </c>
      <c r="K238" s="37">
        <f t="shared" si="37"/>
        <v>8068.2748297278622</v>
      </c>
      <c r="L238" s="37">
        <f t="shared" si="38"/>
        <v>129935377.37521429</v>
      </c>
      <c r="M238" s="41">
        <f t="shared" si="39"/>
        <v>123396195.24585792</v>
      </c>
      <c r="N238" s="41">
        <f>'jan-aug'!M238</f>
        <v>94545230.140120342</v>
      </c>
      <c r="O238" s="41">
        <f t="shared" si="40"/>
        <v>28850965.105737582</v>
      </c>
    </row>
    <row r="239" spans="1:15" s="34" customFormat="1" x14ac:dyDescent="0.2">
      <c r="A239" s="33">
        <v>4224</v>
      </c>
      <c r="B239" s="34" t="s">
        <v>198</v>
      </c>
      <c r="C239" s="36">
        <v>40449438</v>
      </c>
      <c r="D239" s="37">
        <v>911</v>
      </c>
      <c r="E239" s="37">
        <f t="shared" si="31"/>
        <v>44401.139407244787</v>
      </c>
      <c r="F239" s="38">
        <f t="shared" si="32"/>
        <v>1.4577941058573944</v>
      </c>
      <c r="G239" s="37">
        <f t="shared" si="33"/>
        <v>-8366.0291253684973</v>
      </c>
      <c r="H239" s="37">
        <f t="shared" si="34"/>
        <v>0</v>
      </c>
      <c r="I239" s="81">
        <f t="shared" si="35"/>
        <v>-8366.0291253684973</v>
      </c>
      <c r="J239" s="37">
        <f t="shared" si="36"/>
        <v>-427.56519742097345</v>
      </c>
      <c r="K239" s="37">
        <f t="shared" si="37"/>
        <v>-8793.5943227894713</v>
      </c>
      <c r="L239" s="37">
        <f t="shared" si="38"/>
        <v>-7621452.5332107013</v>
      </c>
      <c r="M239" s="41">
        <f t="shared" si="39"/>
        <v>-8010964.4280612087</v>
      </c>
      <c r="N239" s="41">
        <f>'jan-aug'!M239</f>
        <v>-7998961.7501100926</v>
      </c>
      <c r="O239" s="41">
        <f t="shared" si="40"/>
        <v>-12002.677951116115</v>
      </c>
    </row>
    <row r="240" spans="1:15" s="34" customFormat="1" x14ac:dyDescent="0.2">
      <c r="A240" s="33">
        <v>4225</v>
      </c>
      <c r="B240" s="34" t="s">
        <v>200</v>
      </c>
      <c r="C240" s="36">
        <v>235344561</v>
      </c>
      <c r="D240" s="37">
        <v>10751</v>
      </c>
      <c r="E240" s="37">
        <f t="shared" si="31"/>
        <v>21890.480978513628</v>
      </c>
      <c r="F240" s="38">
        <f t="shared" si="32"/>
        <v>0.71871610888556681</v>
      </c>
      <c r="G240" s="37">
        <f t="shared" si="33"/>
        <v>5140.3659318701984</v>
      </c>
      <c r="H240" s="37">
        <f t="shared" si="34"/>
        <v>1932.5252799838768</v>
      </c>
      <c r="I240" s="81">
        <f t="shared" si="35"/>
        <v>7072.8912118540757</v>
      </c>
      <c r="J240" s="37">
        <f t="shared" si="36"/>
        <v>-427.56519742097345</v>
      </c>
      <c r="K240" s="37">
        <f t="shared" si="37"/>
        <v>6645.3260144331025</v>
      </c>
      <c r="L240" s="37">
        <f t="shared" si="38"/>
        <v>76040653.418643162</v>
      </c>
      <c r="M240" s="41">
        <f t="shared" si="39"/>
        <v>71443899.981170282</v>
      </c>
      <c r="N240" s="41">
        <f>'jan-aug'!M240</f>
        <v>54948809.586317107</v>
      </c>
      <c r="O240" s="41">
        <f t="shared" si="40"/>
        <v>16495090.394853175</v>
      </c>
    </row>
    <row r="241" spans="1:15" s="34" customFormat="1" x14ac:dyDescent="0.2">
      <c r="A241" s="33">
        <v>4226</v>
      </c>
      <c r="B241" s="34" t="s">
        <v>201</v>
      </c>
      <c r="C241" s="36">
        <v>42953214</v>
      </c>
      <c r="D241" s="37">
        <v>1750</v>
      </c>
      <c r="E241" s="37">
        <f t="shared" si="31"/>
        <v>24544.693714285713</v>
      </c>
      <c r="F241" s="38">
        <f t="shared" si="32"/>
        <v>0.80586017170817159</v>
      </c>
      <c r="G241" s="37">
        <f t="shared" si="33"/>
        <v>3547.8382904069467</v>
      </c>
      <c r="H241" s="37">
        <f t="shared" si="34"/>
        <v>1003.5508224636468</v>
      </c>
      <c r="I241" s="81">
        <f t="shared" si="35"/>
        <v>4551.3891128705936</v>
      </c>
      <c r="J241" s="37">
        <f t="shared" si="36"/>
        <v>-427.56519742097345</v>
      </c>
      <c r="K241" s="37">
        <f t="shared" si="37"/>
        <v>4123.8239154496205</v>
      </c>
      <c r="L241" s="37">
        <f t="shared" si="38"/>
        <v>7964930.947523539</v>
      </c>
      <c r="M241" s="41">
        <f t="shared" si="39"/>
        <v>7216691.8520368356</v>
      </c>
      <c r="N241" s="41">
        <f>'jan-aug'!M241</f>
        <v>5049787.1262724297</v>
      </c>
      <c r="O241" s="41">
        <f t="shared" si="40"/>
        <v>2166904.7257644059</v>
      </c>
    </row>
    <row r="242" spans="1:15" s="34" customFormat="1" x14ac:dyDescent="0.2">
      <c r="A242" s="33">
        <v>4227</v>
      </c>
      <c r="B242" s="34" t="s">
        <v>202</v>
      </c>
      <c r="C242" s="36">
        <v>162563915</v>
      </c>
      <c r="D242" s="37">
        <v>6024</v>
      </c>
      <c r="E242" s="37">
        <f t="shared" si="31"/>
        <v>26986.041666666668</v>
      </c>
      <c r="F242" s="38">
        <f t="shared" si="32"/>
        <v>0.88601538175098571</v>
      </c>
      <c r="G242" s="37">
        <f t="shared" si="33"/>
        <v>2083.0295189783742</v>
      </c>
      <c r="H242" s="37">
        <f t="shared" si="34"/>
        <v>149.07903913031276</v>
      </c>
      <c r="I242" s="81">
        <f t="shared" si="35"/>
        <v>2232.1085581086868</v>
      </c>
      <c r="J242" s="37">
        <f t="shared" si="36"/>
        <v>-427.56519742097345</v>
      </c>
      <c r="K242" s="37">
        <f t="shared" si="37"/>
        <v>1804.5433606877134</v>
      </c>
      <c r="L242" s="37">
        <f t="shared" si="38"/>
        <v>13446221.95404673</v>
      </c>
      <c r="M242" s="41">
        <f t="shared" si="39"/>
        <v>10870569.204782786</v>
      </c>
      <c r="N242" s="41">
        <f>'jan-aug'!M242</f>
        <v>4420988.9320931025</v>
      </c>
      <c r="O242" s="41">
        <f t="shared" si="40"/>
        <v>6449580.2726896834</v>
      </c>
    </row>
    <row r="243" spans="1:15" s="34" customFormat="1" x14ac:dyDescent="0.2">
      <c r="A243" s="33">
        <v>4228</v>
      </c>
      <c r="B243" s="34" t="s">
        <v>203</v>
      </c>
      <c r="C243" s="36">
        <v>102956884</v>
      </c>
      <c r="D243" s="37">
        <v>1837</v>
      </c>
      <c r="E243" s="37">
        <f t="shared" si="31"/>
        <v>56046.207947740884</v>
      </c>
      <c r="F243" s="38">
        <f t="shared" si="32"/>
        <v>1.8401291654363079</v>
      </c>
      <c r="G243" s="37">
        <f t="shared" si="33"/>
        <v>-15353.070249666154</v>
      </c>
      <c r="H243" s="37">
        <f t="shared" si="34"/>
        <v>0</v>
      </c>
      <c r="I243" s="81">
        <f t="shared" si="35"/>
        <v>-15353.070249666154</v>
      </c>
      <c r="J243" s="37">
        <f t="shared" si="36"/>
        <v>-427.56519742097345</v>
      </c>
      <c r="K243" s="37">
        <f t="shared" si="37"/>
        <v>-15780.635447087128</v>
      </c>
      <c r="L243" s="37">
        <f t="shared" si="38"/>
        <v>-28203590.048636727</v>
      </c>
      <c r="M243" s="41">
        <f t="shared" si="39"/>
        <v>-28989027.316299055</v>
      </c>
      <c r="N243" s="41">
        <f>'jan-aug'!M243</f>
        <v>-28215791.064931106</v>
      </c>
      <c r="O243" s="41">
        <f t="shared" si="40"/>
        <v>-773236.25136794895</v>
      </c>
    </row>
    <row r="244" spans="1:15" s="34" customFormat="1" x14ac:dyDescent="0.2">
      <c r="A244" s="33">
        <v>4601</v>
      </c>
      <c r="B244" s="34" t="s">
        <v>227</v>
      </c>
      <c r="C244" s="36">
        <v>9283427992</v>
      </c>
      <c r="D244" s="37">
        <v>289330</v>
      </c>
      <c r="E244" s="37">
        <f t="shared" si="31"/>
        <v>32085.950271316491</v>
      </c>
      <c r="F244" s="38">
        <f t="shared" si="32"/>
        <v>1.0534574069675016</v>
      </c>
      <c r="G244" s="37">
        <f t="shared" si="33"/>
        <v>-976.91564381151977</v>
      </c>
      <c r="H244" s="37">
        <f t="shared" si="34"/>
        <v>0</v>
      </c>
      <c r="I244" s="81">
        <f t="shared" si="35"/>
        <v>-976.91564381151977</v>
      </c>
      <c r="J244" s="37">
        <f t="shared" si="36"/>
        <v>-427.56519742097345</v>
      </c>
      <c r="K244" s="37">
        <f t="shared" si="37"/>
        <v>-1404.4808412324933</v>
      </c>
      <c r="L244" s="37">
        <f t="shared" si="38"/>
        <v>-282651003.22398704</v>
      </c>
      <c r="M244" s="41">
        <f t="shared" si="39"/>
        <v>-406358441.79379725</v>
      </c>
      <c r="N244" s="41">
        <f>'jan-aug'!M244</f>
        <v>-297286366.58743429</v>
      </c>
      <c r="O244" s="41">
        <f t="shared" si="40"/>
        <v>-109072075.20636296</v>
      </c>
    </row>
    <row r="245" spans="1:15" s="34" customFormat="1" x14ac:dyDescent="0.2">
      <c r="A245" s="33">
        <v>4602</v>
      </c>
      <c r="B245" s="34" t="s">
        <v>406</v>
      </c>
      <c r="C245" s="36">
        <v>495247659</v>
      </c>
      <c r="D245" s="37">
        <v>17179</v>
      </c>
      <c r="E245" s="37">
        <f t="shared" si="31"/>
        <v>28828.666336806567</v>
      </c>
      <c r="F245" s="38">
        <f t="shared" si="32"/>
        <v>0.94651309463172939</v>
      </c>
      <c r="G245" s="37">
        <f t="shared" si="33"/>
        <v>977.45471689443434</v>
      </c>
      <c r="H245" s="37">
        <f t="shared" si="34"/>
        <v>0</v>
      </c>
      <c r="I245" s="81">
        <f t="shared" si="35"/>
        <v>977.45471689443434</v>
      </c>
      <c r="J245" s="37">
        <f t="shared" si="36"/>
        <v>-427.56519742097345</v>
      </c>
      <c r="K245" s="37">
        <f t="shared" si="37"/>
        <v>549.88951947346095</v>
      </c>
      <c r="L245" s="37">
        <f t="shared" si="38"/>
        <v>16791694.581529487</v>
      </c>
      <c r="M245" s="41">
        <f t="shared" si="39"/>
        <v>9446552.0550345853</v>
      </c>
      <c r="N245" s="41">
        <f>'jan-aug'!M245</f>
        <v>6639767.3087362908</v>
      </c>
      <c r="O245" s="41">
        <f t="shared" si="40"/>
        <v>2806784.7462982945</v>
      </c>
    </row>
    <row r="246" spans="1:15" s="34" customFormat="1" x14ac:dyDescent="0.2">
      <c r="A246" s="33">
        <v>4611</v>
      </c>
      <c r="B246" s="34" t="s">
        <v>228</v>
      </c>
      <c r="C246" s="36">
        <v>110362943</v>
      </c>
      <c r="D246" s="37">
        <v>4073</v>
      </c>
      <c r="E246" s="37">
        <f t="shared" si="31"/>
        <v>27096.2295605205</v>
      </c>
      <c r="F246" s="38">
        <f t="shared" si="32"/>
        <v>0.88963311013231516</v>
      </c>
      <c r="G246" s="37">
        <f t="shared" si="33"/>
        <v>2016.9167826660748</v>
      </c>
      <c r="H246" s="37">
        <f t="shared" si="34"/>
        <v>110.51327628147155</v>
      </c>
      <c r="I246" s="81">
        <f t="shared" si="35"/>
        <v>2127.4300589475465</v>
      </c>
      <c r="J246" s="37">
        <f t="shared" si="36"/>
        <v>-427.56519742097345</v>
      </c>
      <c r="K246" s="37">
        <f t="shared" si="37"/>
        <v>1699.8648615265731</v>
      </c>
      <c r="L246" s="37">
        <f t="shared" si="38"/>
        <v>8665022.6300933566</v>
      </c>
      <c r="M246" s="41">
        <f t="shared" si="39"/>
        <v>6923549.5809977325</v>
      </c>
      <c r="N246" s="41">
        <f>'jan-aug'!M246</f>
        <v>3659117.9688272229</v>
      </c>
      <c r="O246" s="41">
        <f t="shared" si="40"/>
        <v>3264431.6121705095</v>
      </c>
    </row>
    <row r="247" spans="1:15" s="34" customFormat="1" x14ac:dyDescent="0.2">
      <c r="A247" s="33">
        <v>4612</v>
      </c>
      <c r="B247" s="34" t="s">
        <v>229</v>
      </c>
      <c r="C247" s="36">
        <v>133670346</v>
      </c>
      <c r="D247" s="37">
        <v>5732</v>
      </c>
      <c r="E247" s="37">
        <f t="shared" si="31"/>
        <v>23320.018492672716</v>
      </c>
      <c r="F247" s="38">
        <f t="shared" si="32"/>
        <v>0.76565119636449563</v>
      </c>
      <c r="G247" s="37">
        <f t="shared" si="33"/>
        <v>4282.643423374745</v>
      </c>
      <c r="H247" s="37">
        <f t="shared" si="34"/>
        <v>1432.1871500281959</v>
      </c>
      <c r="I247" s="81">
        <f t="shared" si="35"/>
        <v>5714.8305734029409</v>
      </c>
      <c r="J247" s="37">
        <f t="shared" si="36"/>
        <v>-427.56519742097345</v>
      </c>
      <c r="K247" s="37">
        <f t="shared" si="37"/>
        <v>5287.2653759819677</v>
      </c>
      <c r="L247" s="37">
        <f t="shared" si="38"/>
        <v>32757408.846745659</v>
      </c>
      <c r="M247" s="41">
        <f t="shared" si="39"/>
        <v>30306605.13512864</v>
      </c>
      <c r="N247" s="41">
        <f>'jan-aug'!M247</f>
        <v>23865143.116167754</v>
      </c>
      <c r="O247" s="41">
        <f t="shared" si="40"/>
        <v>6441462.0189608857</v>
      </c>
    </row>
    <row r="248" spans="1:15" s="34" customFormat="1" x14ac:dyDescent="0.2">
      <c r="A248" s="33">
        <v>4613</v>
      </c>
      <c r="B248" s="34" t="s">
        <v>230</v>
      </c>
      <c r="C248" s="36">
        <v>334571361</v>
      </c>
      <c r="D248" s="37">
        <v>12132</v>
      </c>
      <c r="E248" s="37">
        <f t="shared" si="31"/>
        <v>27577.593224530166</v>
      </c>
      <c r="F248" s="38">
        <f t="shared" si="32"/>
        <v>0.90543741429061597</v>
      </c>
      <c r="G248" s="37">
        <f t="shared" si="33"/>
        <v>1728.0985842602749</v>
      </c>
      <c r="H248" s="37">
        <f t="shared" si="34"/>
        <v>0</v>
      </c>
      <c r="I248" s="81">
        <f t="shared" si="35"/>
        <v>1728.0985842602749</v>
      </c>
      <c r="J248" s="37">
        <f t="shared" si="36"/>
        <v>-427.56519742097345</v>
      </c>
      <c r="K248" s="37">
        <f t="shared" si="37"/>
        <v>1300.5333868393016</v>
      </c>
      <c r="L248" s="37">
        <f t="shared" si="38"/>
        <v>20965292.024245657</v>
      </c>
      <c r="M248" s="41">
        <f t="shared" si="39"/>
        <v>15778071.049134407</v>
      </c>
      <c r="N248" s="41">
        <f>'jan-aug'!M248</f>
        <v>11188041.221805014</v>
      </c>
      <c r="O248" s="41">
        <f t="shared" si="40"/>
        <v>4590029.8273293935</v>
      </c>
    </row>
    <row r="249" spans="1:15" s="34" customFormat="1" x14ac:dyDescent="0.2">
      <c r="A249" s="33">
        <v>4614</v>
      </c>
      <c r="B249" s="34" t="s">
        <v>231</v>
      </c>
      <c r="C249" s="36">
        <v>558369857</v>
      </c>
      <c r="D249" s="37">
        <v>19098</v>
      </c>
      <c r="E249" s="37">
        <f t="shared" si="31"/>
        <v>29237.085401612734</v>
      </c>
      <c r="F249" s="38">
        <f t="shared" si="32"/>
        <v>0.95992245559279232</v>
      </c>
      <c r="G249" s="37">
        <f t="shared" si="33"/>
        <v>732.40327801073431</v>
      </c>
      <c r="H249" s="37">
        <f t="shared" si="34"/>
        <v>0</v>
      </c>
      <c r="I249" s="81">
        <f t="shared" si="35"/>
        <v>732.40327801073431</v>
      </c>
      <c r="J249" s="37">
        <f t="shared" si="36"/>
        <v>-427.56519742097345</v>
      </c>
      <c r="K249" s="37">
        <f t="shared" si="37"/>
        <v>304.83808058976086</v>
      </c>
      <c r="L249" s="37">
        <f t="shared" si="38"/>
        <v>13987437.803449003</v>
      </c>
      <c r="M249" s="41">
        <f t="shared" si="39"/>
        <v>5821797.6631032526</v>
      </c>
      <c r="N249" s="41">
        <f>'jan-aug'!M249</f>
        <v>5092178.4500521151</v>
      </c>
      <c r="O249" s="41">
        <f t="shared" si="40"/>
        <v>729619.21305113751</v>
      </c>
    </row>
    <row r="250" spans="1:15" s="34" customFormat="1" x14ac:dyDescent="0.2">
      <c r="A250" s="33">
        <v>4615</v>
      </c>
      <c r="B250" s="34" t="s">
        <v>232</v>
      </c>
      <c r="C250" s="36">
        <v>83402071</v>
      </c>
      <c r="D250" s="37">
        <v>3181</v>
      </c>
      <c r="E250" s="37">
        <f t="shared" si="31"/>
        <v>26218.821439798805</v>
      </c>
      <c r="F250" s="38">
        <f t="shared" si="32"/>
        <v>0.86082573257635098</v>
      </c>
      <c r="G250" s="37">
        <f t="shared" si="33"/>
        <v>2543.3616550990919</v>
      </c>
      <c r="H250" s="37">
        <f t="shared" si="34"/>
        <v>417.60611853406476</v>
      </c>
      <c r="I250" s="81">
        <f t="shared" si="35"/>
        <v>2960.9677736331569</v>
      </c>
      <c r="J250" s="37">
        <f t="shared" si="36"/>
        <v>-427.56519742097345</v>
      </c>
      <c r="K250" s="37">
        <f t="shared" si="37"/>
        <v>2533.4025762121832</v>
      </c>
      <c r="L250" s="37">
        <f t="shared" si="38"/>
        <v>9418838.4879270718</v>
      </c>
      <c r="M250" s="41">
        <f t="shared" si="39"/>
        <v>8058753.5949309552</v>
      </c>
      <c r="N250" s="41">
        <f>'jan-aug'!M250</f>
        <v>6682789.7358129229</v>
      </c>
      <c r="O250" s="41">
        <f t="shared" si="40"/>
        <v>1375963.8591180323</v>
      </c>
    </row>
    <row r="251" spans="1:15" s="34" customFormat="1" x14ac:dyDescent="0.2">
      <c r="A251" s="33">
        <v>4616</v>
      </c>
      <c r="B251" s="34" t="s">
        <v>233</v>
      </c>
      <c r="C251" s="36">
        <v>90492137</v>
      </c>
      <c r="D251" s="37">
        <v>2910</v>
      </c>
      <c r="E251" s="37">
        <f t="shared" si="31"/>
        <v>31096.954295532647</v>
      </c>
      <c r="F251" s="38">
        <f t="shared" si="32"/>
        <v>1.0209863370025916</v>
      </c>
      <c r="G251" s="37">
        <f t="shared" si="33"/>
        <v>-383.5180583412133</v>
      </c>
      <c r="H251" s="37">
        <f t="shared" si="34"/>
        <v>0</v>
      </c>
      <c r="I251" s="81">
        <f t="shared" si="35"/>
        <v>-383.5180583412133</v>
      </c>
      <c r="J251" s="37">
        <f t="shared" si="36"/>
        <v>-427.56519742097345</v>
      </c>
      <c r="K251" s="37">
        <f t="shared" si="37"/>
        <v>-811.08325576218681</v>
      </c>
      <c r="L251" s="37">
        <f t="shared" si="38"/>
        <v>-1116037.5497729308</v>
      </c>
      <c r="M251" s="41">
        <f t="shared" si="39"/>
        <v>-2360252.2742679636</v>
      </c>
      <c r="N251" s="41">
        <f>'jan-aug'!M251</f>
        <v>-1192075.1539191711</v>
      </c>
      <c r="O251" s="41">
        <f t="shared" si="40"/>
        <v>-1168177.1203487925</v>
      </c>
    </row>
    <row r="252" spans="1:15" s="34" customFormat="1" x14ac:dyDescent="0.2">
      <c r="A252" s="33">
        <v>4617</v>
      </c>
      <c r="B252" s="34" t="s">
        <v>234</v>
      </c>
      <c r="C252" s="36">
        <v>378033781</v>
      </c>
      <c r="D252" s="37">
        <v>13058</v>
      </c>
      <c r="E252" s="37">
        <f t="shared" si="31"/>
        <v>28950.358477561647</v>
      </c>
      <c r="F252" s="38">
        <f t="shared" si="32"/>
        <v>0.95050853456616002</v>
      </c>
      <c r="G252" s="37">
        <f t="shared" si="33"/>
        <v>904.43943244138643</v>
      </c>
      <c r="H252" s="37">
        <f t="shared" si="34"/>
        <v>0</v>
      </c>
      <c r="I252" s="81">
        <f t="shared" si="35"/>
        <v>904.43943244138643</v>
      </c>
      <c r="J252" s="37">
        <f t="shared" si="36"/>
        <v>-427.56519742097345</v>
      </c>
      <c r="K252" s="37">
        <f t="shared" si="37"/>
        <v>476.87423502041298</v>
      </c>
      <c r="L252" s="37">
        <f t="shared" si="38"/>
        <v>11810170.108819624</v>
      </c>
      <c r="M252" s="41">
        <f t="shared" si="39"/>
        <v>6227023.7608965524</v>
      </c>
      <c r="N252" s="41">
        <f>'jan-aug'!M252</f>
        <v>1694603.9069840172</v>
      </c>
      <c r="O252" s="41">
        <f t="shared" si="40"/>
        <v>4532419.8539125351</v>
      </c>
    </row>
    <row r="253" spans="1:15" s="34" customFormat="1" x14ac:dyDescent="0.2">
      <c r="A253" s="33">
        <v>4618</v>
      </c>
      <c r="B253" s="34" t="s">
        <v>235</v>
      </c>
      <c r="C253" s="36">
        <v>332466599</v>
      </c>
      <c r="D253" s="37">
        <v>11148</v>
      </c>
      <c r="E253" s="37">
        <f t="shared" si="31"/>
        <v>29822.981611051309</v>
      </c>
      <c r="F253" s="38">
        <f t="shared" si="32"/>
        <v>0.97915880970816394</v>
      </c>
      <c r="G253" s="37">
        <f t="shared" si="33"/>
        <v>380.86555234758924</v>
      </c>
      <c r="H253" s="37">
        <f t="shared" si="34"/>
        <v>0</v>
      </c>
      <c r="I253" s="81">
        <f t="shared" si="35"/>
        <v>380.86555234758924</v>
      </c>
      <c r="J253" s="37">
        <f t="shared" si="36"/>
        <v>-427.56519742097345</v>
      </c>
      <c r="K253" s="37">
        <f t="shared" si="37"/>
        <v>-46.699645073384204</v>
      </c>
      <c r="L253" s="37">
        <f t="shared" si="38"/>
        <v>4245889.1775709251</v>
      </c>
      <c r="M253" s="41">
        <f t="shared" si="39"/>
        <v>-520607.64327808708</v>
      </c>
      <c r="N253" s="41">
        <f>'jan-aug'!M253</f>
        <v>-5408368.0531583913</v>
      </c>
      <c r="O253" s="41">
        <f t="shared" si="40"/>
        <v>4887760.4098803038</v>
      </c>
    </row>
    <row r="254" spans="1:15" s="34" customFormat="1" x14ac:dyDescent="0.2">
      <c r="A254" s="33">
        <v>4619</v>
      </c>
      <c r="B254" s="34" t="s">
        <v>236</v>
      </c>
      <c r="C254" s="36">
        <v>58417679</v>
      </c>
      <c r="D254" s="37">
        <v>962</v>
      </c>
      <c r="E254" s="37">
        <f t="shared" si="31"/>
        <v>60725.238045738042</v>
      </c>
      <c r="F254" s="38">
        <f t="shared" si="32"/>
        <v>1.9937527568362312</v>
      </c>
      <c r="G254" s="37">
        <f t="shared" si="33"/>
        <v>-18160.48830846445</v>
      </c>
      <c r="H254" s="37">
        <f t="shared" si="34"/>
        <v>0</v>
      </c>
      <c r="I254" s="81">
        <f t="shared" si="35"/>
        <v>-18160.48830846445</v>
      </c>
      <c r="J254" s="37">
        <f t="shared" si="36"/>
        <v>-427.56519742097345</v>
      </c>
      <c r="K254" s="37">
        <f t="shared" si="37"/>
        <v>-18588.053505885422</v>
      </c>
      <c r="L254" s="37">
        <f t="shared" si="38"/>
        <v>-17470389.752742801</v>
      </c>
      <c r="M254" s="41">
        <f t="shared" si="39"/>
        <v>-17881707.472661775</v>
      </c>
      <c r="N254" s="41">
        <f>'jan-aug'!M254</f>
        <v>-18003802.790127229</v>
      </c>
      <c r="O254" s="41">
        <f t="shared" si="40"/>
        <v>122095.31746545434</v>
      </c>
    </row>
    <row r="255" spans="1:15" s="34" customFormat="1" x14ac:dyDescent="0.2">
      <c r="A255" s="33">
        <v>4620</v>
      </c>
      <c r="B255" s="34" t="s">
        <v>237</v>
      </c>
      <c r="C255" s="36">
        <v>31662345</v>
      </c>
      <c r="D255" s="37">
        <v>1056</v>
      </c>
      <c r="E255" s="37">
        <f t="shared" si="31"/>
        <v>29983.28125</v>
      </c>
      <c r="F255" s="38">
        <f t="shared" si="32"/>
        <v>0.98442182484584173</v>
      </c>
      <c r="G255" s="37">
        <f t="shared" si="33"/>
        <v>284.68576897837482</v>
      </c>
      <c r="H255" s="37">
        <f t="shared" si="34"/>
        <v>0</v>
      </c>
      <c r="I255" s="81">
        <f t="shared" si="35"/>
        <v>284.68576897837482</v>
      </c>
      <c r="J255" s="37">
        <f t="shared" si="36"/>
        <v>-427.56519742097345</v>
      </c>
      <c r="K255" s="37">
        <f t="shared" si="37"/>
        <v>-142.87942844259862</v>
      </c>
      <c r="L255" s="37">
        <f t="shared" si="38"/>
        <v>300628.17204116384</v>
      </c>
      <c r="M255" s="41">
        <f t="shared" si="39"/>
        <v>-150880.67643538414</v>
      </c>
      <c r="N255" s="41">
        <f>'jan-aug'!M255</f>
        <v>-1486491.4756490183</v>
      </c>
      <c r="O255" s="41">
        <f t="shared" si="40"/>
        <v>1335610.7992136341</v>
      </c>
    </row>
    <row r="256" spans="1:15" s="34" customFormat="1" x14ac:dyDescent="0.2">
      <c r="A256" s="33">
        <v>4621</v>
      </c>
      <c r="B256" s="34" t="s">
        <v>238</v>
      </c>
      <c r="C256" s="36">
        <v>423716638</v>
      </c>
      <c r="D256" s="37">
        <v>16144</v>
      </c>
      <c r="E256" s="37">
        <f t="shared" si="31"/>
        <v>26246.075198216055</v>
      </c>
      <c r="F256" s="38">
        <f t="shared" si="32"/>
        <v>0.8617205377303071</v>
      </c>
      <c r="G256" s="37">
        <f t="shared" si="33"/>
        <v>2527.009400048742</v>
      </c>
      <c r="H256" s="37">
        <f t="shared" si="34"/>
        <v>408.06730308802742</v>
      </c>
      <c r="I256" s="81">
        <f t="shared" si="35"/>
        <v>2935.0767031367695</v>
      </c>
      <c r="J256" s="37">
        <f t="shared" si="36"/>
        <v>-427.56519742097345</v>
      </c>
      <c r="K256" s="37">
        <f t="shared" si="37"/>
        <v>2507.5115057157959</v>
      </c>
      <c r="L256" s="37">
        <f t="shared" si="38"/>
        <v>47383878.295440011</v>
      </c>
      <c r="M256" s="41">
        <f t="shared" si="39"/>
        <v>40481265.748275809</v>
      </c>
      <c r="N256" s="41">
        <f>'jan-aug'!M256</f>
        <v>29199491.315738346</v>
      </c>
      <c r="O256" s="41">
        <f t="shared" si="40"/>
        <v>11281774.432537463</v>
      </c>
    </row>
    <row r="257" spans="1:15" s="34" customFormat="1" x14ac:dyDescent="0.2">
      <c r="A257" s="33">
        <v>4622</v>
      </c>
      <c r="B257" s="34" t="s">
        <v>239</v>
      </c>
      <c r="C257" s="36">
        <v>225228432</v>
      </c>
      <c r="D257" s="37">
        <v>8531</v>
      </c>
      <c r="E257" s="37">
        <f t="shared" si="31"/>
        <v>26401.175946547883</v>
      </c>
      <c r="F257" s="38">
        <f t="shared" si="32"/>
        <v>0.86681286102990507</v>
      </c>
      <c r="G257" s="37">
        <f t="shared" si="33"/>
        <v>2433.9489510496451</v>
      </c>
      <c r="H257" s="37">
        <f t="shared" si="34"/>
        <v>353.78204117188761</v>
      </c>
      <c r="I257" s="81">
        <f t="shared" si="35"/>
        <v>2787.7309922215327</v>
      </c>
      <c r="J257" s="37">
        <f t="shared" si="36"/>
        <v>-427.56519742097345</v>
      </c>
      <c r="K257" s="37">
        <f t="shared" si="37"/>
        <v>2360.1657948005591</v>
      </c>
      <c r="L257" s="37">
        <f t="shared" si="38"/>
        <v>23782133.094641894</v>
      </c>
      <c r="M257" s="41">
        <f t="shared" si="39"/>
        <v>20134574.39544357</v>
      </c>
      <c r="N257" s="41">
        <f>'jan-aug'!M257</f>
        <v>14603295.914702922</v>
      </c>
      <c r="O257" s="41">
        <f t="shared" si="40"/>
        <v>5531278.4807406478</v>
      </c>
    </row>
    <row r="258" spans="1:15" s="34" customFormat="1" x14ac:dyDescent="0.2">
      <c r="A258" s="33">
        <v>4623</v>
      </c>
      <c r="B258" s="34" t="s">
        <v>240</v>
      </c>
      <c r="C258" s="36">
        <v>62166709</v>
      </c>
      <c r="D258" s="37">
        <v>2495</v>
      </c>
      <c r="E258" s="37">
        <f t="shared" si="31"/>
        <v>24916.516633266532</v>
      </c>
      <c r="F258" s="38">
        <f t="shared" si="32"/>
        <v>0.81806799490706206</v>
      </c>
      <c r="G258" s="37">
        <f t="shared" si="33"/>
        <v>3324.7445390184553</v>
      </c>
      <c r="H258" s="37">
        <f t="shared" si="34"/>
        <v>873.41280082036019</v>
      </c>
      <c r="I258" s="81">
        <f t="shared" si="35"/>
        <v>4198.1573398388155</v>
      </c>
      <c r="J258" s="37">
        <f t="shared" si="36"/>
        <v>-427.56519742097345</v>
      </c>
      <c r="K258" s="37">
        <f t="shared" si="37"/>
        <v>3770.5921424178418</v>
      </c>
      <c r="L258" s="37">
        <f t="shared" si="38"/>
        <v>10474402.562897844</v>
      </c>
      <c r="M258" s="41">
        <f t="shared" si="39"/>
        <v>9407627.3953325152</v>
      </c>
      <c r="N258" s="41">
        <f>'jan-aug'!M258</f>
        <v>6293168.6343141273</v>
      </c>
      <c r="O258" s="41">
        <f t="shared" si="40"/>
        <v>3114458.761018388</v>
      </c>
    </row>
    <row r="259" spans="1:15" s="34" customFormat="1" x14ac:dyDescent="0.2">
      <c r="A259" s="33">
        <v>4624</v>
      </c>
      <c r="B259" s="34" t="s">
        <v>407</v>
      </c>
      <c r="C259" s="36">
        <v>689627052</v>
      </c>
      <c r="D259" s="37">
        <v>25596</v>
      </c>
      <c r="E259" s="37">
        <f t="shared" si="31"/>
        <v>26942.766526019692</v>
      </c>
      <c r="F259" s="38">
        <f t="shared" si="32"/>
        <v>0.88459455683956423</v>
      </c>
      <c r="G259" s="37">
        <f t="shared" si="33"/>
        <v>2108.9946033665597</v>
      </c>
      <c r="H259" s="37">
        <f t="shared" si="34"/>
        <v>164.22533835675438</v>
      </c>
      <c r="I259" s="81">
        <f t="shared" si="35"/>
        <v>2273.2199417233142</v>
      </c>
      <c r="J259" s="37">
        <f t="shared" si="36"/>
        <v>-427.56519742097345</v>
      </c>
      <c r="K259" s="37">
        <f t="shared" si="37"/>
        <v>1845.6547443023408</v>
      </c>
      <c r="L259" s="37">
        <f t="shared" si="38"/>
        <v>58185337.628349952</v>
      </c>
      <c r="M259" s="41">
        <f t="shared" si="39"/>
        <v>47241378.835162714</v>
      </c>
      <c r="N259" s="41">
        <f>'jan-aug'!M259</f>
        <v>38778815.454610914</v>
      </c>
      <c r="O259" s="41">
        <f t="shared" si="40"/>
        <v>8462563.3805518001</v>
      </c>
    </row>
    <row r="260" spans="1:15" s="34" customFormat="1" x14ac:dyDescent="0.2">
      <c r="A260" s="33">
        <v>4625</v>
      </c>
      <c r="B260" s="34" t="s">
        <v>241</v>
      </c>
      <c r="C260" s="36">
        <v>246738692</v>
      </c>
      <c r="D260" s="37">
        <v>5297</v>
      </c>
      <c r="E260" s="37">
        <f t="shared" si="31"/>
        <v>46580.836700018881</v>
      </c>
      <c r="F260" s="38">
        <f t="shared" si="32"/>
        <v>1.5293587077658068</v>
      </c>
      <c r="G260" s="37">
        <f t="shared" si="33"/>
        <v>-9673.847501032953</v>
      </c>
      <c r="H260" s="37">
        <f t="shared" si="34"/>
        <v>0</v>
      </c>
      <c r="I260" s="81">
        <f t="shared" si="35"/>
        <v>-9673.847501032953</v>
      </c>
      <c r="J260" s="37">
        <f t="shared" si="36"/>
        <v>-427.56519742097345</v>
      </c>
      <c r="K260" s="37">
        <f t="shared" si="37"/>
        <v>-10101.412698453927</v>
      </c>
      <c r="L260" s="37">
        <f t="shared" si="38"/>
        <v>-51242370.212971553</v>
      </c>
      <c r="M260" s="41">
        <f t="shared" si="39"/>
        <v>-53507183.063710451</v>
      </c>
      <c r="N260" s="41">
        <f>'jan-aug'!M260</f>
        <v>-44274008.191584133</v>
      </c>
      <c r="O260" s="41">
        <f t="shared" si="40"/>
        <v>-9233174.8721263185</v>
      </c>
    </row>
    <row r="261" spans="1:15" s="34" customFormat="1" x14ac:dyDescent="0.2">
      <c r="A261" s="33">
        <v>4626</v>
      </c>
      <c r="B261" s="34" t="s">
        <v>246</v>
      </c>
      <c r="C261" s="36">
        <v>1061766756</v>
      </c>
      <c r="D261" s="37">
        <v>39368</v>
      </c>
      <c r="E261" s="37">
        <f t="shared" si="31"/>
        <v>26970.299634220686</v>
      </c>
      <c r="F261" s="38">
        <f t="shared" si="32"/>
        <v>0.88549853370563525</v>
      </c>
      <c r="G261" s="37">
        <f t="shared" si="33"/>
        <v>2092.4747384459629</v>
      </c>
      <c r="H261" s="37">
        <f t="shared" si="34"/>
        <v>154.58875048640638</v>
      </c>
      <c r="I261" s="81">
        <f t="shared" si="35"/>
        <v>2247.0634889323692</v>
      </c>
      <c r="J261" s="37">
        <f t="shared" si="36"/>
        <v>-427.56519742097345</v>
      </c>
      <c r="K261" s="37">
        <f t="shared" si="37"/>
        <v>1819.4982915113958</v>
      </c>
      <c r="L261" s="37">
        <f t="shared" si="38"/>
        <v>88462395.432289511</v>
      </c>
      <c r="M261" s="41">
        <f t="shared" si="39"/>
        <v>71630008.740220636</v>
      </c>
      <c r="N261" s="41">
        <f>'jan-aug'!M261</f>
        <v>56020255.566624619</v>
      </c>
      <c r="O261" s="41">
        <f t="shared" si="40"/>
        <v>15609753.173596017</v>
      </c>
    </row>
    <row r="262" spans="1:15" s="34" customFormat="1" x14ac:dyDescent="0.2">
      <c r="A262" s="33">
        <v>4627</v>
      </c>
      <c r="B262" s="34" t="s">
        <v>242</v>
      </c>
      <c r="C262" s="36">
        <v>740228335</v>
      </c>
      <c r="D262" s="37">
        <v>29989</v>
      </c>
      <c r="E262" s="37">
        <f t="shared" si="31"/>
        <v>24683.32838707526</v>
      </c>
      <c r="F262" s="38">
        <f t="shared" si="32"/>
        <v>0.81041187492025391</v>
      </c>
      <c r="G262" s="37">
        <f t="shared" si="33"/>
        <v>3464.6574867332188</v>
      </c>
      <c r="H262" s="37">
        <f t="shared" si="34"/>
        <v>955.02868698730538</v>
      </c>
      <c r="I262" s="81">
        <f t="shared" si="35"/>
        <v>4419.6861737205245</v>
      </c>
      <c r="J262" s="37">
        <f t="shared" si="36"/>
        <v>-427.56519742097345</v>
      </c>
      <c r="K262" s="37">
        <f t="shared" si="37"/>
        <v>3992.1209762995509</v>
      </c>
      <c r="L262" s="37">
        <f t="shared" si="38"/>
        <v>132541968.66370481</v>
      </c>
      <c r="M262" s="41">
        <f t="shared" si="39"/>
        <v>119719715.95824723</v>
      </c>
      <c r="N262" s="41">
        <f>'jan-aug'!M262</f>
        <v>92478022.483305126</v>
      </c>
      <c r="O262" s="41">
        <f t="shared" si="40"/>
        <v>27241693.474942103</v>
      </c>
    </row>
    <row r="263" spans="1:15" s="34" customFormat="1" x14ac:dyDescent="0.2">
      <c r="A263" s="33">
        <v>4628</v>
      </c>
      <c r="B263" s="34" t="s">
        <v>243</v>
      </c>
      <c r="C263" s="36">
        <v>96577038</v>
      </c>
      <c r="D263" s="37">
        <v>3875</v>
      </c>
      <c r="E263" s="37">
        <f t="shared" si="31"/>
        <v>24923.106580645162</v>
      </c>
      <c r="F263" s="38">
        <f t="shared" si="32"/>
        <v>0.81828435841878111</v>
      </c>
      <c r="G263" s="37">
        <f t="shared" si="33"/>
        <v>3320.7905705912772</v>
      </c>
      <c r="H263" s="37">
        <f t="shared" si="34"/>
        <v>871.10631923783967</v>
      </c>
      <c r="I263" s="81">
        <f t="shared" si="35"/>
        <v>4191.8968898291168</v>
      </c>
      <c r="J263" s="37">
        <f t="shared" si="36"/>
        <v>-427.56519742097345</v>
      </c>
      <c r="K263" s="37">
        <f t="shared" si="37"/>
        <v>3764.3316924081432</v>
      </c>
      <c r="L263" s="37">
        <f t="shared" si="38"/>
        <v>16243600.448087828</v>
      </c>
      <c r="M263" s="41">
        <f t="shared" si="39"/>
        <v>14586785.308081554</v>
      </c>
      <c r="N263" s="41">
        <f>'jan-aug'!M263</f>
        <v>7149006.3153175237</v>
      </c>
      <c r="O263" s="41">
        <f t="shared" si="40"/>
        <v>7437778.9927640306</v>
      </c>
    </row>
    <row r="264" spans="1:15" s="34" customFormat="1" x14ac:dyDescent="0.2">
      <c r="A264" s="33">
        <v>4629</v>
      </c>
      <c r="B264" s="34" t="s">
        <v>244</v>
      </c>
      <c r="C264" s="36">
        <v>23384746</v>
      </c>
      <c r="D264" s="37">
        <v>380</v>
      </c>
      <c r="E264" s="37">
        <f t="shared" si="31"/>
        <v>61538.805263157898</v>
      </c>
      <c r="F264" s="38">
        <f t="shared" si="32"/>
        <v>2.0204640869981763</v>
      </c>
      <c r="G264" s="37">
        <f t="shared" si="33"/>
        <v>-18648.628638916362</v>
      </c>
      <c r="H264" s="37">
        <f t="shared" si="34"/>
        <v>0</v>
      </c>
      <c r="I264" s="81">
        <f t="shared" si="35"/>
        <v>-18648.628638916362</v>
      </c>
      <c r="J264" s="37">
        <f t="shared" si="36"/>
        <v>-427.56519742097345</v>
      </c>
      <c r="K264" s="37">
        <f t="shared" si="37"/>
        <v>-19076.193836337334</v>
      </c>
      <c r="L264" s="37">
        <f t="shared" si="38"/>
        <v>-7086478.8827882176</v>
      </c>
      <c r="M264" s="41">
        <f t="shared" si="39"/>
        <v>-7248953.6578081865</v>
      </c>
      <c r="N264" s="41">
        <f>'jan-aug'!M264</f>
        <v>-8289647.0393433971</v>
      </c>
      <c r="O264" s="41">
        <f t="shared" si="40"/>
        <v>1040693.3815352106</v>
      </c>
    </row>
    <row r="265" spans="1:15" s="34" customFormat="1" x14ac:dyDescent="0.2">
      <c r="A265" s="33">
        <v>4630</v>
      </c>
      <c r="B265" s="34" t="s">
        <v>245</v>
      </c>
      <c r="C265" s="36">
        <v>191787449</v>
      </c>
      <c r="D265" s="37">
        <v>8152</v>
      </c>
      <c r="E265" s="37">
        <f t="shared" ref="E265:E328" si="41">IF(ISNUMBER(C265),(C265)/D265,"")</f>
        <v>23526.428974484788</v>
      </c>
      <c r="F265" s="38">
        <f t="shared" ref="F265:F328" si="42">IF(ISNUMBER(C265),E265/E$365,"")</f>
        <v>0.77242813920402398</v>
      </c>
      <c r="G265" s="37">
        <f t="shared" ref="G265:G328" si="43">IF(ISNUMBER(D265),(E$365-E265)*0.6,"")</f>
        <v>4158.7971342875016</v>
      </c>
      <c r="H265" s="37">
        <f t="shared" ref="H265:H328" si="44">IF(ISNUMBER(D265),(IF(E265&gt;=E$365*0.9,0,IF(E265&lt;0.9*E$365,(E$365*0.9-E265)*0.35))),"")</f>
        <v>1359.9434813939706</v>
      </c>
      <c r="I265" s="81">
        <f t="shared" ref="I265:I328" si="45">IF(ISNUMBER(C265),G265+H265,"")</f>
        <v>5518.7406156814723</v>
      </c>
      <c r="J265" s="37">
        <f t="shared" ref="J265:J328" si="46">IF(ISNUMBER(D265),I$367,"")</f>
        <v>-427.56519742097345</v>
      </c>
      <c r="K265" s="37">
        <f t="shared" ref="K265:K328" si="47">IF(ISNUMBER(I265),I265+J265,"")</f>
        <v>5091.1754182604991</v>
      </c>
      <c r="L265" s="37">
        <f t="shared" ref="L265:L328" si="48">IF(ISNUMBER(I265),(I265*D265),"")</f>
        <v>44988773.499035358</v>
      </c>
      <c r="M265" s="41">
        <f t="shared" ref="M265:M328" si="49">IF(ISNUMBER(K265),(K265*D265),"")</f>
        <v>41503262.009659588</v>
      </c>
      <c r="N265" s="41">
        <f>'jan-aug'!M265</f>
        <v>32197562.93792735</v>
      </c>
      <c r="O265" s="41">
        <f t="shared" ref="O265:O328" si="50">IF(ISNUMBER(M265),(M265-N265),"")</f>
        <v>9305699.0717322379</v>
      </c>
    </row>
    <row r="266" spans="1:15" s="34" customFormat="1" x14ac:dyDescent="0.2">
      <c r="A266" s="33">
        <v>4631</v>
      </c>
      <c r="B266" s="34" t="s">
        <v>408</v>
      </c>
      <c r="C266" s="36">
        <v>760731040</v>
      </c>
      <c r="D266" s="37">
        <v>29920</v>
      </c>
      <c r="E266" s="37">
        <f t="shared" si="41"/>
        <v>25425.502673796793</v>
      </c>
      <c r="F266" s="38">
        <f t="shared" si="42"/>
        <v>0.83477920682086348</v>
      </c>
      <c r="G266" s="37">
        <f t="shared" si="43"/>
        <v>3019.3529147002992</v>
      </c>
      <c r="H266" s="37">
        <f t="shared" si="44"/>
        <v>695.26768663476901</v>
      </c>
      <c r="I266" s="81">
        <f t="shared" si="45"/>
        <v>3714.6206013350684</v>
      </c>
      <c r="J266" s="37">
        <f t="shared" si="46"/>
        <v>-427.56519742097345</v>
      </c>
      <c r="K266" s="37">
        <f t="shared" si="47"/>
        <v>3287.0554039140948</v>
      </c>
      <c r="L266" s="37">
        <f t="shared" si="48"/>
        <v>111141448.39194524</v>
      </c>
      <c r="M266" s="41">
        <f t="shared" si="49"/>
        <v>98348697.68510972</v>
      </c>
      <c r="N266" s="41">
        <f>'jan-aug'!M266</f>
        <v>75616624.541754961</v>
      </c>
      <c r="O266" s="41">
        <f t="shared" si="50"/>
        <v>22732073.143354759</v>
      </c>
    </row>
    <row r="267" spans="1:15" s="34" customFormat="1" x14ac:dyDescent="0.2">
      <c r="A267" s="33">
        <v>4632</v>
      </c>
      <c r="B267" s="34" t="s">
        <v>247</v>
      </c>
      <c r="C267" s="36">
        <v>106513074</v>
      </c>
      <c r="D267" s="37">
        <v>2856</v>
      </c>
      <c r="E267" s="37">
        <f t="shared" si="41"/>
        <v>37294.493697478989</v>
      </c>
      <c r="F267" s="38">
        <f t="shared" si="42"/>
        <v>1.2244661695381993</v>
      </c>
      <c r="G267" s="37">
        <f t="shared" si="43"/>
        <v>-4102.0416995090181</v>
      </c>
      <c r="H267" s="37">
        <f t="shared" si="44"/>
        <v>0</v>
      </c>
      <c r="I267" s="81">
        <f t="shared" si="45"/>
        <v>-4102.0416995090181</v>
      </c>
      <c r="J267" s="37">
        <f t="shared" si="46"/>
        <v>-427.56519742097345</v>
      </c>
      <c r="K267" s="37">
        <f t="shared" si="47"/>
        <v>-4529.6068969299913</v>
      </c>
      <c r="L267" s="37">
        <f t="shared" si="48"/>
        <v>-11715431.093797756</v>
      </c>
      <c r="M267" s="41">
        <f t="shared" si="49"/>
        <v>-12936557.297632055</v>
      </c>
      <c r="N267" s="41">
        <f>'jan-aug'!M267</f>
        <v>-10545084.440959843</v>
      </c>
      <c r="O267" s="41">
        <f t="shared" si="50"/>
        <v>-2391472.8566722125</v>
      </c>
    </row>
    <row r="268" spans="1:15" s="34" customFormat="1" x14ac:dyDescent="0.2">
      <c r="A268" s="33">
        <v>4633</v>
      </c>
      <c r="B268" s="34" t="s">
        <v>248</v>
      </c>
      <c r="C268" s="36">
        <v>12987394</v>
      </c>
      <c r="D268" s="37">
        <v>513</v>
      </c>
      <c r="E268" s="37">
        <f t="shared" si="41"/>
        <v>25316.557504873294</v>
      </c>
      <c r="F268" s="38">
        <f t="shared" si="42"/>
        <v>0.83120228002937657</v>
      </c>
      <c r="G268" s="37">
        <f t="shared" si="43"/>
        <v>3084.7200160543985</v>
      </c>
      <c r="H268" s="37">
        <f t="shared" si="44"/>
        <v>733.39849575799371</v>
      </c>
      <c r="I268" s="81">
        <f t="shared" si="45"/>
        <v>3818.1185118123922</v>
      </c>
      <c r="J268" s="37">
        <f t="shared" si="46"/>
        <v>-427.56519742097345</v>
      </c>
      <c r="K268" s="37">
        <f t="shared" si="47"/>
        <v>3390.5533143914186</v>
      </c>
      <c r="L268" s="37">
        <f t="shared" si="48"/>
        <v>1958694.7965597571</v>
      </c>
      <c r="M268" s="41">
        <f t="shared" si="49"/>
        <v>1739353.8502827978</v>
      </c>
      <c r="N268" s="41">
        <f>'jan-aug'!M268</f>
        <v>1384147.0458730049</v>
      </c>
      <c r="O268" s="41">
        <f t="shared" si="50"/>
        <v>355206.80440979288</v>
      </c>
    </row>
    <row r="269" spans="1:15" s="34" customFormat="1" x14ac:dyDescent="0.2">
      <c r="A269" s="33">
        <v>4634</v>
      </c>
      <c r="B269" s="34" t="s">
        <v>249</v>
      </c>
      <c r="C269" s="36">
        <v>55037877</v>
      </c>
      <c r="D269" s="37">
        <v>1654</v>
      </c>
      <c r="E269" s="37">
        <f t="shared" si="41"/>
        <v>33275.620918984278</v>
      </c>
      <c r="F269" s="38">
        <f t="shared" si="42"/>
        <v>1.0925170996068005</v>
      </c>
      <c r="G269" s="37">
        <f t="shared" si="43"/>
        <v>-1690.7180324121916</v>
      </c>
      <c r="H269" s="37">
        <f t="shared" si="44"/>
        <v>0</v>
      </c>
      <c r="I269" s="81">
        <f t="shared" si="45"/>
        <v>-1690.7180324121916</v>
      </c>
      <c r="J269" s="37">
        <f t="shared" si="46"/>
        <v>-427.56519742097345</v>
      </c>
      <c r="K269" s="37">
        <f t="shared" si="47"/>
        <v>-2118.283229833165</v>
      </c>
      <c r="L269" s="37">
        <f t="shared" si="48"/>
        <v>-2796447.6256097648</v>
      </c>
      <c r="M269" s="41">
        <f t="shared" si="49"/>
        <v>-3503640.4621440549</v>
      </c>
      <c r="N269" s="41">
        <f>'jan-aug'!M269</f>
        <v>-4561993.2154578371</v>
      </c>
      <c r="O269" s="41">
        <f t="shared" si="50"/>
        <v>1058352.7533137822</v>
      </c>
    </row>
    <row r="270" spans="1:15" s="34" customFormat="1" x14ac:dyDescent="0.2">
      <c r="A270" s="33">
        <v>4635</v>
      </c>
      <c r="B270" s="34" t="s">
        <v>250</v>
      </c>
      <c r="C270" s="36">
        <v>77189111</v>
      </c>
      <c r="D270" s="37">
        <v>2228</v>
      </c>
      <c r="E270" s="37">
        <f t="shared" si="41"/>
        <v>34645.022890484739</v>
      </c>
      <c r="F270" s="38">
        <f t="shared" si="42"/>
        <v>1.1374777954189703</v>
      </c>
      <c r="G270" s="37">
        <f t="shared" si="43"/>
        <v>-2512.3592153124687</v>
      </c>
      <c r="H270" s="37">
        <f t="shared" si="44"/>
        <v>0</v>
      </c>
      <c r="I270" s="81">
        <f t="shared" si="45"/>
        <v>-2512.3592153124687</v>
      </c>
      <c r="J270" s="37">
        <f t="shared" si="46"/>
        <v>-427.56519742097345</v>
      </c>
      <c r="K270" s="37">
        <f t="shared" si="47"/>
        <v>-2939.9244127334423</v>
      </c>
      <c r="L270" s="37">
        <f t="shared" si="48"/>
        <v>-5597536.3317161798</v>
      </c>
      <c r="M270" s="41">
        <f t="shared" si="49"/>
        <v>-6550151.5915701091</v>
      </c>
      <c r="N270" s="41">
        <f>'jan-aug'!M270</f>
        <v>-4960075.9717291808</v>
      </c>
      <c r="O270" s="41">
        <f t="shared" si="50"/>
        <v>-1590075.6198409284</v>
      </c>
    </row>
    <row r="271" spans="1:15" s="34" customFormat="1" x14ac:dyDescent="0.2">
      <c r="A271" s="33">
        <v>4636</v>
      </c>
      <c r="B271" s="34" t="s">
        <v>251</v>
      </c>
      <c r="C271" s="36">
        <v>22810619</v>
      </c>
      <c r="D271" s="37">
        <v>756</v>
      </c>
      <c r="E271" s="37">
        <f t="shared" si="41"/>
        <v>30172.776455026455</v>
      </c>
      <c r="F271" s="38">
        <f t="shared" si="42"/>
        <v>0.99064339926180667</v>
      </c>
      <c r="G271" s="37">
        <f t="shared" si="43"/>
        <v>170.98864596250203</v>
      </c>
      <c r="H271" s="37">
        <f t="shared" si="44"/>
        <v>0</v>
      </c>
      <c r="I271" s="81">
        <f t="shared" si="45"/>
        <v>170.98864596250203</v>
      </c>
      <c r="J271" s="37">
        <f t="shared" si="46"/>
        <v>-427.56519742097345</v>
      </c>
      <c r="K271" s="37">
        <f t="shared" si="47"/>
        <v>-256.57655145847139</v>
      </c>
      <c r="L271" s="37">
        <f t="shared" si="48"/>
        <v>129267.41634765154</v>
      </c>
      <c r="M271" s="41">
        <f t="shared" si="49"/>
        <v>-193971.87290260437</v>
      </c>
      <c r="N271" s="41">
        <f>'jan-aug'!M271</f>
        <v>-222668.18143054695</v>
      </c>
      <c r="O271" s="41">
        <f t="shared" si="50"/>
        <v>28696.308527942572</v>
      </c>
    </row>
    <row r="272" spans="1:15" s="34" customFormat="1" x14ac:dyDescent="0.2">
      <c r="A272" s="33">
        <v>4637</v>
      </c>
      <c r="B272" s="34" t="s">
        <v>252</v>
      </c>
      <c r="C272" s="36">
        <v>35377122</v>
      </c>
      <c r="D272" s="37">
        <v>1268</v>
      </c>
      <c r="E272" s="37">
        <f t="shared" si="41"/>
        <v>27899.938485804418</v>
      </c>
      <c r="F272" s="38">
        <f t="shared" si="42"/>
        <v>0.91602076931731136</v>
      </c>
      <c r="G272" s="37">
        <f t="shared" si="43"/>
        <v>1534.6914274957242</v>
      </c>
      <c r="H272" s="37">
        <f t="shared" si="44"/>
        <v>0</v>
      </c>
      <c r="I272" s="81">
        <f t="shared" si="45"/>
        <v>1534.6914274957242</v>
      </c>
      <c r="J272" s="37">
        <f t="shared" si="46"/>
        <v>-427.56519742097345</v>
      </c>
      <c r="K272" s="37">
        <f t="shared" si="47"/>
        <v>1107.1262300747508</v>
      </c>
      <c r="L272" s="37">
        <f t="shared" si="48"/>
        <v>1945988.7300645781</v>
      </c>
      <c r="M272" s="41">
        <f t="shared" si="49"/>
        <v>1403836.0597347841</v>
      </c>
      <c r="N272" s="41">
        <f>'jan-aug'!M272</f>
        <v>1051366.5697699292</v>
      </c>
      <c r="O272" s="41">
        <f t="shared" si="50"/>
        <v>352469.4899648549</v>
      </c>
    </row>
    <row r="273" spans="1:15" s="34" customFormat="1" x14ac:dyDescent="0.2">
      <c r="A273" s="33">
        <v>4638</v>
      </c>
      <c r="B273" s="34" t="s">
        <v>253</v>
      </c>
      <c r="C273" s="36">
        <v>116164316</v>
      </c>
      <c r="D273" s="37">
        <v>3949</v>
      </c>
      <c r="E273" s="37">
        <f t="shared" si="41"/>
        <v>29416.134717650039</v>
      </c>
      <c r="F273" s="38">
        <f t="shared" si="42"/>
        <v>0.96580106684154754</v>
      </c>
      <c r="G273" s="37">
        <f t="shared" si="43"/>
        <v>624.97368838835166</v>
      </c>
      <c r="H273" s="37">
        <f t="shared" si="44"/>
        <v>0</v>
      </c>
      <c r="I273" s="81">
        <f t="shared" si="45"/>
        <v>624.97368838835166</v>
      </c>
      <c r="J273" s="37">
        <f t="shared" si="46"/>
        <v>-427.56519742097345</v>
      </c>
      <c r="K273" s="37">
        <f t="shared" si="47"/>
        <v>197.40849096737821</v>
      </c>
      <c r="L273" s="37">
        <f t="shared" si="48"/>
        <v>2468021.0954456008</v>
      </c>
      <c r="M273" s="41">
        <f t="shared" si="49"/>
        <v>779566.13083017652</v>
      </c>
      <c r="N273" s="41">
        <f>'jan-aug'!M273</f>
        <v>-1443840.6162291456</v>
      </c>
      <c r="O273" s="41">
        <f t="shared" si="50"/>
        <v>2223406.747059322</v>
      </c>
    </row>
    <row r="274" spans="1:15" s="34" customFormat="1" x14ac:dyDescent="0.2">
      <c r="A274" s="33">
        <v>4639</v>
      </c>
      <c r="B274" s="34" t="s">
        <v>254</v>
      </c>
      <c r="C274" s="36">
        <v>78305671</v>
      </c>
      <c r="D274" s="37">
        <v>2561</v>
      </c>
      <c r="E274" s="37">
        <f t="shared" si="41"/>
        <v>30576.208902772356</v>
      </c>
      <c r="F274" s="38">
        <f t="shared" si="42"/>
        <v>1.0038890378261998</v>
      </c>
      <c r="G274" s="37">
        <f t="shared" si="43"/>
        <v>-71.070822685038721</v>
      </c>
      <c r="H274" s="37">
        <f t="shared" si="44"/>
        <v>0</v>
      </c>
      <c r="I274" s="81">
        <f t="shared" si="45"/>
        <v>-71.070822685038721</v>
      </c>
      <c r="J274" s="37">
        <f t="shared" si="46"/>
        <v>-427.56519742097345</v>
      </c>
      <c r="K274" s="37">
        <f t="shared" si="47"/>
        <v>-498.63602010601215</v>
      </c>
      <c r="L274" s="37">
        <f t="shared" si="48"/>
        <v>-182012.37689638417</v>
      </c>
      <c r="M274" s="41">
        <f t="shared" si="49"/>
        <v>-1277006.8474914972</v>
      </c>
      <c r="N274" s="41">
        <f>'jan-aug'!M274</f>
        <v>-2285384.2683116826</v>
      </c>
      <c r="O274" s="41">
        <f t="shared" si="50"/>
        <v>1008377.4208201854</v>
      </c>
    </row>
    <row r="275" spans="1:15" s="34" customFormat="1" x14ac:dyDescent="0.2">
      <c r="A275" s="33">
        <v>4640</v>
      </c>
      <c r="B275" s="34" t="s">
        <v>255</v>
      </c>
      <c r="C275" s="36">
        <v>309284194</v>
      </c>
      <c r="D275" s="37">
        <v>12198</v>
      </c>
      <c r="E275" s="37">
        <f t="shared" si="41"/>
        <v>25355.320052467618</v>
      </c>
      <c r="F275" s="38">
        <f t="shared" si="42"/>
        <v>0.83247494587005999</v>
      </c>
      <c r="G275" s="37">
        <f t="shared" si="43"/>
        <v>3061.462487497804</v>
      </c>
      <c r="H275" s="37">
        <f t="shared" si="44"/>
        <v>719.83160409998027</v>
      </c>
      <c r="I275" s="81">
        <f t="shared" si="45"/>
        <v>3781.2940915977842</v>
      </c>
      <c r="J275" s="37">
        <f t="shared" si="46"/>
        <v>-427.56519742097345</v>
      </c>
      <c r="K275" s="37">
        <f t="shared" si="47"/>
        <v>3353.7288941768106</v>
      </c>
      <c r="L275" s="37">
        <f t="shared" si="48"/>
        <v>46124225.329309769</v>
      </c>
      <c r="M275" s="41">
        <f t="shared" si="49"/>
        <v>40908785.051168732</v>
      </c>
      <c r="N275" s="41">
        <f>'jan-aug'!M275</f>
        <v>33253347.751869217</v>
      </c>
      <c r="O275" s="41">
        <f t="shared" si="50"/>
        <v>7655437.2992995158</v>
      </c>
    </row>
    <row r="276" spans="1:15" s="34" customFormat="1" x14ac:dyDescent="0.2">
      <c r="A276" s="33">
        <v>4641</v>
      </c>
      <c r="B276" s="34" t="s">
        <v>256</v>
      </c>
      <c r="C276" s="36">
        <v>80643238</v>
      </c>
      <c r="D276" s="37">
        <v>1775</v>
      </c>
      <c r="E276" s="37">
        <f t="shared" si="41"/>
        <v>45432.810140845068</v>
      </c>
      <c r="F276" s="38">
        <f t="shared" si="42"/>
        <v>1.4916662887496799</v>
      </c>
      <c r="G276" s="37">
        <f t="shared" si="43"/>
        <v>-8985.0315655286649</v>
      </c>
      <c r="H276" s="37">
        <f t="shared" si="44"/>
        <v>0</v>
      </c>
      <c r="I276" s="81">
        <f t="shared" si="45"/>
        <v>-8985.0315655286649</v>
      </c>
      <c r="J276" s="37">
        <f t="shared" si="46"/>
        <v>-427.56519742097345</v>
      </c>
      <c r="K276" s="37">
        <f t="shared" si="47"/>
        <v>-9412.596762949639</v>
      </c>
      <c r="L276" s="37">
        <f t="shared" si="48"/>
        <v>-15948431.028813381</v>
      </c>
      <c r="M276" s="41">
        <f t="shared" si="49"/>
        <v>-16707359.254235609</v>
      </c>
      <c r="N276" s="41">
        <f>'jan-aug'!M276</f>
        <v>-17091569.957459286</v>
      </c>
      <c r="O276" s="41">
        <f t="shared" si="50"/>
        <v>384210.70322367735</v>
      </c>
    </row>
    <row r="277" spans="1:15" s="34" customFormat="1" x14ac:dyDescent="0.2">
      <c r="A277" s="33">
        <v>4642</v>
      </c>
      <c r="B277" s="34" t="s">
        <v>257</v>
      </c>
      <c r="C277" s="36">
        <v>67045705</v>
      </c>
      <c r="D277" s="37">
        <v>2129</v>
      </c>
      <c r="E277" s="37">
        <f t="shared" si="41"/>
        <v>31491.641615782057</v>
      </c>
      <c r="F277" s="38">
        <f t="shared" si="42"/>
        <v>1.0339448524100219</v>
      </c>
      <c r="G277" s="37">
        <f t="shared" si="43"/>
        <v>-620.33045049085922</v>
      </c>
      <c r="H277" s="37">
        <f t="shared" si="44"/>
        <v>0</v>
      </c>
      <c r="I277" s="81">
        <f t="shared" si="45"/>
        <v>-620.33045049085922</v>
      </c>
      <c r="J277" s="37">
        <f t="shared" si="46"/>
        <v>-427.56519742097345</v>
      </c>
      <c r="K277" s="37">
        <f t="shared" si="47"/>
        <v>-1047.8956479118326</v>
      </c>
      <c r="L277" s="37">
        <f t="shared" si="48"/>
        <v>-1320683.5290950392</v>
      </c>
      <c r="M277" s="41">
        <f t="shared" si="49"/>
        <v>-2230969.8344042916</v>
      </c>
      <c r="N277" s="41">
        <f>'jan-aug'!M277</f>
        <v>-3002984.5646370864</v>
      </c>
      <c r="O277" s="41">
        <f t="shared" si="50"/>
        <v>772014.73023279477</v>
      </c>
    </row>
    <row r="278" spans="1:15" s="34" customFormat="1" x14ac:dyDescent="0.2">
      <c r="A278" s="33">
        <v>4643</v>
      </c>
      <c r="B278" s="34" t="s">
        <v>258</v>
      </c>
      <c r="C278" s="36">
        <v>157092641</v>
      </c>
      <c r="D278" s="37">
        <v>5172</v>
      </c>
      <c r="E278" s="37">
        <f t="shared" si="41"/>
        <v>30373.673820572312</v>
      </c>
      <c r="F278" s="38">
        <f t="shared" si="42"/>
        <v>0.9972393334942341</v>
      </c>
      <c r="G278" s="37">
        <f t="shared" si="43"/>
        <v>50.45022663498748</v>
      </c>
      <c r="H278" s="37">
        <f t="shared" si="44"/>
        <v>0</v>
      </c>
      <c r="I278" s="81">
        <f t="shared" si="45"/>
        <v>50.45022663498748</v>
      </c>
      <c r="J278" s="37">
        <f t="shared" si="46"/>
        <v>-427.56519742097345</v>
      </c>
      <c r="K278" s="37">
        <f t="shared" si="47"/>
        <v>-377.11497078598597</v>
      </c>
      <c r="L278" s="37">
        <f t="shared" si="48"/>
        <v>260928.57215615525</v>
      </c>
      <c r="M278" s="41">
        <f t="shared" si="49"/>
        <v>-1950438.6289051194</v>
      </c>
      <c r="N278" s="41">
        <f>'jan-aug'!M278</f>
        <v>-7977498.952326443</v>
      </c>
      <c r="O278" s="41">
        <f t="shared" si="50"/>
        <v>6027060.3234213237</v>
      </c>
    </row>
    <row r="279" spans="1:15" s="34" customFormat="1" x14ac:dyDescent="0.2">
      <c r="A279" s="33">
        <v>4644</v>
      </c>
      <c r="B279" s="34" t="s">
        <v>259</v>
      </c>
      <c r="C279" s="36">
        <v>147026534</v>
      </c>
      <c r="D279" s="37">
        <v>5302</v>
      </c>
      <c r="E279" s="37">
        <f t="shared" si="41"/>
        <v>27730.391173142212</v>
      </c>
      <c r="F279" s="38">
        <f t="shared" si="42"/>
        <v>0.91045413124534791</v>
      </c>
      <c r="G279" s="37">
        <f t="shared" si="43"/>
        <v>1636.4198150930474</v>
      </c>
      <c r="H279" s="37">
        <f t="shared" si="44"/>
        <v>0</v>
      </c>
      <c r="I279" s="81">
        <f t="shared" si="45"/>
        <v>1636.4198150930474</v>
      </c>
      <c r="J279" s="37">
        <f t="shared" si="46"/>
        <v>-427.56519742097345</v>
      </c>
      <c r="K279" s="37">
        <f t="shared" si="47"/>
        <v>1208.854617672074</v>
      </c>
      <c r="L279" s="37">
        <f t="shared" si="48"/>
        <v>8676297.8596233372</v>
      </c>
      <c r="M279" s="41">
        <f t="shared" si="49"/>
        <v>6409347.1828973368</v>
      </c>
      <c r="N279" s="41">
        <f>'jan-aug'!M279</f>
        <v>-2645842.1131544537</v>
      </c>
      <c r="O279" s="41">
        <f t="shared" si="50"/>
        <v>9055189.2960517909</v>
      </c>
    </row>
    <row r="280" spans="1:15" s="34" customFormat="1" x14ac:dyDescent="0.2">
      <c r="A280" s="33">
        <v>4645</v>
      </c>
      <c r="B280" s="34" t="s">
        <v>260</v>
      </c>
      <c r="C280" s="36">
        <v>77486030</v>
      </c>
      <c r="D280" s="37">
        <v>2949</v>
      </c>
      <c r="E280" s="37">
        <f t="shared" si="41"/>
        <v>26275.357748389284</v>
      </c>
      <c r="F280" s="38">
        <f t="shared" si="42"/>
        <v>0.86268195290155936</v>
      </c>
      <c r="G280" s="37">
        <f t="shared" si="43"/>
        <v>2509.4398699448043</v>
      </c>
      <c r="H280" s="37">
        <f t="shared" si="44"/>
        <v>397.81841052739708</v>
      </c>
      <c r="I280" s="81">
        <f t="shared" si="45"/>
        <v>2907.2582804722015</v>
      </c>
      <c r="J280" s="37">
        <f t="shared" si="46"/>
        <v>-427.56519742097345</v>
      </c>
      <c r="K280" s="37">
        <f t="shared" si="47"/>
        <v>2479.6930830512279</v>
      </c>
      <c r="L280" s="37">
        <f t="shared" si="48"/>
        <v>8573504.6691125222</v>
      </c>
      <c r="M280" s="41">
        <f t="shared" si="49"/>
        <v>7312614.9019180713</v>
      </c>
      <c r="N280" s="41">
        <f>'jan-aug'!M280</f>
        <v>4136100.273644235</v>
      </c>
      <c r="O280" s="41">
        <f t="shared" si="50"/>
        <v>3176514.6282738363</v>
      </c>
    </row>
    <row r="281" spans="1:15" s="34" customFormat="1" x14ac:dyDescent="0.2">
      <c r="A281" s="33">
        <v>4646</v>
      </c>
      <c r="B281" s="34" t="s">
        <v>261</v>
      </c>
      <c r="C281" s="36">
        <v>75529669</v>
      </c>
      <c r="D281" s="37">
        <v>2913</v>
      </c>
      <c r="E281" s="37">
        <f t="shared" si="41"/>
        <v>25928.482320631651</v>
      </c>
      <c r="F281" s="38">
        <f t="shared" si="42"/>
        <v>0.85129321466640195</v>
      </c>
      <c r="G281" s="37">
        <f t="shared" si="43"/>
        <v>2717.5651265993843</v>
      </c>
      <c r="H281" s="37">
        <f t="shared" si="44"/>
        <v>519.22481024256888</v>
      </c>
      <c r="I281" s="81">
        <f t="shared" si="45"/>
        <v>3236.789936841953</v>
      </c>
      <c r="J281" s="37">
        <f t="shared" si="46"/>
        <v>-427.56519742097345</v>
      </c>
      <c r="K281" s="37">
        <f t="shared" si="47"/>
        <v>2809.2247394209794</v>
      </c>
      <c r="L281" s="37">
        <f t="shared" si="48"/>
        <v>9428769.0860206094</v>
      </c>
      <c r="M281" s="41">
        <f t="shared" si="49"/>
        <v>8183271.6659333128</v>
      </c>
      <c r="N281" s="41">
        <f>'jan-aug'!M281</f>
        <v>7190191.4476180514</v>
      </c>
      <c r="O281" s="41">
        <f t="shared" si="50"/>
        <v>993080.21831526142</v>
      </c>
    </row>
    <row r="282" spans="1:15" s="34" customFormat="1" x14ac:dyDescent="0.2">
      <c r="A282" s="33">
        <v>4647</v>
      </c>
      <c r="B282" s="34" t="s">
        <v>409</v>
      </c>
      <c r="C282" s="36">
        <v>625974231</v>
      </c>
      <c r="D282" s="37">
        <v>22215</v>
      </c>
      <c r="E282" s="37">
        <f t="shared" si="41"/>
        <v>28177.99824442944</v>
      </c>
      <c r="F282" s="38">
        <f t="shared" si="42"/>
        <v>0.92515012686558962</v>
      </c>
      <c r="G282" s="37">
        <f t="shared" si="43"/>
        <v>1367.8555723207107</v>
      </c>
      <c r="H282" s="37">
        <f t="shared" si="44"/>
        <v>0</v>
      </c>
      <c r="I282" s="81">
        <f t="shared" si="45"/>
        <v>1367.8555723207107</v>
      </c>
      <c r="J282" s="37">
        <f t="shared" si="46"/>
        <v>-427.56519742097345</v>
      </c>
      <c r="K282" s="37">
        <f t="shared" si="47"/>
        <v>940.29037489973734</v>
      </c>
      <c r="L282" s="37">
        <f t="shared" si="48"/>
        <v>30386911.539104588</v>
      </c>
      <c r="M282" s="41">
        <f t="shared" si="49"/>
        <v>20888550.678397667</v>
      </c>
      <c r="N282" s="41">
        <f>'jan-aug'!M282</f>
        <v>16009507.063122222</v>
      </c>
      <c r="O282" s="41">
        <f t="shared" si="50"/>
        <v>4879043.6152754445</v>
      </c>
    </row>
    <row r="283" spans="1:15" s="34" customFormat="1" x14ac:dyDescent="0.2">
      <c r="A283" s="33">
        <v>4648</v>
      </c>
      <c r="B283" s="34" t="s">
        <v>262</v>
      </c>
      <c r="C283" s="36">
        <v>104669490</v>
      </c>
      <c r="D283" s="37">
        <v>3482</v>
      </c>
      <c r="E283" s="37">
        <f t="shared" si="41"/>
        <v>30060.163699023549</v>
      </c>
      <c r="F283" s="38">
        <f t="shared" si="42"/>
        <v>0.9869460569382309</v>
      </c>
      <c r="G283" s="37">
        <f t="shared" si="43"/>
        <v>238.55629956424525</v>
      </c>
      <c r="H283" s="37">
        <f t="shared" si="44"/>
        <v>0</v>
      </c>
      <c r="I283" s="81">
        <f t="shared" si="45"/>
        <v>238.55629956424525</v>
      </c>
      <c r="J283" s="37">
        <f t="shared" si="46"/>
        <v>-427.56519742097345</v>
      </c>
      <c r="K283" s="37">
        <f t="shared" si="47"/>
        <v>-189.0088978567282</v>
      </c>
      <c r="L283" s="37">
        <f t="shared" si="48"/>
        <v>830653.03508270194</v>
      </c>
      <c r="M283" s="41">
        <f t="shared" si="49"/>
        <v>-658128.98233712756</v>
      </c>
      <c r="N283" s="41">
        <f>'jan-aug'!M283</f>
        <v>-2111427.6615623874</v>
      </c>
      <c r="O283" s="41">
        <f t="shared" si="50"/>
        <v>1453298.6792252599</v>
      </c>
    </row>
    <row r="284" spans="1:15" s="34" customFormat="1" x14ac:dyDescent="0.2">
      <c r="A284" s="33">
        <v>4649</v>
      </c>
      <c r="B284" s="34" t="s">
        <v>410</v>
      </c>
      <c r="C284" s="36">
        <v>237503035</v>
      </c>
      <c r="D284" s="37">
        <v>9543</v>
      </c>
      <c r="E284" s="37">
        <f t="shared" si="41"/>
        <v>24887.670019909881</v>
      </c>
      <c r="F284" s="38">
        <f t="shared" si="42"/>
        <v>0.8171208925694492</v>
      </c>
      <c r="G284" s="37">
        <f t="shared" si="43"/>
        <v>3342.0525070324461</v>
      </c>
      <c r="H284" s="37">
        <f t="shared" si="44"/>
        <v>883.50911549518798</v>
      </c>
      <c r="I284" s="81">
        <f t="shared" si="45"/>
        <v>4225.5616225276344</v>
      </c>
      <c r="J284" s="37">
        <f t="shared" si="46"/>
        <v>-427.56519742097345</v>
      </c>
      <c r="K284" s="37">
        <f t="shared" si="47"/>
        <v>3797.9964251066608</v>
      </c>
      <c r="L284" s="37">
        <f t="shared" si="48"/>
        <v>40324534.563781217</v>
      </c>
      <c r="M284" s="41">
        <f t="shared" si="49"/>
        <v>36244279.884792864</v>
      </c>
      <c r="N284" s="41">
        <f>'jan-aug'!M284</f>
        <v>28331136.107438765</v>
      </c>
      <c r="O284" s="41">
        <f t="shared" si="50"/>
        <v>7913143.7773540989</v>
      </c>
    </row>
    <row r="285" spans="1:15" s="34" customFormat="1" x14ac:dyDescent="0.2">
      <c r="A285" s="33">
        <v>4650</v>
      </c>
      <c r="B285" s="34" t="s">
        <v>263</v>
      </c>
      <c r="C285" s="36">
        <v>144546583</v>
      </c>
      <c r="D285" s="37">
        <v>5892</v>
      </c>
      <c r="E285" s="37">
        <f t="shared" si="41"/>
        <v>24532.685505770536</v>
      </c>
      <c r="F285" s="38">
        <f t="shared" si="42"/>
        <v>0.80546591390692979</v>
      </c>
      <c r="G285" s="37">
        <f t="shared" si="43"/>
        <v>3555.0432155160529</v>
      </c>
      <c r="H285" s="37">
        <f t="shared" si="44"/>
        <v>1007.7536954439588</v>
      </c>
      <c r="I285" s="81">
        <f t="shared" si="45"/>
        <v>4562.7969109600117</v>
      </c>
      <c r="J285" s="37">
        <f t="shared" si="46"/>
        <v>-427.56519742097345</v>
      </c>
      <c r="K285" s="37">
        <f t="shared" si="47"/>
        <v>4135.2317135390385</v>
      </c>
      <c r="L285" s="37">
        <f t="shared" si="48"/>
        <v>26883999.399376389</v>
      </c>
      <c r="M285" s="41">
        <f t="shared" si="49"/>
        <v>24364785.256172016</v>
      </c>
      <c r="N285" s="41">
        <f>'jan-aug'!M285</f>
        <v>19651468.826284092</v>
      </c>
      <c r="O285" s="41">
        <f t="shared" si="50"/>
        <v>4713316.4298879243</v>
      </c>
    </row>
    <row r="286" spans="1:15" s="34" customFormat="1" x14ac:dyDescent="0.2">
      <c r="A286" s="33">
        <v>4651</v>
      </c>
      <c r="B286" s="34" t="s">
        <v>264</v>
      </c>
      <c r="C286" s="36">
        <v>181825423</v>
      </c>
      <c r="D286" s="37">
        <v>7244</v>
      </c>
      <c r="E286" s="37">
        <f t="shared" si="41"/>
        <v>25100.141220320264</v>
      </c>
      <c r="F286" s="38">
        <f t="shared" si="42"/>
        <v>0.82409682309190246</v>
      </c>
      <c r="G286" s="37">
        <f t="shared" si="43"/>
        <v>3214.5697867862168</v>
      </c>
      <c r="H286" s="37">
        <f t="shared" si="44"/>
        <v>809.14419535155423</v>
      </c>
      <c r="I286" s="81">
        <f t="shared" si="45"/>
        <v>4023.7139821377709</v>
      </c>
      <c r="J286" s="37">
        <f t="shared" si="46"/>
        <v>-427.56519742097345</v>
      </c>
      <c r="K286" s="37">
        <f t="shared" si="47"/>
        <v>3596.1487847167973</v>
      </c>
      <c r="L286" s="37">
        <f t="shared" si="48"/>
        <v>29147784.086606011</v>
      </c>
      <c r="M286" s="41">
        <f t="shared" si="49"/>
        <v>26050501.796488479</v>
      </c>
      <c r="N286" s="41">
        <f>'jan-aug'!M286</f>
        <v>22830173.009267144</v>
      </c>
      <c r="O286" s="41">
        <f t="shared" si="50"/>
        <v>3220328.7872213349</v>
      </c>
    </row>
    <row r="287" spans="1:15" s="34" customFormat="1" x14ac:dyDescent="0.2">
      <c r="A287" s="33">
        <v>5001</v>
      </c>
      <c r="B287" s="34" t="s">
        <v>352</v>
      </c>
      <c r="C287" s="36">
        <v>6465111932</v>
      </c>
      <c r="D287" s="37">
        <v>212660</v>
      </c>
      <c r="E287" s="37">
        <f t="shared" si="41"/>
        <v>30401.165860998779</v>
      </c>
      <c r="F287" s="38">
        <f t="shared" si="42"/>
        <v>0.99814196200842842</v>
      </c>
      <c r="G287" s="37">
        <f t="shared" si="43"/>
        <v>33.955002379107462</v>
      </c>
      <c r="H287" s="37">
        <f t="shared" si="44"/>
        <v>0</v>
      </c>
      <c r="I287" s="81">
        <f t="shared" si="45"/>
        <v>33.955002379107462</v>
      </c>
      <c r="J287" s="37">
        <f t="shared" si="46"/>
        <v>-427.56519742097345</v>
      </c>
      <c r="K287" s="37">
        <f t="shared" si="47"/>
        <v>-393.61019504186601</v>
      </c>
      <c r="L287" s="37">
        <f t="shared" si="48"/>
        <v>7220870.8059409931</v>
      </c>
      <c r="M287" s="41">
        <f t="shared" si="49"/>
        <v>-83705144.077603221</v>
      </c>
      <c r="N287" s="41">
        <f>'jan-aug'!M287</f>
        <v>-45225713.828333579</v>
      </c>
      <c r="O287" s="41">
        <f t="shared" si="50"/>
        <v>-38479430.249269642</v>
      </c>
    </row>
    <row r="288" spans="1:15" s="34" customFormat="1" x14ac:dyDescent="0.2">
      <c r="A288" s="33">
        <v>5006</v>
      </c>
      <c r="B288" s="34" t="s">
        <v>353</v>
      </c>
      <c r="C288" s="36">
        <v>527093737</v>
      </c>
      <c r="D288" s="37">
        <v>23955</v>
      </c>
      <c r="E288" s="37">
        <f t="shared" si="41"/>
        <v>22003.495595908997</v>
      </c>
      <c r="F288" s="38">
        <f t="shared" si="42"/>
        <v>0.72242664526625744</v>
      </c>
      <c r="G288" s="37">
        <f t="shared" si="43"/>
        <v>5072.5571614329765</v>
      </c>
      <c r="H288" s="37">
        <f t="shared" si="44"/>
        <v>1892.9701638954975</v>
      </c>
      <c r="I288" s="81">
        <f t="shared" si="45"/>
        <v>6965.527325328474</v>
      </c>
      <c r="J288" s="37">
        <f t="shared" si="46"/>
        <v>-427.56519742097345</v>
      </c>
      <c r="K288" s="37">
        <f t="shared" si="47"/>
        <v>6537.9621279075009</v>
      </c>
      <c r="L288" s="37">
        <f t="shared" si="48"/>
        <v>166859207.07824358</v>
      </c>
      <c r="M288" s="41">
        <f t="shared" si="49"/>
        <v>156616882.77402419</v>
      </c>
      <c r="N288" s="41">
        <f>'jan-aug'!M288</f>
        <v>125298706.60991783</v>
      </c>
      <c r="O288" s="41">
        <f t="shared" si="50"/>
        <v>31318176.164106354</v>
      </c>
    </row>
    <row r="289" spans="1:15" s="34" customFormat="1" x14ac:dyDescent="0.2">
      <c r="A289" s="33">
        <v>5007</v>
      </c>
      <c r="B289" s="34" t="s">
        <v>354</v>
      </c>
      <c r="C289" s="36">
        <v>350047854</v>
      </c>
      <c r="D289" s="37">
        <v>14923</v>
      </c>
      <c r="E289" s="37">
        <f t="shared" si="41"/>
        <v>23456.935870803456</v>
      </c>
      <c r="F289" s="38">
        <f t="shared" si="42"/>
        <v>0.77014651674350088</v>
      </c>
      <c r="G289" s="37">
        <f t="shared" si="43"/>
        <v>4200.4929964963012</v>
      </c>
      <c r="H289" s="37">
        <f t="shared" si="44"/>
        <v>1384.2660676824369</v>
      </c>
      <c r="I289" s="81">
        <f t="shared" si="45"/>
        <v>5584.7590641787383</v>
      </c>
      <c r="J289" s="37">
        <f t="shared" si="46"/>
        <v>-427.56519742097345</v>
      </c>
      <c r="K289" s="37">
        <f t="shared" si="47"/>
        <v>5157.1938667577651</v>
      </c>
      <c r="L289" s="37">
        <f t="shared" si="48"/>
        <v>83341359.514739305</v>
      </c>
      <c r="M289" s="41">
        <f t="shared" si="49"/>
        <v>76960804.073626131</v>
      </c>
      <c r="N289" s="41">
        <f>'jan-aug'!M289</f>
        <v>62581780.841350593</v>
      </c>
      <c r="O289" s="41">
        <f t="shared" si="50"/>
        <v>14379023.232275538</v>
      </c>
    </row>
    <row r="290" spans="1:15" s="34" customFormat="1" x14ac:dyDescent="0.2">
      <c r="A290" s="33">
        <v>5014</v>
      </c>
      <c r="B290" s="34" t="s">
        <v>356</v>
      </c>
      <c r="C290" s="36">
        <v>387769561</v>
      </c>
      <c r="D290" s="37">
        <v>5391</v>
      </c>
      <c r="E290" s="37">
        <f t="shared" si="41"/>
        <v>71929.059729178261</v>
      </c>
      <c r="F290" s="38">
        <f t="shared" si="42"/>
        <v>2.3616006416256798</v>
      </c>
      <c r="G290" s="37">
        <f t="shared" si="43"/>
        <v>-24882.781318528581</v>
      </c>
      <c r="H290" s="37">
        <f t="shared" si="44"/>
        <v>0</v>
      </c>
      <c r="I290" s="81">
        <f t="shared" si="45"/>
        <v>-24882.781318528581</v>
      </c>
      <c r="J290" s="37">
        <f t="shared" si="46"/>
        <v>-427.56519742097345</v>
      </c>
      <c r="K290" s="37">
        <f t="shared" si="47"/>
        <v>-25310.346515949554</v>
      </c>
      <c r="L290" s="37">
        <f t="shared" si="48"/>
        <v>-134143074.08818758</v>
      </c>
      <c r="M290" s="41">
        <f t="shared" si="49"/>
        <v>-136448078.06748405</v>
      </c>
      <c r="N290" s="41">
        <f>'jan-aug'!M290</f>
        <v>-123697475.07710591</v>
      </c>
      <c r="O290" s="41">
        <f t="shared" si="50"/>
        <v>-12750602.990378141</v>
      </c>
    </row>
    <row r="291" spans="1:15" s="34" customFormat="1" x14ac:dyDescent="0.2">
      <c r="A291" s="33">
        <v>5020</v>
      </c>
      <c r="B291" s="34" t="s">
        <v>359</v>
      </c>
      <c r="C291" s="36">
        <v>20792659</v>
      </c>
      <c r="D291" s="37">
        <v>904</v>
      </c>
      <c r="E291" s="37">
        <f t="shared" si="41"/>
        <v>23000.728982300883</v>
      </c>
      <c r="F291" s="38">
        <f t="shared" si="42"/>
        <v>0.755168168845472</v>
      </c>
      <c r="G291" s="37">
        <f t="shared" si="43"/>
        <v>4474.2171295978451</v>
      </c>
      <c r="H291" s="37">
        <f t="shared" si="44"/>
        <v>1543.9384786583373</v>
      </c>
      <c r="I291" s="81">
        <f t="shared" si="45"/>
        <v>6018.1556082561819</v>
      </c>
      <c r="J291" s="37">
        <f t="shared" si="46"/>
        <v>-427.56519742097345</v>
      </c>
      <c r="K291" s="37">
        <f t="shared" si="47"/>
        <v>5590.5904108352088</v>
      </c>
      <c r="L291" s="37">
        <f t="shared" si="48"/>
        <v>5440412.6698635882</v>
      </c>
      <c r="M291" s="41">
        <f t="shared" si="49"/>
        <v>5053893.7313950285</v>
      </c>
      <c r="N291" s="41">
        <f>'jan-aug'!M291</f>
        <v>3748754.6646573027</v>
      </c>
      <c r="O291" s="41">
        <f t="shared" si="50"/>
        <v>1305139.0667377259</v>
      </c>
    </row>
    <row r="292" spans="1:15" s="34" customFormat="1" x14ac:dyDescent="0.2">
      <c r="A292" s="33">
        <v>5021</v>
      </c>
      <c r="B292" s="34" t="s">
        <v>360</v>
      </c>
      <c r="C292" s="36">
        <v>180976698</v>
      </c>
      <c r="D292" s="37">
        <v>7256</v>
      </c>
      <c r="E292" s="37">
        <f t="shared" si="41"/>
        <v>24941.661797133405</v>
      </c>
      <c r="F292" s="38">
        <f t="shared" si="42"/>
        <v>0.81889356992980489</v>
      </c>
      <c r="G292" s="37">
        <f t="shared" si="43"/>
        <v>3309.6574406983314</v>
      </c>
      <c r="H292" s="37">
        <f t="shared" si="44"/>
        <v>864.61199346695457</v>
      </c>
      <c r="I292" s="81">
        <f t="shared" si="45"/>
        <v>4174.2694341652859</v>
      </c>
      <c r="J292" s="37">
        <f t="shared" si="46"/>
        <v>-427.56519742097345</v>
      </c>
      <c r="K292" s="37">
        <f t="shared" si="47"/>
        <v>3746.7042367443123</v>
      </c>
      <c r="L292" s="37">
        <f t="shared" si="48"/>
        <v>30288499.014303315</v>
      </c>
      <c r="M292" s="41">
        <f t="shared" si="49"/>
        <v>27186085.941816729</v>
      </c>
      <c r="N292" s="41">
        <f>'jan-aug'!M292</f>
        <v>19912761.701275878</v>
      </c>
      <c r="O292" s="41">
        <f t="shared" si="50"/>
        <v>7273324.2405408509</v>
      </c>
    </row>
    <row r="293" spans="1:15" s="34" customFormat="1" x14ac:dyDescent="0.2">
      <c r="A293" s="33">
        <v>5022</v>
      </c>
      <c r="B293" s="34" t="s">
        <v>361</v>
      </c>
      <c r="C293" s="36">
        <v>56189627</v>
      </c>
      <c r="D293" s="37">
        <v>2481</v>
      </c>
      <c r="E293" s="37">
        <f t="shared" si="41"/>
        <v>22647.975413139862</v>
      </c>
      <c r="F293" s="38">
        <f t="shared" si="42"/>
        <v>0.74358643736722108</v>
      </c>
      <c r="G293" s="37">
        <f t="shared" si="43"/>
        <v>4685.869271094457</v>
      </c>
      <c r="H293" s="37">
        <f t="shared" si="44"/>
        <v>1667.4022278646946</v>
      </c>
      <c r="I293" s="81">
        <f t="shared" si="45"/>
        <v>6353.2714989591514</v>
      </c>
      <c r="J293" s="37">
        <f t="shared" si="46"/>
        <v>-427.56519742097345</v>
      </c>
      <c r="K293" s="37">
        <f t="shared" si="47"/>
        <v>5925.7063015381782</v>
      </c>
      <c r="L293" s="37">
        <f t="shared" si="48"/>
        <v>15762466.588917654</v>
      </c>
      <c r="M293" s="41">
        <f t="shared" si="49"/>
        <v>14701677.33411622</v>
      </c>
      <c r="N293" s="41">
        <f>'jan-aug'!M293</f>
        <v>10802128.285303943</v>
      </c>
      <c r="O293" s="41">
        <f t="shared" si="50"/>
        <v>3899549.0488122776</v>
      </c>
    </row>
    <row r="294" spans="1:15" s="34" customFormat="1" x14ac:dyDescent="0.2">
      <c r="A294" s="33">
        <v>5025</v>
      </c>
      <c r="B294" s="34" t="s">
        <v>362</v>
      </c>
      <c r="C294" s="36">
        <v>136114337</v>
      </c>
      <c r="D294" s="37">
        <v>5598</v>
      </c>
      <c r="E294" s="37">
        <f t="shared" si="41"/>
        <v>24314.815469810648</v>
      </c>
      <c r="F294" s="38">
        <f t="shared" si="42"/>
        <v>0.79831272688278243</v>
      </c>
      <c r="G294" s="37">
        <f t="shared" si="43"/>
        <v>3685.7652370919859</v>
      </c>
      <c r="H294" s="37">
        <f t="shared" si="44"/>
        <v>1084.0082080299196</v>
      </c>
      <c r="I294" s="81">
        <f t="shared" si="45"/>
        <v>4769.7734451219058</v>
      </c>
      <c r="J294" s="37">
        <f t="shared" si="46"/>
        <v>-427.56519742097345</v>
      </c>
      <c r="K294" s="37">
        <f t="shared" si="47"/>
        <v>4342.2082477009326</v>
      </c>
      <c r="L294" s="37">
        <f t="shared" si="48"/>
        <v>26701191.74579243</v>
      </c>
      <c r="M294" s="41">
        <f t="shared" si="49"/>
        <v>24307681.770629819</v>
      </c>
      <c r="N294" s="41">
        <f>'jan-aug'!M294</f>
        <v>20553109.697070338</v>
      </c>
      <c r="O294" s="41">
        <f t="shared" si="50"/>
        <v>3754572.0735594817</v>
      </c>
    </row>
    <row r="295" spans="1:15" s="34" customFormat="1" x14ac:dyDescent="0.2">
      <c r="A295" s="33">
        <v>5026</v>
      </c>
      <c r="B295" s="34" t="s">
        <v>363</v>
      </c>
      <c r="C295" s="36">
        <v>41432323</v>
      </c>
      <c r="D295" s="37">
        <v>1997</v>
      </c>
      <c r="E295" s="37">
        <f t="shared" si="41"/>
        <v>20747.282423635454</v>
      </c>
      <c r="F295" s="38">
        <f t="shared" si="42"/>
        <v>0.68118220463503376</v>
      </c>
      <c r="G295" s="37">
        <f t="shared" si="43"/>
        <v>5826.2850647971027</v>
      </c>
      <c r="H295" s="37">
        <f t="shared" si="44"/>
        <v>2332.6447741912375</v>
      </c>
      <c r="I295" s="81">
        <f t="shared" si="45"/>
        <v>8158.9298389883406</v>
      </c>
      <c r="J295" s="37">
        <f t="shared" si="46"/>
        <v>-427.56519742097345</v>
      </c>
      <c r="K295" s="37">
        <f t="shared" si="47"/>
        <v>7731.3646415673675</v>
      </c>
      <c r="L295" s="37">
        <f t="shared" si="48"/>
        <v>16293382.888459716</v>
      </c>
      <c r="M295" s="41">
        <f t="shared" si="49"/>
        <v>15439535.189210033</v>
      </c>
      <c r="N295" s="41">
        <f>'jan-aug'!M295</f>
        <v>12253688.340952028</v>
      </c>
      <c r="O295" s="41">
        <f t="shared" si="50"/>
        <v>3185846.8482580055</v>
      </c>
    </row>
    <row r="296" spans="1:15" s="34" customFormat="1" x14ac:dyDescent="0.2">
      <c r="A296" s="33">
        <v>5027</v>
      </c>
      <c r="B296" s="34" t="s">
        <v>364</v>
      </c>
      <c r="C296" s="36">
        <v>126464329</v>
      </c>
      <c r="D296" s="37">
        <v>6133</v>
      </c>
      <c r="E296" s="37">
        <f t="shared" si="41"/>
        <v>20620.30474482309</v>
      </c>
      <c r="F296" s="38">
        <f t="shared" si="42"/>
        <v>0.67701322802273733</v>
      </c>
      <c r="G296" s="37">
        <f t="shared" si="43"/>
        <v>5902.4716720845208</v>
      </c>
      <c r="H296" s="37">
        <f t="shared" si="44"/>
        <v>2377.0869617755648</v>
      </c>
      <c r="I296" s="81">
        <f t="shared" si="45"/>
        <v>8279.558633860086</v>
      </c>
      <c r="J296" s="37">
        <f t="shared" si="46"/>
        <v>-427.56519742097345</v>
      </c>
      <c r="K296" s="37">
        <f t="shared" si="47"/>
        <v>7851.9934364391129</v>
      </c>
      <c r="L296" s="37">
        <f t="shared" si="48"/>
        <v>50778533.101463906</v>
      </c>
      <c r="M296" s="41">
        <f t="shared" si="49"/>
        <v>48156275.745681077</v>
      </c>
      <c r="N296" s="41">
        <f>'jan-aug'!M296</f>
        <v>38021535.269959323</v>
      </c>
      <c r="O296" s="41">
        <f t="shared" si="50"/>
        <v>10134740.475721754</v>
      </c>
    </row>
    <row r="297" spans="1:15" s="34" customFormat="1" x14ac:dyDescent="0.2">
      <c r="A297" s="33">
        <v>5028</v>
      </c>
      <c r="B297" s="34" t="s">
        <v>365</v>
      </c>
      <c r="C297" s="36">
        <v>404025109</v>
      </c>
      <c r="D297" s="37">
        <v>17340</v>
      </c>
      <c r="E297" s="37">
        <f t="shared" si="41"/>
        <v>23300.179296424452</v>
      </c>
      <c r="F297" s="38">
        <f t="shared" si="42"/>
        <v>0.76499982877029049</v>
      </c>
      <c r="G297" s="37">
        <f t="shared" si="43"/>
        <v>4294.5469411237036</v>
      </c>
      <c r="H297" s="37">
        <f t="shared" si="44"/>
        <v>1439.1308687150881</v>
      </c>
      <c r="I297" s="81">
        <f t="shared" si="45"/>
        <v>5733.6778098387913</v>
      </c>
      <c r="J297" s="37">
        <f t="shared" si="46"/>
        <v>-427.56519742097345</v>
      </c>
      <c r="K297" s="37">
        <f t="shared" si="47"/>
        <v>5306.1126124178181</v>
      </c>
      <c r="L297" s="37">
        <f t="shared" si="48"/>
        <v>99421973.222604647</v>
      </c>
      <c r="M297" s="41">
        <f t="shared" si="49"/>
        <v>92007992.699324965</v>
      </c>
      <c r="N297" s="41">
        <f>'jan-aug'!M297</f>
        <v>71259129.10260798</v>
      </c>
      <c r="O297" s="41">
        <f t="shared" si="50"/>
        <v>20748863.596716985</v>
      </c>
    </row>
    <row r="298" spans="1:15" s="34" customFormat="1" x14ac:dyDescent="0.2">
      <c r="A298" s="33">
        <v>5029</v>
      </c>
      <c r="B298" s="34" t="s">
        <v>366</v>
      </c>
      <c r="C298" s="36">
        <v>191521994</v>
      </c>
      <c r="D298" s="37">
        <v>8441</v>
      </c>
      <c r="E298" s="37">
        <f t="shared" si="41"/>
        <v>22689.491055562135</v>
      </c>
      <c r="F298" s="38">
        <f t="shared" si="42"/>
        <v>0.74494949380298003</v>
      </c>
      <c r="G298" s="37">
        <f t="shared" si="43"/>
        <v>4660.959885641093</v>
      </c>
      <c r="H298" s="37">
        <f t="shared" si="44"/>
        <v>1652.871753016899</v>
      </c>
      <c r="I298" s="81">
        <f t="shared" si="45"/>
        <v>6313.8316386579918</v>
      </c>
      <c r="J298" s="37">
        <f t="shared" si="46"/>
        <v>-427.56519742097345</v>
      </c>
      <c r="K298" s="37">
        <f t="shared" si="47"/>
        <v>5886.2664412370186</v>
      </c>
      <c r="L298" s="37">
        <f t="shared" si="48"/>
        <v>53295052.861912109</v>
      </c>
      <c r="M298" s="41">
        <f t="shared" si="49"/>
        <v>49685975.030481674</v>
      </c>
      <c r="N298" s="41">
        <f>'jan-aug'!M298</f>
        <v>38811968.299637482</v>
      </c>
      <c r="O298" s="41">
        <f t="shared" si="50"/>
        <v>10874006.730844192</v>
      </c>
    </row>
    <row r="299" spans="1:15" s="34" customFormat="1" x14ac:dyDescent="0.2">
      <c r="A299" s="33">
        <v>5031</v>
      </c>
      <c r="B299" s="34" t="s">
        <v>367</v>
      </c>
      <c r="C299" s="36">
        <v>404114960</v>
      </c>
      <c r="D299" s="37">
        <v>14662</v>
      </c>
      <c r="E299" s="37">
        <f t="shared" si="41"/>
        <v>27562.062474423681</v>
      </c>
      <c r="F299" s="38">
        <f t="shared" si="42"/>
        <v>0.90492750314268078</v>
      </c>
      <c r="G299" s="37">
        <f t="shared" si="43"/>
        <v>1737.417034324166</v>
      </c>
      <c r="H299" s="37">
        <f t="shared" si="44"/>
        <v>0</v>
      </c>
      <c r="I299" s="81">
        <f t="shared" si="45"/>
        <v>1737.417034324166</v>
      </c>
      <c r="J299" s="37">
        <f t="shared" si="46"/>
        <v>-427.56519742097345</v>
      </c>
      <c r="K299" s="37">
        <f t="shared" si="47"/>
        <v>1309.8518369031926</v>
      </c>
      <c r="L299" s="37">
        <f t="shared" si="48"/>
        <v>25474008.557260923</v>
      </c>
      <c r="M299" s="41">
        <f t="shared" si="49"/>
        <v>19205047.632674612</v>
      </c>
      <c r="N299" s="41">
        <f>'jan-aug'!M299</f>
        <v>15196025.907229248</v>
      </c>
      <c r="O299" s="41">
        <f t="shared" si="50"/>
        <v>4009021.7254453637</v>
      </c>
    </row>
    <row r="300" spans="1:15" s="34" customFormat="1" x14ac:dyDescent="0.2">
      <c r="A300" s="33">
        <v>5032</v>
      </c>
      <c r="B300" s="34" t="s">
        <v>368</v>
      </c>
      <c r="C300" s="36">
        <v>96794134</v>
      </c>
      <c r="D300" s="37">
        <v>4144</v>
      </c>
      <c r="E300" s="37">
        <f t="shared" si="41"/>
        <v>23357.657818532818</v>
      </c>
      <c r="F300" s="38">
        <f t="shared" si="42"/>
        <v>0.76688698418705659</v>
      </c>
      <c r="G300" s="37">
        <f t="shared" si="43"/>
        <v>4260.059827858684</v>
      </c>
      <c r="H300" s="37">
        <f t="shared" si="44"/>
        <v>1419.0133859771602</v>
      </c>
      <c r="I300" s="81">
        <f t="shared" si="45"/>
        <v>5679.0732138358444</v>
      </c>
      <c r="J300" s="37">
        <f t="shared" si="46"/>
        <v>-427.56519742097345</v>
      </c>
      <c r="K300" s="37">
        <f t="shared" si="47"/>
        <v>5251.5080164148712</v>
      </c>
      <c r="L300" s="37">
        <f t="shared" si="48"/>
        <v>23534079.39813574</v>
      </c>
      <c r="M300" s="41">
        <f t="shared" si="49"/>
        <v>21762249.220023226</v>
      </c>
      <c r="N300" s="41">
        <f>'jan-aug'!M300</f>
        <v>16736999.507013122</v>
      </c>
      <c r="O300" s="41">
        <f t="shared" si="50"/>
        <v>5025249.7130101044</v>
      </c>
    </row>
    <row r="301" spans="1:15" s="34" customFormat="1" x14ac:dyDescent="0.2">
      <c r="A301" s="33">
        <v>5033</v>
      </c>
      <c r="B301" s="34" t="s">
        <v>369</v>
      </c>
      <c r="C301" s="36">
        <v>31786156</v>
      </c>
      <c r="D301" s="37">
        <v>753</v>
      </c>
      <c r="E301" s="37">
        <f t="shared" si="41"/>
        <v>42212.690571049134</v>
      </c>
      <c r="F301" s="38">
        <f t="shared" si="42"/>
        <v>1.3859421701420702</v>
      </c>
      <c r="G301" s="37">
        <f t="shared" si="43"/>
        <v>-7052.9598236511056</v>
      </c>
      <c r="H301" s="37">
        <f t="shared" si="44"/>
        <v>0</v>
      </c>
      <c r="I301" s="81">
        <f t="shared" si="45"/>
        <v>-7052.9598236511056</v>
      </c>
      <c r="J301" s="37">
        <f t="shared" si="46"/>
        <v>-427.56519742097345</v>
      </c>
      <c r="K301" s="37">
        <f t="shared" si="47"/>
        <v>-7480.5250210720787</v>
      </c>
      <c r="L301" s="37">
        <f t="shared" si="48"/>
        <v>-5310878.7472092826</v>
      </c>
      <c r="M301" s="41">
        <f t="shared" si="49"/>
        <v>-5632835.3408672754</v>
      </c>
      <c r="N301" s="41">
        <f>'jan-aug'!M301</f>
        <v>-6129403.5084883636</v>
      </c>
      <c r="O301" s="41">
        <f t="shared" si="50"/>
        <v>496568.16762108821</v>
      </c>
    </row>
    <row r="302" spans="1:15" s="34" customFormat="1" x14ac:dyDescent="0.2">
      <c r="A302" s="33">
        <v>5034</v>
      </c>
      <c r="B302" s="34" t="s">
        <v>370</v>
      </c>
      <c r="C302" s="36">
        <v>54593377</v>
      </c>
      <c r="D302" s="37">
        <v>2426</v>
      </c>
      <c r="E302" s="37">
        <f t="shared" si="41"/>
        <v>22503.453009068424</v>
      </c>
      <c r="F302" s="38">
        <f t="shared" si="42"/>
        <v>0.73884142605372072</v>
      </c>
      <c r="G302" s="37">
        <f t="shared" si="43"/>
        <v>4772.5827135373202</v>
      </c>
      <c r="H302" s="37">
        <f t="shared" si="44"/>
        <v>1717.985069289698</v>
      </c>
      <c r="I302" s="81">
        <f t="shared" si="45"/>
        <v>6490.5677828270182</v>
      </c>
      <c r="J302" s="37">
        <f t="shared" si="46"/>
        <v>-427.56519742097345</v>
      </c>
      <c r="K302" s="37">
        <f t="shared" si="47"/>
        <v>6063.002585406045</v>
      </c>
      <c r="L302" s="37">
        <f t="shared" si="48"/>
        <v>15746117.441138346</v>
      </c>
      <c r="M302" s="41">
        <f t="shared" si="49"/>
        <v>14708844.272195065</v>
      </c>
      <c r="N302" s="41">
        <f>'jan-aug'!M302</f>
        <v>9890436.7927639596</v>
      </c>
      <c r="O302" s="41">
        <f t="shared" si="50"/>
        <v>4818407.4794311058</v>
      </c>
    </row>
    <row r="303" spans="1:15" s="34" customFormat="1" x14ac:dyDescent="0.2">
      <c r="A303" s="33">
        <v>5035</v>
      </c>
      <c r="B303" s="34" t="s">
        <v>371</v>
      </c>
      <c r="C303" s="36">
        <v>583639569</v>
      </c>
      <c r="D303" s="37">
        <v>24541</v>
      </c>
      <c r="E303" s="37">
        <f t="shared" si="41"/>
        <v>23782.224399983701</v>
      </c>
      <c r="F303" s="38">
        <f t="shared" si="42"/>
        <v>0.78082650619585736</v>
      </c>
      <c r="G303" s="37">
        <f t="shared" si="43"/>
        <v>4005.319878988154</v>
      </c>
      <c r="H303" s="37">
        <f t="shared" si="44"/>
        <v>1270.4150824693511</v>
      </c>
      <c r="I303" s="81">
        <f t="shared" si="45"/>
        <v>5275.7349614575051</v>
      </c>
      <c r="J303" s="37">
        <f t="shared" si="46"/>
        <v>-427.56519742097345</v>
      </c>
      <c r="K303" s="37">
        <f t="shared" si="47"/>
        <v>4848.1697640365319</v>
      </c>
      <c r="L303" s="37">
        <f t="shared" si="48"/>
        <v>129471811.68912864</v>
      </c>
      <c r="M303" s="41">
        <f t="shared" si="49"/>
        <v>118978934.17922053</v>
      </c>
      <c r="N303" s="41">
        <f>'jan-aug'!M303</f>
        <v>96220244.71134387</v>
      </c>
      <c r="O303" s="41">
        <f t="shared" si="50"/>
        <v>22758689.467876658</v>
      </c>
    </row>
    <row r="304" spans="1:15" s="34" customFormat="1" x14ac:dyDescent="0.2">
      <c r="A304" s="33">
        <v>5036</v>
      </c>
      <c r="B304" s="34" t="s">
        <v>372</v>
      </c>
      <c r="C304" s="36">
        <v>58369383</v>
      </c>
      <c r="D304" s="37">
        <v>2645</v>
      </c>
      <c r="E304" s="37">
        <f t="shared" si="41"/>
        <v>22067.819659735349</v>
      </c>
      <c r="F304" s="38">
        <f t="shared" si="42"/>
        <v>0.72453855595960215</v>
      </c>
      <c r="G304" s="37">
        <f t="shared" si="43"/>
        <v>5033.9627231371651</v>
      </c>
      <c r="H304" s="37">
        <f t="shared" si="44"/>
        <v>1870.4567415562742</v>
      </c>
      <c r="I304" s="81">
        <f t="shared" si="45"/>
        <v>6904.4194646934393</v>
      </c>
      <c r="J304" s="37">
        <f t="shared" si="46"/>
        <v>-427.56519742097345</v>
      </c>
      <c r="K304" s="37">
        <f t="shared" si="47"/>
        <v>6476.8542672724661</v>
      </c>
      <c r="L304" s="37">
        <f t="shared" si="48"/>
        <v>18262189.484114148</v>
      </c>
      <c r="M304" s="41">
        <f t="shared" si="49"/>
        <v>17131279.536935672</v>
      </c>
      <c r="N304" s="41">
        <f>'jan-aug'!M304</f>
        <v>14221716.259423191</v>
      </c>
      <c r="O304" s="41">
        <f t="shared" si="50"/>
        <v>2909563.2775124814</v>
      </c>
    </row>
    <row r="305" spans="1:15" s="34" customFormat="1" x14ac:dyDescent="0.2">
      <c r="A305" s="33">
        <v>5037</v>
      </c>
      <c r="B305" s="34" t="s">
        <v>373</v>
      </c>
      <c r="C305" s="36">
        <v>473204245</v>
      </c>
      <c r="D305" s="37">
        <v>20344</v>
      </c>
      <c r="E305" s="37">
        <f t="shared" si="41"/>
        <v>23260.137878489972</v>
      </c>
      <c r="F305" s="38">
        <f t="shared" si="42"/>
        <v>0.76368517460072805</v>
      </c>
      <c r="G305" s="37">
        <f t="shared" si="43"/>
        <v>4318.571791884392</v>
      </c>
      <c r="H305" s="37">
        <f t="shared" si="44"/>
        <v>1453.1453649921564</v>
      </c>
      <c r="I305" s="81">
        <f t="shared" si="45"/>
        <v>5771.717156876548</v>
      </c>
      <c r="J305" s="37">
        <f t="shared" si="46"/>
        <v>-427.56519742097345</v>
      </c>
      <c r="K305" s="37">
        <f t="shared" si="47"/>
        <v>5344.1519594555748</v>
      </c>
      <c r="L305" s="37">
        <f t="shared" si="48"/>
        <v>117419813.83949649</v>
      </c>
      <c r="M305" s="41">
        <f t="shared" si="49"/>
        <v>108721427.46316421</v>
      </c>
      <c r="N305" s="41">
        <f>'jan-aug'!M305</f>
        <v>89747270.068792209</v>
      </c>
      <c r="O305" s="41">
        <f t="shared" si="50"/>
        <v>18974157.394372001</v>
      </c>
    </row>
    <row r="306" spans="1:15" s="34" customFormat="1" x14ac:dyDescent="0.2">
      <c r="A306" s="33">
        <v>5038</v>
      </c>
      <c r="B306" s="34" t="s">
        <v>374</v>
      </c>
      <c r="C306" s="36">
        <v>330127123</v>
      </c>
      <c r="D306" s="37">
        <v>15002</v>
      </c>
      <c r="E306" s="37">
        <f t="shared" si="41"/>
        <v>22005.540794560726</v>
      </c>
      <c r="F306" s="38">
        <f t="shared" si="42"/>
        <v>0.72249379396062874</v>
      </c>
      <c r="G306" s="37">
        <f t="shared" si="43"/>
        <v>5071.3300422419388</v>
      </c>
      <c r="H306" s="37">
        <f t="shared" si="44"/>
        <v>1892.2543443673924</v>
      </c>
      <c r="I306" s="81">
        <f t="shared" si="45"/>
        <v>6963.584386609331</v>
      </c>
      <c r="J306" s="37">
        <f t="shared" si="46"/>
        <v>-427.56519742097345</v>
      </c>
      <c r="K306" s="37">
        <f t="shared" si="47"/>
        <v>6536.0191891883578</v>
      </c>
      <c r="L306" s="37">
        <f t="shared" si="48"/>
        <v>104467692.96791318</v>
      </c>
      <c r="M306" s="41">
        <f t="shared" si="49"/>
        <v>98053359.876203746</v>
      </c>
      <c r="N306" s="41">
        <f>'jan-aug'!M306</f>
        <v>79134576.767907992</v>
      </c>
      <c r="O306" s="41">
        <f t="shared" si="50"/>
        <v>18918783.108295754</v>
      </c>
    </row>
    <row r="307" spans="1:15" s="34" customFormat="1" x14ac:dyDescent="0.2">
      <c r="A307" s="33">
        <v>5041</v>
      </c>
      <c r="B307" s="34" t="s">
        <v>391</v>
      </c>
      <c r="C307" s="36">
        <v>44940745</v>
      </c>
      <c r="D307" s="37">
        <v>2021</v>
      </c>
      <c r="E307" s="37">
        <f t="shared" si="41"/>
        <v>22236.88520534389</v>
      </c>
      <c r="F307" s="38">
        <f t="shared" si="42"/>
        <v>0.73008937648317362</v>
      </c>
      <c r="G307" s="37">
        <f t="shared" si="43"/>
        <v>4932.5233957720411</v>
      </c>
      <c r="H307" s="37">
        <f t="shared" si="44"/>
        <v>1811.2838005932852</v>
      </c>
      <c r="I307" s="81">
        <f t="shared" si="45"/>
        <v>6743.8071963653265</v>
      </c>
      <c r="J307" s="37">
        <f t="shared" si="46"/>
        <v>-427.56519742097345</v>
      </c>
      <c r="K307" s="37">
        <f t="shared" si="47"/>
        <v>6316.2419989443533</v>
      </c>
      <c r="L307" s="37">
        <f t="shared" si="48"/>
        <v>13629234.343854325</v>
      </c>
      <c r="M307" s="41">
        <f t="shared" si="49"/>
        <v>12765125.079866538</v>
      </c>
      <c r="N307" s="41">
        <f>'jan-aug'!M307</f>
        <v>9965180.5749694761</v>
      </c>
      <c r="O307" s="41">
        <f t="shared" si="50"/>
        <v>2799944.5048970617</v>
      </c>
    </row>
    <row r="308" spans="1:15" s="34" customFormat="1" x14ac:dyDescent="0.2">
      <c r="A308" s="33">
        <v>5042</v>
      </c>
      <c r="B308" s="34" t="s">
        <v>375</v>
      </c>
      <c r="C308" s="36">
        <v>30562105</v>
      </c>
      <c r="D308" s="37">
        <v>1295</v>
      </c>
      <c r="E308" s="37">
        <f t="shared" si="41"/>
        <v>23600.08108108108</v>
      </c>
      <c r="F308" s="38">
        <f t="shared" si="42"/>
        <v>0.77484631153728922</v>
      </c>
      <c r="G308" s="37">
        <f t="shared" si="43"/>
        <v>4114.6058703297267</v>
      </c>
      <c r="H308" s="37">
        <f t="shared" si="44"/>
        <v>1334.1652440852686</v>
      </c>
      <c r="I308" s="81">
        <f t="shared" si="45"/>
        <v>5448.7711144149953</v>
      </c>
      <c r="J308" s="37">
        <f t="shared" si="46"/>
        <v>-427.56519742097345</v>
      </c>
      <c r="K308" s="37">
        <f t="shared" si="47"/>
        <v>5021.2059169940221</v>
      </c>
      <c r="L308" s="37">
        <f t="shared" si="48"/>
        <v>7056158.5931674186</v>
      </c>
      <c r="M308" s="41">
        <f t="shared" si="49"/>
        <v>6502461.6625072584</v>
      </c>
      <c r="N308" s="41">
        <f>'jan-aug'!M308</f>
        <v>4661692.9334415998</v>
      </c>
      <c r="O308" s="41">
        <f t="shared" si="50"/>
        <v>1840768.7290656585</v>
      </c>
    </row>
    <row r="309" spans="1:15" s="34" customFormat="1" x14ac:dyDescent="0.2">
      <c r="A309" s="33">
        <v>5043</v>
      </c>
      <c r="B309" s="34" t="s">
        <v>392</v>
      </c>
      <c r="C309" s="36">
        <v>11353018</v>
      </c>
      <c r="D309" s="37">
        <v>429</v>
      </c>
      <c r="E309" s="37">
        <f t="shared" si="41"/>
        <v>26463.911421911424</v>
      </c>
      <c r="F309" s="38">
        <f t="shared" si="42"/>
        <v>0.86887261461808019</v>
      </c>
      <c r="G309" s="37">
        <f t="shared" si="43"/>
        <v>2396.3076658315208</v>
      </c>
      <c r="H309" s="37">
        <f t="shared" si="44"/>
        <v>331.82462479464829</v>
      </c>
      <c r="I309" s="81">
        <f t="shared" si="45"/>
        <v>2728.1322906261689</v>
      </c>
      <c r="J309" s="37">
        <f t="shared" si="46"/>
        <v>-427.56519742097345</v>
      </c>
      <c r="K309" s="37">
        <f t="shared" si="47"/>
        <v>2300.5670932051953</v>
      </c>
      <c r="L309" s="37">
        <f t="shared" si="48"/>
        <v>1170368.7526786264</v>
      </c>
      <c r="M309" s="41">
        <f t="shared" si="49"/>
        <v>986943.28298502881</v>
      </c>
      <c r="N309" s="41">
        <f>'jan-aug'!M309</f>
        <v>259589.1692675864</v>
      </c>
      <c r="O309" s="41">
        <f t="shared" si="50"/>
        <v>727354.11371744238</v>
      </c>
    </row>
    <row r="310" spans="1:15" s="34" customFormat="1" x14ac:dyDescent="0.2">
      <c r="A310" s="33">
        <v>5044</v>
      </c>
      <c r="B310" s="34" t="s">
        <v>376</v>
      </c>
      <c r="C310" s="36">
        <v>27031609</v>
      </c>
      <c r="D310" s="37">
        <v>814</v>
      </c>
      <c r="E310" s="37">
        <f t="shared" si="41"/>
        <v>33208.364864864867</v>
      </c>
      <c r="F310" s="38">
        <f t="shared" si="42"/>
        <v>1.0903089247584203</v>
      </c>
      <c r="G310" s="37">
        <f t="shared" si="43"/>
        <v>-1650.3643999405451</v>
      </c>
      <c r="H310" s="37">
        <f t="shared" si="44"/>
        <v>0</v>
      </c>
      <c r="I310" s="81">
        <f t="shared" si="45"/>
        <v>-1650.3643999405451</v>
      </c>
      <c r="J310" s="37">
        <f t="shared" si="46"/>
        <v>-427.56519742097345</v>
      </c>
      <c r="K310" s="37">
        <f t="shared" si="47"/>
        <v>-2077.9295973615185</v>
      </c>
      <c r="L310" s="37">
        <f t="shared" si="48"/>
        <v>-1343396.6215516038</v>
      </c>
      <c r="M310" s="41">
        <f t="shared" si="49"/>
        <v>-1691434.692252276</v>
      </c>
      <c r="N310" s="41">
        <f>'jan-aug'!M310</f>
        <v>-2513675.9916461185</v>
      </c>
      <c r="O310" s="41">
        <f t="shared" si="50"/>
        <v>822241.29939384246</v>
      </c>
    </row>
    <row r="311" spans="1:15" s="34" customFormat="1" x14ac:dyDescent="0.2">
      <c r="A311" s="33">
        <v>5045</v>
      </c>
      <c r="B311" s="34" t="s">
        <v>377</v>
      </c>
      <c r="C311" s="36">
        <v>52643052</v>
      </c>
      <c r="D311" s="37">
        <v>2296</v>
      </c>
      <c r="E311" s="37">
        <f t="shared" si="41"/>
        <v>22928.158536585364</v>
      </c>
      <c r="F311" s="38">
        <f t="shared" si="42"/>
        <v>0.75278550998950888</v>
      </c>
      <c r="G311" s="37">
        <f t="shared" si="43"/>
        <v>4517.7593970271564</v>
      </c>
      <c r="H311" s="37">
        <f t="shared" si="44"/>
        <v>1569.3381346587689</v>
      </c>
      <c r="I311" s="81">
        <f t="shared" si="45"/>
        <v>6087.0975316859258</v>
      </c>
      <c r="J311" s="37">
        <f t="shared" si="46"/>
        <v>-427.56519742097345</v>
      </c>
      <c r="K311" s="37">
        <f t="shared" si="47"/>
        <v>5659.5323342649526</v>
      </c>
      <c r="L311" s="37">
        <f t="shared" si="48"/>
        <v>13975975.932750886</v>
      </c>
      <c r="M311" s="41">
        <f t="shared" si="49"/>
        <v>12994286.239472331</v>
      </c>
      <c r="N311" s="41">
        <f>'jan-aug'!M311</f>
        <v>9321051.387669431</v>
      </c>
      <c r="O311" s="41">
        <f t="shared" si="50"/>
        <v>3673234.8518029004</v>
      </c>
    </row>
    <row r="312" spans="1:15" s="34" customFormat="1" x14ac:dyDescent="0.2">
      <c r="A312" s="33">
        <v>5046</v>
      </c>
      <c r="B312" s="34" t="s">
        <v>378</v>
      </c>
      <c r="C312" s="36">
        <v>23313270</v>
      </c>
      <c r="D312" s="37">
        <v>1216</v>
      </c>
      <c r="E312" s="37">
        <f t="shared" si="41"/>
        <v>19172.097039473683</v>
      </c>
      <c r="F312" s="38">
        <f t="shared" si="42"/>
        <v>0.62946515414220194</v>
      </c>
      <c r="G312" s="37">
        <f t="shared" si="43"/>
        <v>6771.3962952941647</v>
      </c>
      <c r="H312" s="37">
        <f t="shared" si="44"/>
        <v>2883.9596586478574</v>
      </c>
      <c r="I312" s="81">
        <f t="shared" si="45"/>
        <v>9655.3559539420221</v>
      </c>
      <c r="J312" s="37">
        <f t="shared" si="46"/>
        <v>-427.56519742097345</v>
      </c>
      <c r="K312" s="37">
        <f t="shared" si="47"/>
        <v>9227.790756521048</v>
      </c>
      <c r="L312" s="37">
        <f t="shared" si="48"/>
        <v>11740912.839993499</v>
      </c>
      <c r="M312" s="41">
        <f t="shared" si="49"/>
        <v>11220993.559929594</v>
      </c>
      <c r="N312" s="41">
        <f>'jan-aug'!M312</f>
        <v>9069255.2568841595</v>
      </c>
      <c r="O312" s="41">
        <f t="shared" si="50"/>
        <v>2151738.3030454349</v>
      </c>
    </row>
    <row r="313" spans="1:15" s="34" customFormat="1" x14ac:dyDescent="0.2">
      <c r="A313" s="33">
        <v>5047</v>
      </c>
      <c r="B313" s="34" t="s">
        <v>379</v>
      </c>
      <c r="C313" s="36">
        <v>85821649</v>
      </c>
      <c r="D313" s="37">
        <v>3873</v>
      </c>
      <c r="E313" s="37">
        <f t="shared" si="41"/>
        <v>22158.959204750838</v>
      </c>
      <c r="F313" s="38">
        <f t="shared" si="42"/>
        <v>0.72753088213203421</v>
      </c>
      <c r="G313" s="37">
        <f t="shared" si="43"/>
        <v>4979.2789961278722</v>
      </c>
      <c r="H313" s="37">
        <f t="shared" si="44"/>
        <v>1838.5579008008533</v>
      </c>
      <c r="I313" s="81">
        <f t="shared" si="45"/>
        <v>6817.8368969287258</v>
      </c>
      <c r="J313" s="37">
        <f t="shared" si="46"/>
        <v>-427.56519742097345</v>
      </c>
      <c r="K313" s="37">
        <f t="shared" si="47"/>
        <v>6390.2716995077526</v>
      </c>
      <c r="L313" s="37">
        <f t="shared" si="48"/>
        <v>26405482.301804956</v>
      </c>
      <c r="M313" s="41">
        <f t="shared" si="49"/>
        <v>24749522.292193525</v>
      </c>
      <c r="N313" s="41">
        <f>'jan-aug'!M313</f>
        <v>19532529.958316073</v>
      </c>
      <c r="O313" s="41">
        <f t="shared" si="50"/>
        <v>5216992.3338774517</v>
      </c>
    </row>
    <row r="314" spans="1:15" s="34" customFormat="1" x14ac:dyDescent="0.2">
      <c r="A314" s="33">
        <v>5049</v>
      </c>
      <c r="B314" s="34" t="s">
        <v>380</v>
      </c>
      <c r="C314" s="36">
        <v>34620388</v>
      </c>
      <c r="D314" s="37">
        <v>1108</v>
      </c>
      <c r="E314" s="37">
        <f t="shared" si="41"/>
        <v>31245.837545126353</v>
      </c>
      <c r="F314" s="38">
        <f t="shared" si="42"/>
        <v>1.0258745251575827</v>
      </c>
      <c r="G314" s="37">
        <f t="shared" si="43"/>
        <v>-472.84800809743683</v>
      </c>
      <c r="H314" s="37">
        <f t="shared" si="44"/>
        <v>0</v>
      </c>
      <c r="I314" s="81">
        <f t="shared" si="45"/>
        <v>-472.84800809743683</v>
      </c>
      <c r="J314" s="37">
        <f t="shared" si="46"/>
        <v>-427.56519742097345</v>
      </c>
      <c r="K314" s="37">
        <f t="shared" si="47"/>
        <v>-900.41320551841022</v>
      </c>
      <c r="L314" s="37">
        <f t="shared" si="48"/>
        <v>-523915.59297196002</v>
      </c>
      <c r="M314" s="41">
        <f t="shared" si="49"/>
        <v>-997657.83171439858</v>
      </c>
      <c r="N314" s="41">
        <f>'jan-aug'!M314</f>
        <v>-448446.53998022008</v>
      </c>
      <c r="O314" s="41">
        <f t="shared" si="50"/>
        <v>-549211.29173417855</v>
      </c>
    </row>
    <row r="315" spans="1:15" s="34" customFormat="1" x14ac:dyDescent="0.2">
      <c r="A315" s="33">
        <v>5052</v>
      </c>
      <c r="B315" s="34" t="s">
        <v>381</v>
      </c>
      <c r="C315" s="36">
        <v>12985519</v>
      </c>
      <c r="D315" s="37">
        <v>582</v>
      </c>
      <c r="E315" s="37">
        <f t="shared" si="41"/>
        <v>22311.888316151202</v>
      </c>
      <c r="F315" s="38">
        <f t="shared" si="42"/>
        <v>0.73255190547039217</v>
      </c>
      <c r="G315" s="37">
        <f t="shared" si="43"/>
        <v>4887.5215292876537</v>
      </c>
      <c r="H315" s="37">
        <f t="shared" si="44"/>
        <v>1785.0327118107257</v>
      </c>
      <c r="I315" s="81">
        <f t="shared" si="45"/>
        <v>6672.5542410983799</v>
      </c>
      <c r="J315" s="37">
        <f t="shared" si="46"/>
        <v>-427.56519742097345</v>
      </c>
      <c r="K315" s="37">
        <f t="shared" si="47"/>
        <v>6244.9890436774067</v>
      </c>
      <c r="L315" s="37">
        <f t="shared" si="48"/>
        <v>3883426.5683192569</v>
      </c>
      <c r="M315" s="41">
        <f t="shared" si="49"/>
        <v>3634583.6234202506</v>
      </c>
      <c r="N315" s="41">
        <f>'jan-aug'!M315</f>
        <v>2929805.5374231739</v>
      </c>
      <c r="O315" s="41">
        <f t="shared" si="50"/>
        <v>704778.08599707671</v>
      </c>
    </row>
    <row r="316" spans="1:15" s="34" customFormat="1" x14ac:dyDescent="0.2">
      <c r="A316" s="33">
        <v>5053</v>
      </c>
      <c r="B316" s="34" t="s">
        <v>382</v>
      </c>
      <c r="C316" s="36">
        <v>160206900</v>
      </c>
      <c r="D316" s="37">
        <v>6841</v>
      </c>
      <c r="E316" s="37">
        <f t="shared" si="41"/>
        <v>23418.63762607806</v>
      </c>
      <c r="F316" s="38">
        <f t="shared" si="42"/>
        <v>0.76888909506084346</v>
      </c>
      <c r="G316" s="37">
        <f t="shared" si="43"/>
        <v>4223.4719433315386</v>
      </c>
      <c r="H316" s="37">
        <f t="shared" si="44"/>
        <v>1397.6704533363254</v>
      </c>
      <c r="I316" s="81">
        <f t="shared" si="45"/>
        <v>5621.142396667864</v>
      </c>
      <c r="J316" s="37">
        <f t="shared" si="46"/>
        <v>-427.56519742097345</v>
      </c>
      <c r="K316" s="37">
        <f t="shared" si="47"/>
        <v>5193.5771992468908</v>
      </c>
      <c r="L316" s="37">
        <f t="shared" si="48"/>
        <v>38454235.135604858</v>
      </c>
      <c r="M316" s="41">
        <f t="shared" si="49"/>
        <v>35529261.620047979</v>
      </c>
      <c r="N316" s="41">
        <f>'jan-aug'!M316</f>
        <v>28314519.798474122</v>
      </c>
      <c r="O316" s="41">
        <f t="shared" si="50"/>
        <v>7214741.8215738572</v>
      </c>
    </row>
    <row r="317" spans="1:15" s="34" customFormat="1" x14ac:dyDescent="0.2">
      <c r="A317" s="33">
        <v>5054</v>
      </c>
      <c r="B317" s="34" t="s">
        <v>383</v>
      </c>
      <c r="C317" s="36">
        <v>206924831</v>
      </c>
      <c r="D317" s="37">
        <v>9977</v>
      </c>
      <c r="E317" s="37">
        <f t="shared" si="41"/>
        <v>20740.185526711437</v>
      </c>
      <c r="F317" s="38">
        <f t="shared" si="42"/>
        <v>0.68094919677433863</v>
      </c>
      <c r="G317" s="37">
        <f t="shared" si="43"/>
        <v>5830.5432029515123</v>
      </c>
      <c r="H317" s="37">
        <f t="shared" si="44"/>
        <v>2335.1286881146434</v>
      </c>
      <c r="I317" s="81">
        <f t="shared" si="45"/>
        <v>8165.6718910661557</v>
      </c>
      <c r="J317" s="37">
        <f t="shared" si="46"/>
        <v>-427.56519742097345</v>
      </c>
      <c r="K317" s="37">
        <f t="shared" si="47"/>
        <v>7738.1066936451825</v>
      </c>
      <c r="L317" s="37">
        <f t="shared" si="48"/>
        <v>81468908.457167029</v>
      </c>
      <c r="M317" s="41">
        <f t="shared" si="49"/>
        <v>77203090.48249799</v>
      </c>
      <c r="N317" s="41">
        <f>'jan-aug'!M317</f>
        <v>60693941.726754315</v>
      </c>
      <c r="O317" s="41">
        <f t="shared" si="50"/>
        <v>16509148.755743675</v>
      </c>
    </row>
    <row r="318" spans="1:15" s="34" customFormat="1" x14ac:dyDescent="0.2">
      <c r="A318" s="33">
        <v>5055</v>
      </c>
      <c r="B318" s="34" t="s">
        <v>411</v>
      </c>
      <c r="C318" s="36">
        <v>152235469</v>
      </c>
      <c r="D318" s="37">
        <v>5880</v>
      </c>
      <c r="E318" s="37">
        <f t="shared" si="41"/>
        <v>25890.385884353742</v>
      </c>
      <c r="F318" s="38">
        <f t="shared" si="42"/>
        <v>0.85004241883094545</v>
      </c>
      <c r="G318" s="37">
        <f t="shared" si="43"/>
        <v>2740.4229883661296</v>
      </c>
      <c r="H318" s="37">
        <f t="shared" si="44"/>
        <v>532.55856293983686</v>
      </c>
      <c r="I318" s="81">
        <f t="shared" si="45"/>
        <v>3272.9815513059666</v>
      </c>
      <c r="J318" s="37">
        <f t="shared" si="46"/>
        <v>-427.56519742097345</v>
      </c>
      <c r="K318" s="37">
        <f t="shared" si="47"/>
        <v>2845.416353884993</v>
      </c>
      <c r="L318" s="37">
        <f t="shared" si="48"/>
        <v>19245131.521679085</v>
      </c>
      <c r="M318" s="41">
        <f t="shared" si="49"/>
        <v>16731048.160843758</v>
      </c>
      <c r="N318" s="41">
        <f>'jan-aug'!M318</f>
        <v>13544707.584275374</v>
      </c>
      <c r="O318" s="41">
        <f t="shared" si="50"/>
        <v>3186340.5765683837</v>
      </c>
    </row>
    <row r="319" spans="1:15" s="34" customFormat="1" x14ac:dyDescent="0.2">
      <c r="A319" s="33">
        <v>5056</v>
      </c>
      <c r="B319" s="34" t="s">
        <v>355</v>
      </c>
      <c r="C319" s="36">
        <v>131494323</v>
      </c>
      <c r="D319" s="37">
        <v>5281</v>
      </c>
      <c r="E319" s="37">
        <f t="shared" si="41"/>
        <v>24899.512024237833</v>
      </c>
      <c r="F319" s="38">
        <f t="shared" si="42"/>
        <v>0.81750969349531033</v>
      </c>
      <c r="G319" s="37">
        <f t="shared" si="43"/>
        <v>3334.9473044356751</v>
      </c>
      <c r="H319" s="37">
        <f t="shared" si="44"/>
        <v>879.36441398040506</v>
      </c>
      <c r="I319" s="81">
        <f t="shared" si="45"/>
        <v>4214.3117184160801</v>
      </c>
      <c r="J319" s="37">
        <f t="shared" si="46"/>
        <v>-427.56519742097345</v>
      </c>
      <c r="K319" s="37">
        <f t="shared" si="47"/>
        <v>3786.7465209951065</v>
      </c>
      <c r="L319" s="37">
        <f t="shared" si="48"/>
        <v>22255780.184955318</v>
      </c>
      <c r="M319" s="41">
        <f t="shared" si="49"/>
        <v>19997808.377375156</v>
      </c>
      <c r="N319" s="41">
        <f>'jan-aug'!M319</f>
        <v>15508157.187339829</v>
      </c>
      <c r="O319" s="41">
        <f t="shared" si="50"/>
        <v>4489651.1900353264</v>
      </c>
    </row>
    <row r="320" spans="1:15" s="34" customFormat="1" x14ac:dyDescent="0.2">
      <c r="A320" s="33">
        <v>5057</v>
      </c>
      <c r="B320" s="34" t="s">
        <v>357</v>
      </c>
      <c r="C320" s="36">
        <v>243817343</v>
      </c>
      <c r="D320" s="37">
        <v>10472</v>
      </c>
      <c r="E320" s="37">
        <f t="shared" si="41"/>
        <v>23282.786764705881</v>
      </c>
      <c r="F320" s="38">
        <f t="shared" si="42"/>
        <v>0.76442879094189786</v>
      </c>
      <c r="G320" s="37">
        <f t="shared" si="43"/>
        <v>4304.9824601548462</v>
      </c>
      <c r="H320" s="37">
        <f t="shared" si="44"/>
        <v>1445.2182548165881</v>
      </c>
      <c r="I320" s="81">
        <f t="shared" si="45"/>
        <v>5750.2007149714345</v>
      </c>
      <c r="J320" s="37">
        <f t="shared" si="46"/>
        <v>-427.56519742097345</v>
      </c>
      <c r="K320" s="37">
        <f t="shared" si="47"/>
        <v>5322.6355175504614</v>
      </c>
      <c r="L320" s="37">
        <f t="shared" si="48"/>
        <v>60216101.887180865</v>
      </c>
      <c r="M320" s="41">
        <f t="shared" si="49"/>
        <v>55738639.139788434</v>
      </c>
      <c r="N320" s="41">
        <f>'jan-aug'!M320</f>
        <v>45563241.65961425</v>
      </c>
      <c r="O320" s="41">
        <f t="shared" si="50"/>
        <v>10175397.480174184</v>
      </c>
    </row>
    <row r="321" spans="1:15" s="34" customFormat="1" x14ac:dyDescent="0.2">
      <c r="A321" s="33">
        <v>5058</v>
      </c>
      <c r="B321" s="34" t="s">
        <v>358</v>
      </c>
      <c r="C321" s="36">
        <v>102361858</v>
      </c>
      <c r="D321" s="37">
        <v>4252</v>
      </c>
      <c r="E321" s="37">
        <f t="shared" si="41"/>
        <v>24073.814205079962</v>
      </c>
      <c r="F321" s="38">
        <f t="shared" si="42"/>
        <v>0.79040008707401099</v>
      </c>
      <c r="G321" s="37">
        <f t="shared" si="43"/>
        <v>3830.3659959303977</v>
      </c>
      <c r="H321" s="37">
        <f t="shared" si="44"/>
        <v>1168.35865068566</v>
      </c>
      <c r="I321" s="81">
        <f t="shared" si="45"/>
        <v>4998.7246466160577</v>
      </c>
      <c r="J321" s="37">
        <f t="shared" si="46"/>
        <v>-427.56519742097345</v>
      </c>
      <c r="K321" s="37">
        <f t="shared" si="47"/>
        <v>4571.1594491950846</v>
      </c>
      <c r="L321" s="37">
        <f t="shared" si="48"/>
        <v>21254577.197411478</v>
      </c>
      <c r="M321" s="41">
        <f t="shared" si="49"/>
        <v>19436569.977977499</v>
      </c>
      <c r="N321" s="41">
        <f>'jan-aug'!M321</f>
        <v>14585614.83509165</v>
      </c>
      <c r="O321" s="41">
        <f t="shared" si="50"/>
        <v>4850955.1428858489</v>
      </c>
    </row>
    <row r="322" spans="1:15" s="34" customFormat="1" x14ac:dyDescent="0.2">
      <c r="A322" s="33">
        <v>5059</v>
      </c>
      <c r="B322" s="34" t="s">
        <v>412</v>
      </c>
      <c r="C322" s="36">
        <v>430936892</v>
      </c>
      <c r="D322" s="37">
        <v>18690</v>
      </c>
      <c r="E322" s="37">
        <f t="shared" si="41"/>
        <v>23057.083574103799</v>
      </c>
      <c r="F322" s="38">
        <f t="shared" si="42"/>
        <v>0.7570184229800514</v>
      </c>
      <c r="G322" s="37">
        <f t="shared" si="43"/>
        <v>4440.4043745160952</v>
      </c>
      <c r="H322" s="37">
        <f t="shared" si="44"/>
        <v>1524.2143715273169</v>
      </c>
      <c r="I322" s="81">
        <f t="shared" si="45"/>
        <v>5964.6187460434121</v>
      </c>
      <c r="J322" s="37">
        <f t="shared" si="46"/>
        <v>-427.56519742097345</v>
      </c>
      <c r="K322" s="37">
        <f t="shared" si="47"/>
        <v>5537.0535486224389</v>
      </c>
      <c r="L322" s="37">
        <f t="shared" si="48"/>
        <v>111478724.36355138</v>
      </c>
      <c r="M322" s="41">
        <f t="shared" si="49"/>
        <v>103487530.82375339</v>
      </c>
      <c r="N322" s="41">
        <f>'jan-aug'!M322</f>
        <v>79779279.578589588</v>
      </c>
      <c r="O322" s="41">
        <f t="shared" si="50"/>
        <v>23708251.245163798</v>
      </c>
    </row>
    <row r="323" spans="1:15" s="34" customFormat="1" x14ac:dyDescent="0.2">
      <c r="A323" s="33">
        <v>5060</v>
      </c>
      <c r="B323" s="34" t="s">
        <v>413</v>
      </c>
      <c r="C323" s="36">
        <v>317909589</v>
      </c>
      <c r="D323" s="37">
        <v>9890</v>
      </c>
      <c r="E323" s="37">
        <f t="shared" si="41"/>
        <v>32144.548938321535</v>
      </c>
      <c r="F323" s="38">
        <f t="shared" si="42"/>
        <v>1.0553813393825584</v>
      </c>
      <c r="G323" s="37">
        <f t="shared" si="43"/>
        <v>-1012.0748440145463</v>
      </c>
      <c r="H323" s="37">
        <f t="shared" si="44"/>
        <v>0</v>
      </c>
      <c r="I323" s="81">
        <f t="shared" si="45"/>
        <v>-1012.0748440145463</v>
      </c>
      <c r="J323" s="37">
        <f t="shared" si="46"/>
        <v>-427.56519742097345</v>
      </c>
      <c r="K323" s="37">
        <f t="shared" si="47"/>
        <v>-1439.6400414355198</v>
      </c>
      <c r="L323" s="37">
        <f t="shared" si="48"/>
        <v>-10009420.207303863</v>
      </c>
      <c r="M323" s="41">
        <f t="shared" si="49"/>
        <v>-14238040.009797292</v>
      </c>
      <c r="N323" s="41">
        <f>'jan-aug'!M323</f>
        <v>-15699436.666068928</v>
      </c>
      <c r="O323" s="41">
        <f t="shared" si="50"/>
        <v>1461396.6562716365</v>
      </c>
    </row>
    <row r="324" spans="1:15" s="34" customFormat="1" x14ac:dyDescent="0.2">
      <c r="A324" s="33">
        <v>5061</v>
      </c>
      <c r="B324" s="34" t="s">
        <v>285</v>
      </c>
      <c r="C324" s="36">
        <v>44649175</v>
      </c>
      <c r="D324" s="37">
        <v>1957</v>
      </c>
      <c r="E324" s="37">
        <f t="shared" si="41"/>
        <v>22815.112416964741</v>
      </c>
      <c r="F324" s="38">
        <f t="shared" si="42"/>
        <v>0.74907393931648003</v>
      </c>
      <c r="G324" s="37">
        <f t="shared" si="43"/>
        <v>4585.5870687995302</v>
      </c>
      <c r="H324" s="37">
        <f t="shared" si="44"/>
        <v>1608.9042765259871</v>
      </c>
      <c r="I324" s="81">
        <f t="shared" si="45"/>
        <v>6194.4913453255176</v>
      </c>
      <c r="J324" s="37">
        <f t="shared" si="46"/>
        <v>-427.56519742097345</v>
      </c>
      <c r="K324" s="37">
        <f t="shared" si="47"/>
        <v>5766.9261479045445</v>
      </c>
      <c r="L324" s="37">
        <f t="shared" si="48"/>
        <v>12122619.562802037</v>
      </c>
      <c r="M324" s="41">
        <f t="shared" si="49"/>
        <v>11285874.471449193</v>
      </c>
      <c r="N324" s="41">
        <f>'jan-aug'!M324</f>
        <v>8401910.4009229429</v>
      </c>
      <c r="O324" s="41">
        <f t="shared" si="50"/>
        <v>2883964.0705262497</v>
      </c>
    </row>
    <row r="325" spans="1:15" s="34" customFormat="1" x14ac:dyDescent="0.2">
      <c r="A325" s="33">
        <v>5401</v>
      </c>
      <c r="B325" s="34" t="s">
        <v>324</v>
      </c>
      <c r="C325" s="36">
        <v>2253402930</v>
      </c>
      <c r="D325" s="37">
        <v>77992</v>
      </c>
      <c r="E325" s="37">
        <f t="shared" si="41"/>
        <v>28892.744512257668</v>
      </c>
      <c r="F325" s="38">
        <f t="shared" si="42"/>
        <v>0.94861693222990306</v>
      </c>
      <c r="G325" s="37">
        <f t="shared" si="43"/>
        <v>939.00781162377382</v>
      </c>
      <c r="H325" s="37">
        <f t="shared" si="44"/>
        <v>0</v>
      </c>
      <c r="I325" s="81">
        <f t="shared" si="45"/>
        <v>939.00781162377382</v>
      </c>
      <c r="J325" s="37">
        <f t="shared" si="46"/>
        <v>-427.56519742097345</v>
      </c>
      <c r="K325" s="37">
        <f t="shared" si="47"/>
        <v>511.44261420280037</v>
      </c>
      <c r="L325" s="37">
        <f t="shared" si="48"/>
        <v>73235097.244161367</v>
      </c>
      <c r="M325" s="41">
        <f t="shared" si="49"/>
        <v>39888432.36690481</v>
      </c>
      <c r="N325" s="41">
        <f>'jan-aug'!M325</f>
        <v>33685701.897709884</v>
      </c>
      <c r="O325" s="41">
        <f t="shared" si="50"/>
        <v>6202730.4691949263</v>
      </c>
    </row>
    <row r="326" spans="1:15" s="34" customFormat="1" x14ac:dyDescent="0.2">
      <c r="A326" s="33">
        <v>5402</v>
      </c>
      <c r="B326" s="34" t="s">
        <v>420</v>
      </c>
      <c r="C326" s="36">
        <v>647304541</v>
      </c>
      <c r="D326" s="37">
        <v>24903</v>
      </c>
      <c r="E326" s="37">
        <f t="shared" si="41"/>
        <v>25993.034614303499</v>
      </c>
      <c r="F326" s="38">
        <f t="shared" si="42"/>
        <v>0.85341261868374663</v>
      </c>
      <c r="G326" s="37">
        <f t="shared" si="43"/>
        <v>2678.8337503962757</v>
      </c>
      <c r="H326" s="37">
        <f t="shared" si="44"/>
        <v>496.631507457422</v>
      </c>
      <c r="I326" s="81">
        <f t="shared" si="45"/>
        <v>3175.4652578536979</v>
      </c>
      <c r="J326" s="37">
        <f t="shared" si="46"/>
        <v>-427.56519742097345</v>
      </c>
      <c r="K326" s="37">
        <f t="shared" si="47"/>
        <v>2747.9000604327243</v>
      </c>
      <c r="L326" s="37">
        <f t="shared" si="48"/>
        <v>79078611.316330642</v>
      </c>
      <c r="M326" s="41">
        <f t="shared" si="49"/>
        <v>68430955.204956129</v>
      </c>
      <c r="N326" s="41">
        <f>'jan-aug'!M326</f>
        <v>53662672.728607073</v>
      </c>
      <c r="O326" s="41">
        <f t="shared" si="50"/>
        <v>14768282.476349056</v>
      </c>
    </row>
    <row r="327" spans="1:15" s="34" customFormat="1" x14ac:dyDescent="0.2">
      <c r="A327" s="33">
        <v>5403</v>
      </c>
      <c r="B327" s="34" t="s">
        <v>342</v>
      </c>
      <c r="C327" s="36">
        <v>554903170</v>
      </c>
      <c r="D327" s="37">
        <v>21317</v>
      </c>
      <c r="E327" s="37">
        <f t="shared" si="41"/>
        <v>26031.016090444245</v>
      </c>
      <c r="F327" s="38">
        <f t="shared" si="42"/>
        <v>0.85465964010682094</v>
      </c>
      <c r="G327" s="37">
        <f t="shared" si="43"/>
        <v>2656.0448647118274</v>
      </c>
      <c r="H327" s="37">
        <f t="shared" si="44"/>
        <v>483.33799080816055</v>
      </c>
      <c r="I327" s="81">
        <f t="shared" si="45"/>
        <v>3139.382855519988</v>
      </c>
      <c r="J327" s="37">
        <f t="shared" si="46"/>
        <v>-427.56519742097345</v>
      </c>
      <c r="K327" s="37">
        <f t="shared" si="47"/>
        <v>2711.8176580990144</v>
      </c>
      <c r="L327" s="37">
        <f t="shared" si="48"/>
        <v>66922224.331119582</v>
      </c>
      <c r="M327" s="41">
        <f t="shared" si="49"/>
        <v>57807817.017696686</v>
      </c>
      <c r="N327" s="41">
        <f>'jan-aug'!M327</f>
        <v>43993512.07499972</v>
      </c>
      <c r="O327" s="41">
        <f t="shared" si="50"/>
        <v>13814304.942696966</v>
      </c>
    </row>
    <row r="328" spans="1:15" s="34" customFormat="1" x14ac:dyDescent="0.2">
      <c r="A328" s="33">
        <v>5404</v>
      </c>
      <c r="B328" s="34" t="s">
        <v>339</v>
      </c>
      <c r="C328" s="36">
        <v>43073129</v>
      </c>
      <c r="D328" s="37">
        <v>1933</v>
      </c>
      <c r="E328" s="37">
        <f t="shared" si="41"/>
        <v>22283.046559751681</v>
      </c>
      <c r="F328" s="38">
        <f t="shared" si="42"/>
        <v>0.73160496259813479</v>
      </c>
      <c r="G328" s="37">
        <f t="shared" si="43"/>
        <v>4904.8265831273657</v>
      </c>
      <c r="H328" s="37">
        <f t="shared" si="44"/>
        <v>1795.1273265505579</v>
      </c>
      <c r="I328" s="81">
        <f t="shared" si="45"/>
        <v>6699.9539096779235</v>
      </c>
      <c r="J328" s="37">
        <f t="shared" si="46"/>
        <v>-427.56519742097345</v>
      </c>
      <c r="K328" s="37">
        <f t="shared" si="47"/>
        <v>6272.3887122569504</v>
      </c>
      <c r="L328" s="37">
        <f t="shared" si="48"/>
        <v>12951010.907407425</v>
      </c>
      <c r="M328" s="41">
        <f t="shared" si="49"/>
        <v>12124527.380792685</v>
      </c>
      <c r="N328" s="41">
        <f>'jan-aug'!M328</f>
        <v>9407283.5669054911</v>
      </c>
      <c r="O328" s="41">
        <f t="shared" si="50"/>
        <v>2717243.8138871938</v>
      </c>
    </row>
    <row r="329" spans="1:15" s="34" customFormat="1" x14ac:dyDescent="0.2">
      <c r="A329" s="33">
        <v>5405</v>
      </c>
      <c r="B329" s="34" t="s">
        <v>340</v>
      </c>
      <c r="C329" s="36">
        <v>137340290</v>
      </c>
      <c r="D329" s="37">
        <v>5593</v>
      </c>
      <c r="E329" s="37">
        <f t="shared" ref="E329:E363" si="51">IF(ISNUMBER(C329),(C329)/D329,"")</f>
        <v>24555.746468800287</v>
      </c>
      <c r="F329" s="38">
        <f t="shared" ref="F329:F363" si="52">IF(ISNUMBER(C329),E329/E$365,"")</f>
        <v>0.8062230597015867</v>
      </c>
      <c r="G329" s="37">
        <f t="shared" ref="G329:G363" si="53">IF(ISNUMBER(D329),(E$365-E329)*0.6,"")</f>
        <v>3541.2066376982025</v>
      </c>
      <c r="H329" s="37">
        <f t="shared" ref="H329:H363" si="54">IF(ISNUMBER(D329),(IF(E329&gt;=E$365*0.9,0,IF(E329&lt;0.9*E$365,(E$365*0.9-E329)*0.35))),"")</f>
        <v>999.68235838354587</v>
      </c>
      <c r="I329" s="81">
        <f t="shared" ref="I329:I363" si="55">IF(ISNUMBER(C329),G329+H329,"")</f>
        <v>4540.8889960817487</v>
      </c>
      <c r="J329" s="37">
        <f t="shared" ref="J329:J363" si="56">IF(ISNUMBER(D329),I$367,"")</f>
        <v>-427.56519742097345</v>
      </c>
      <c r="K329" s="37">
        <f t="shared" ref="K329:K363" si="57">IF(ISNUMBER(I329),I329+J329,"")</f>
        <v>4113.3237986607755</v>
      </c>
      <c r="L329" s="37">
        <f t="shared" ref="L329:L362" si="58">IF(ISNUMBER(I329),(I329*D329),"")</f>
        <v>25397192.155085221</v>
      </c>
      <c r="M329" s="41">
        <f t="shared" ref="M329:M362" si="59">IF(ISNUMBER(K329),(K329*D329),"")</f>
        <v>23005820.005909719</v>
      </c>
      <c r="N329" s="41">
        <f>'jan-aug'!M329</f>
        <v>18879916.129566696</v>
      </c>
      <c r="O329" s="41">
        <f t="shared" ref="O329:O362" si="60">IF(ISNUMBER(M329),(M329-N329),"")</f>
        <v>4125903.876343023</v>
      </c>
    </row>
    <row r="330" spans="1:15" s="34" customFormat="1" x14ac:dyDescent="0.2">
      <c r="A330" s="33">
        <v>5406</v>
      </c>
      <c r="B330" s="34" t="s">
        <v>341</v>
      </c>
      <c r="C330" s="36">
        <v>316738374</v>
      </c>
      <c r="D330" s="37">
        <v>11310</v>
      </c>
      <c r="E330" s="37">
        <f t="shared" si="51"/>
        <v>28005.161273209549</v>
      </c>
      <c r="F330" s="38">
        <f t="shared" si="52"/>
        <v>0.91947548154607128</v>
      </c>
      <c r="G330" s="37">
        <f t="shared" si="53"/>
        <v>1471.5577550526452</v>
      </c>
      <c r="H330" s="37">
        <f t="shared" si="54"/>
        <v>0</v>
      </c>
      <c r="I330" s="81">
        <f t="shared" si="55"/>
        <v>1471.5577550526452</v>
      </c>
      <c r="J330" s="37">
        <f t="shared" si="56"/>
        <v>-427.56519742097345</v>
      </c>
      <c r="K330" s="37">
        <f t="shared" si="57"/>
        <v>1043.9925576316718</v>
      </c>
      <c r="L330" s="37">
        <f t="shared" si="58"/>
        <v>16643318.209645418</v>
      </c>
      <c r="M330" s="41">
        <f t="shared" si="59"/>
        <v>11807555.826814208</v>
      </c>
      <c r="N330" s="41">
        <f>'jan-aug'!M330</f>
        <v>8285749.0079636415</v>
      </c>
      <c r="O330" s="41">
        <f t="shared" si="60"/>
        <v>3521806.8188505666</v>
      </c>
    </row>
    <row r="331" spans="1:15" s="34" customFormat="1" x14ac:dyDescent="0.2">
      <c r="A331" s="33">
        <v>5411</v>
      </c>
      <c r="B331" s="34" t="s">
        <v>325</v>
      </c>
      <c r="C331" s="36">
        <v>59029143</v>
      </c>
      <c r="D331" s="37">
        <v>2866</v>
      </c>
      <c r="E331" s="37">
        <f t="shared" si="51"/>
        <v>20596.351360781577</v>
      </c>
      <c r="F331" s="38">
        <f t="shared" si="52"/>
        <v>0.67622678194191088</v>
      </c>
      <c r="G331" s="37">
        <f t="shared" si="53"/>
        <v>5916.843702509429</v>
      </c>
      <c r="H331" s="37">
        <f t="shared" si="54"/>
        <v>2385.4706461900946</v>
      </c>
      <c r="I331" s="81">
        <f t="shared" si="55"/>
        <v>8302.3143486995232</v>
      </c>
      <c r="J331" s="37">
        <f t="shared" si="56"/>
        <v>-427.56519742097345</v>
      </c>
      <c r="K331" s="37">
        <f t="shared" si="57"/>
        <v>7874.74915127855</v>
      </c>
      <c r="L331" s="37">
        <f t="shared" si="58"/>
        <v>23794432.923372835</v>
      </c>
      <c r="M331" s="41">
        <f t="shared" si="59"/>
        <v>22569031.067564324</v>
      </c>
      <c r="N331" s="41">
        <f>'jan-aug'!M331</f>
        <v>17908749.383083884</v>
      </c>
      <c r="O331" s="41">
        <f t="shared" si="60"/>
        <v>4660281.6844804399</v>
      </c>
    </row>
    <row r="332" spans="1:15" s="34" customFormat="1" x14ac:dyDescent="0.2">
      <c r="A332" s="33">
        <v>5412</v>
      </c>
      <c r="B332" s="34" t="s">
        <v>313</v>
      </c>
      <c r="C332" s="36">
        <v>99462398</v>
      </c>
      <c r="D332" s="37">
        <v>4206</v>
      </c>
      <c r="E332" s="37">
        <f t="shared" si="51"/>
        <v>23647.740846409892</v>
      </c>
      <c r="F332" s="38">
        <f t="shared" si="52"/>
        <v>0.77641109401608188</v>
      </c>
      <c r="G332" s="37">
        <f t="shared" si="53"/>
        <v>4086.0100111324396</v>
      </c>
      <c r="H332" s="37">
        <f t="shared" si="54"/>
        <v>1317.4843262201844</v>
      </c>
      <c r="I332" s="81">
        <f t="shared" si="55"/>
        <v>5403.4943373526239</v>
      </c>
      <c r="J332" s="37">
        <f t="shared" si="56"/>
        <v>-427.56519742097345</v>
      </c>
      <c r="K332" s="37">
        <f t="shared" si="57"/>
        <v>4975.9291399316508</v>
      </c>
      <c r="L332" s="37">
        <f t="shared" si="58"/>
        <v>22727097.182905138</v>
      </c>
      <c r="M332" s="41">
        <f t="shared" si="59"/>
        <v>20928757.962552521</v>
      </c>
      <c r="N332" s="41">
        <f>'jan-aug'!M332</f>
        <v>16511329.474058205</v>
      </c>
      <c r="O332" s="41">
        <f t="shared" si="60"/>
        <v>4417428.4884943161</v>
      </c>
    </row>
    <row r="333" spans="1:15" s="34" customFormat="1" x14ac:dyDescent="0.2">
      <c r="A333" s="33">
        <v>5413</v>
      </c>
      <c r="B333" s="34" t="s">
        <v>326</v>
      </c>
      <c r="C333" s="36">
        <v>36045901</v>
      </c>
      <c r="D333" s="37">
        <v>1279</v>
      </c>
      <c r="E333" s="37">
        <f t="shared" si="51"/>
        <v>28182.878029710711</v>
      </c>
      <c r="F333" s="38">
        <f t="shared" si="52"/>
        <v>0.92531034172304272</v>
      </c>
      <c r="G333" s="37">
        <f t="shared" si="53"/>
        <v>1364.927701151948</v>
      </c>
      <c r="H333" s="37">
        <f t="shared" si="54"/>
        <v>0</v>
      </c>
      <c r="I333" s="81">
        <f t="shared" si="55"/>
        <v>1364.927701151948</v>
      </c>
      <c r="J333" s="37">
        <f t="shared" si="56"/>
        <v>-427.56519742097345</v>
      </c>
      <c r="K333" s="37">
        <f t="shared" si="57"/>
        <v>937.36250373097459</v>
      </c>
      <c r="L333" s="37">
        <f t="shared" si="58"/>
        <v>1745742.5297733415</v>
      </c>
      <c r="M333" s="41">
        <f t="shared" si="59"/>
        <v>1198886.6422719166</v>
      </c>
      <c r="N333" s="41">
        <f>'jan-aug'!M333</f>
        <v>703180.9023152499</v>
      </c>
      <c r="O333" s="41">
        <f t="shared" si="60"/>
        <v>495705.73995666672</v>
      </c>
    </row>
    <row r="334" spans="1:15" s="34" customFormat="1" x14ac:dyDescent="0.2">
      <c r="A334" s="33">
        <v>5414</v>
      </c>
      <c r="B334" s="34" t="s">
        <v>327</v>
      </c>
      <c r="C334" s="36">
        <v>31530697</v>
      </c>
      <c r="D334" s="37">
        <v>1079</v>
      </c>
      <c r="E334" s="37">
        <f t="shared" si="51"/>
        <v>29222.147358665432</v>
      </c>
      <c r="F334" s="38">
        <f t="shared" si="52"/>
        <v>0.95943200441851306</v>
      </c>
      <c r="G334" s="37">
        <f t="shared" si="53"/>
        <v>741.36610377911563</v>
      </c>
      <c r="H334" s="37">
        <f t="shared" si="54"/>
        <v>0</v>
      </c>
      <c r="I334" s="81">
        <f t="shared" si="55"/>
        <v>741.36610377911563</v>
      </c>
      <c r="J334" s="37">
        <f t="shared" si="56"/>
        <v>-427.56519742097345</v>
      </c>
      <c r="K334" s="37">
        <f t="shared" si="57"/>
        <v>313.80090635814219</v>
      </c>
      <c r="L334" s="37">
        <f t="shared" si="58"/>
        <v>799934.02597766579</v>
      </c>
      <c r="M334" s="41">
        <f t="shared" si="59"/>
        <v>338591.17796043539</v>
      </c>
      <c r="N334" s="41">
        <f>'jan-aug'!M334</f>
        <v>-311849.83487243438</v>
      </c>
      <c r="O334" s="41">
        <f t="shared" si="60"/>
        <v>650441.01283286978</v>
      </c>
    </row>
    <row r="335" spans="1:15" s="34" customFormat="1" x14ac:dyDescent="0.2">
      <c r="A335" s="33">
        <v>5415</v>
      </c>
      <c r="B335" s="34" t="s">
        <v>387</v>
      </c>
      <c r="C335" s="36">
        <v>17189380</v>
      </c>
      <c r="D335" s="37">
        <v>983</v>
      </c>
      <c r="E335" s="37">
        <f t="shared" si="51"/>
        <v>17486.653102746695</v>
      </c>
      <c r="F335" s="38">
        <f t="shared" si="52"/>
        <v>0.57412805537593059</v>
      </c>
      <c r="G335" s="37">
        <f t="shared" si="53"/>
        <v>7782.6626573303574</v>
      </c>
      <c r="H335" s="37">
        <f t="shared" si="54"/>
        <v>3473.8650365023032</v>
      </c>
      <c r="I335" s="81">
        <f t="shared" si="55"/>
        <v>11256.527693832661</v>
      </c>
      <c r="J335" s="37">
        <f t="shared" si="56"/>
        <v>-427.56519742097345</v>
      </c>
      <c r="K335" s="37">
        <f t="shared" si="57"/>
        <v>10828.962496411687</v>
      </c>
      <c r="L335" s="37">
        <f t="shared" si="58"/>
        <v>11065166.723037506</v>
      </c>
      <c r="M335" s="41">
        <f t="shared" si="59"/>
        <v>10644870.133972688</v>
      </c>
      <c r="N335" s="41">
        <f>'jan-aug'!M335</f>
        <v>8440198.2912147436</v>
      </c>
      <c r="O335" s="41">
        <f t="shared" si="60"/>
        <v>2204671.842757944</v>
      </c>
    </row>
    <row r="336" spans="1:15" s="34" customFormat="1" x14ac:dyDescent="0.2">
      <c r="A336" s="33">
        <v>5416</v>
      </c>
      <c r="B336" s="34" t="s">
        <v>328</v>
      </c>
      <c r="C336" s="36">
        <v>112419447</v>
      </c>
      <c r="D336" s="37">
        <v>3949</v>
      </c>
      <c r="E336" s="37">
        <f t="shared" si="51"/>
        <v>28467.826538364141</v>
      </c>
      <c r="F336" s="38">
        <f t="shared" si="52"/>
        <v>0.93466587317861716</v>
      </c>
      <c r="G336" s="37">
        <f t="shared" si="53"/>
        <v>1193.9585959598901</v>
      </c>
      <c r="H336" s="37">
        <f t="shared" si="54"/>
        <v>0</v>
      </c>
      <c r="I336" s="81">
        <f t="shared" si="55"/>
        <v>1193.9585959598901</v>
      </c>
      <c r="J336" s="37">
        <f t="shared" si="56"/>
        <v>-427.56519742097345</v>
      </c>
      <c r="K336" s="37">
        <f t="shared" si="57"/>
        <v>766.3933985389167</v>
      </c>
      <c r="L336" s="37">
        <f t="shared" si="58"/>
        <v>4714942.4954456063</v>
      </c>
      <c r="M336" s="41">
        <f t="shared" si="59"/>
        <v>3026487.5308301821</v>
      </c>
      <c r="N336" s="41">
        <f>'jan-aug'!M336</f>
        <v>575777.98377085605</v>
      </c>
      <c r="O336" s="41">
        <f t="shared" si="60"/>
        <v>2450709.547059326</v>
      </c>
    </row>
    <row r="337" spans="1:15" s="34" customFormat="1" x14ac:dyDescent="0.2">
      <c r="A337" s="33">
        <v>5417</v>
      </c>
      <c r="B337" s="34" t="s">
        <v>329</v>
      </c>
      <c r="C337" s="36">
        <v>45930180</v>
      </c>
      <c r="D337" s="37">
        <v>2048</v>
      </c>
      <c r="E337" s="37">
        <f t="shared" si="51"/>
        <v>22426.845703125</v>
      </c>
      <c r="F337" s="38">
        <f t="shared" si="52"/>
        <v>0.73632622755744714</v>
      </c>
      <c r="G337" s="37">
        <f t="shared" si="53"/>
        <v>4818.5470971033747</v>
      </c>
      <c r="H337" s="37">
        <f t="shared" si="54"/>
        <v>1744.7976263698965</v>
      </c>
      <c r="I337" s="81">
        <f t="shared" si="55"/>
        <v>6563.3447234732712</v>
      </c>
      <c r="J337" s="37">
        <f t="shared" si="56"/>
        <v>-427.56519742097345</v>
      </c>
      <c r="K337" s="37">
        <f t="shared" si="57"/>
        <v>6135.779526052298</v>
      </c>
      <c r="L337" s="37">
        <f t="shared" si="58"/>
        <v>13441729.993673259</v>
      </c>
      <c r="M337" s="41">
        <f t="shared" si="59"/>
        <v>12566076.469355106</v>
      </c>
      <c r="N337" s="41">
        <f>'jan-aug'!M337</f>
        <v>9802272.5694891084</v>
      </c>
      <c r="O337" s="41">
        <f t="shared" si="60"/>
        <v>2763803.899865998</v>
      </c>
    </row>
    <row r="338" spans="1:15" s="34" customFormat="1" x14ac:dyDescent="0.2">
      <c r="A338" s="33">
        <v>5418</v>
      </c>
      <c r="B338" s="34" t="s">
        <v>330</v>
      </c>
      <c r="C338" s="36">
        <v>173661482</v>
      </c>
      <c r="D338" s="37">
        <v>6782</v>
      </c>
      <c r="E338" s="37">
        <f t="shared" si="51"/>
        <v>25606.234444116781</v>
      </c>
      <c r="F338" s="38">
        <f t="shared" si="52"/>
        <v>0.84071305701099308</v>
      </c>
      <c r="G338" s="37">
        <f t="shared" si="53"/>
        <v>2910.9138525083063</v>
      </c>
      <c r="H338" s="37">
        <f t="shared" si="54"/>
        <v>632.01156702277331</v>
      </c>
      <c r="I338" s="81">
        <f t="shared" si="55"/>
        <v>3542.9254195310796</v>
      </c>
      <c r="J338" s="37">
        <f t="shared" si="56"/>
        <v>-427.56519742097345</v>
      </c>
      <c r="K338" s="37">
        <f t="shared" si="57"/>
        <v>3115.360222110106</v>
      </c>
      <c r="L338" s="37">
        <f t="shared" si="58"/>
        <v>24028120.195259783</v>
      </c>
      <c r="M338" s="41">
        <f t="shared" si="59"/>
        <v>21128373.02635074</v>
      </c>
      <c r="N338" s="41">
        <f>'jan-aug'!M338</f>
        <v>15110337.591931211</v>
      </c>
      <c r="O338" s="41">
        <f t="shared" si="60"/>
        <v>6018035.4344195295</v>
      </c>
    </row>
    <row r="339" spans="1:15" s="34" customFormat="1" x14ac:dyDescent="0.2">
      <c r="A339" s="33">
        <v>5419</v>
      </c>
      <c r="B339" s="34" t="s">
        <v>331</v>
      </c>
      <c r="C339" s="36">
        <v>80983342</v>
      </c>
      <c r="D339" s="37">
        <v>3428</v>
      </c>
      <c r="E339" s="37">
        <f t="shared" si="51"/>
        <v>23624.078763127189</v>
      </c>
      <c r="F339" s="38">
        <f t="shared" si="52"/>
        <v>0.77563421202606242</v>
      </c>
      <c r="G339" s="37">
        <f t="shared" si="53"/>
        <v>4100.2072611020612</v>
      </c>
      <c r="H339" s="37">
        <f t="shared" si="54"/>
        <v>1325.7660553691303</v>
      </c>
      <c r="I339" s="81">
        <f t="shared" si="55"/>
        <v>5425.9733164711915</v>
      </c>
      <c r="J339" s="37">
        <f t="shared" si="56"/>
        <v>-427.56519742097345</v>
      </c>
      <c r="K339" s="37">
        <f t="shared" si="57"/>
        <v>4998.4081190502184</v>
      </c>
      <c r="L339" s="37">
        <f t="shared" si="58"/>
        <v>18600236.528863244</v>
      </c>
      <c r="M339" s="41">
        <f t="shared" si="59"/>
        <v>17134543.032104149</v>
      </c>
      <c r="N339" s="41">
        <f>'jan-aug'!M339</f>
        <v>13400277.650492515</v>
      </c>
      <c r="O339" s="41">
        <f t="shared" si="60"/>
        <v>3734265.381611634</v>
      </c>
    </row>
    <row r="340" spans="1:15" s="34" customFormat="1" x14ac:dyDescent="0.2">
      <c r="A340" s="33">
        <v>5420</v>
      </c>
      <c r="B340" s="34" t="s">
        <v>332</v>
      </c>
      <c r="C340" s="36">
        <v>21616084</v>
      </c>
      <c r="D340" s="37">
        <v>1056</v>
      </c>
      <c r="E340" s="37">
        <f t="shared" si="51"/>
        <v>20469.776515151516</v>
      </c>
      <c r="F340" s="38">
        <f t="shared" si="52"/>
        <v>0.67207103129288126</v>
      </c>
      <c r="G340" s="37">
        <f t="shared" si="53"/>
        <v>5992.7886098874651</v>
      </c>
      <c r="H340" s="37">
        <f t="shared" si="54"/>
        <v>2429.771842160616</v>
      </c>
      <c r="I340" s="81">
        <f t="shared" si="55"/>
        <v>8422.5604520480811</v>
      </c>
      <c r="J340" s="37">
        <f t="shared" si="56"/>
        <v>-427.56519742097345</v>
      </c>
      <c r="K340" s="37">
        <f t="shared" si="57"/>
        <v>7994.9952546271079</v>
      </c>
      <c r="L340" s="37">
        <f t="shared" si="58"/>
        <v>8894223.8373627737</v>
      </c>
      <c r="M340" s="41">
        <f t="shared" si="59"/>
        <v>8442714.988886226</v>
      </c>
      <c r="N340" s="41">
        <f>'jan-aug'!M340</f>
        <v>5999403.0467678225</v>
      </c>
      <c r="O340" s="41">
        <f t="shared" si="60"/>
        <v>2443311.9421184035</v>
      </c>
    </row>
    <row r="341" spans="1:15" s="34" customFormat="1" x14ac:dyDescent="0.2">
      <c r="A341" s="33">
        <v>5421</v>
      </c>
      <c r="B341" s="34" t="s">
        <v>414</v>
      </c>
      <c r="C341" s="36">
        <v>387305302</v>
      </c>
      <c r="D341" s="37">
        <v>14851</v>
      </c>
      <c r="E341" s="37">
        <f t="shared" si="51"/>
        <v>26079.408928691671</v>
      </c>
      <c r="F341" s="38">
        <f t="shared" si="52"/>
        <v>0.85624849109813805</v>
      </c>
      <c r="G341" s="37">
        <f t="shared" si="53"/>
        <v>2627.009161763372</v>
      </c>
      <c r="H341" s="37">
        <f t="shared" si="54"/>
        <v>466.40049742156151</v>
      </c>
      <c r="I341" s="81">
        <f t="shared" si="55"/>
        <v>3093.4096591849334</v>
      </c>
      <c r="J341" s="37">
        <f t="shared" si="56"/>
        <v>-427.56519742097345</v>
      </c>
      <c r="K341" s="37">
        <f t="shared" si="57"/>
        <v>2665.8444617639598</v>
      </c>
      <c r="L341" s="37">
        <f t="shared" si="58"/>
        <v>45940226.848555446</v>
      </c>
      <c r="M341" s="41">
        <f t="shared" si="59"/>
        <v>39590456.101656564</v>
      </c>
      <c r="N341" s="41">
        <f>'jan-aug'!M341</f>
        <v>26741755.589298233</v>
      </c>
      <c r="O341" s="41">
        <f t="shared" si="60"/>
        <v>12848700.51235833</v>
      </c>
    </row>
    <row r="342" spans="1:15" s="34" customFormat="1" x14ac:dyDescent="0.2">
      <c r="A342" s="33">
        <v>5422</v>
      </c>
      <c r="B342" s="34" t="s">
        <v>333</v>
      </c>
      <c r="C342" s="36">
        <v>118599302</v>
      </c>
      <c r="D342" s="37">
        <v>5517</v>
      </c>
      <c r="E342" s="37">
        <f t="shared" si="51"/>
        <v>21497.063984049302</v>
      </c>
      <c r="F342" s="38">
        <f t="shared" si="52"/>
        <v>0.70579930126912427</v>
      </c>
      <c r="G342" s="37">
        <f t="shared" si="53"/>
        <v>5376.4161285487935</v>
      </c>
      <c r="H342" s="37">
        <f t="shared" si="54"/>
        <v>2070.2212280463905</v>
      </c>
      <c r="I342" s="81">
        <f t="shared" si="55"/>
        <v>7446.6373565951835</v>
      </c>
      <c r="J342" s="37">
        <f t="shared" si="56"/>
        <v>-427.56519742097345</v>
      </c>
      <c r="K342" s="37">
        <f t="shared" si="57"/>
        <v>7019.0721591742104</v>
      </c>
      <c r="L342" s="37">
        <f t="shared" si="58"/>
        <v>41083098.29633563</v>
      </c>
      <c r="M342" s="41">
        <f t="shared" si="59"/>
        <v>38724221.102164119</v>
      </c>
      <c r="N342" s="41">
        <f>'jan-aug'!M342</f>
        <v>30575445.663511425</v>
      </c>
      <c r="O342" s="41">
        <f t="shared" si="60"/>
        <v>8148775.4386526942</v>
      </c>
    </row>
    <row r="343" spans="1:15" s="34" customFormat="1" x14ac:dyDescent="0.2">
      <c r="A343" s="33">
        <v>5423</v>
      </c>
      <c r="B343" s="34" t="s">
        <v>334</v>
      </c>
      <c r="C343" s="36">
        <v>53640458</v>
      </c>
      <c r="D343" s="37">
        <v>2171</v>
      </c>
      <c r="E343" s="37">
        <f t="shared" si="51"/>
        <v>24707.719023491478</v>
      </c>
      <c r="F343" s="38">
        <f t="shared" si="52"/>
        <v>0.81121267702759514</v>
      </c>
      <c r="G343" s="37">
        <f t="shared" si="53"/>
        <v>3450.023104883488</v>
      </c>
      <c r="H343" s="37">
        <f t="shared" si="54"/>
        <v>946.49196424162926</v>
      </c>
      <c r="I343" s="81">
        <f t="shared" si="55"/>
        <v>4396.5150691251174</v>
      </c>
      <c r="J343" s="37">
        <f t="shared" si="56"/>
        <v>-427.56519742097345</v>
      </c>
      <c r="K343" s="37">
        <f t="shared" si="57"/>
        <v>3968.9498717041438</v>
      </c>
      <c r="L343" s="37">
        <f t="shared" si="58"/>
        <v>9544834.2150706295</v>
      </c>
      <c r="M343" s="41">
        <f t="shared" si="59"/>
        <v>8616590.1714696959</v>
      </c>
      <c r="N343" s="41">
        <f>'jan-aug'!M343</f>
        <v>6598153.1500785407</v>
      </c>
      <c r="O343" s="41">
        <f t="shared" si="60"/>
        <v>2018437.0213911552</v>
      </c>
    </row>
    <row r="344" spans="1:15" s="34" customFormat="1" x14ac:dyDescent="0.2">
      <c r="A344" s="33">
        <v>5424</v>
      </c>
      <c r="B344" s="34" t="s">
        <v>335</v>
      </c>
      <c r="C344" s="36">
        <v>57326202</v>
      </c>
      <c r="D344" s="37">
        <v>2714</v>
      </c>
      <c r="E344" s="37">
        <f t="shared" si="51"/>
        <v>21122.403095062637</v>
      </c>
      <c r="F344" s="38">
        <f t="shared" si="52"/>
        <v>0.69349830082292996</v>
      </c>
      <c r="G344" s="37">
        <f t="shared" si="53"/>
        <v>5601.2126619407927</v>
      </c>
      <c r="H344" s="37">
        <f t="shared" si="54"/>
        <v>2201.3525391917237</v>
      </c>
      <c r="I344" s="81">
        <f t="shared" si="55"/>
        <v>7802.5652011325164</v>
      </c>
      <c r="J344" s="37">
        <f t="shared" si="56"/>
        <v>-427.56519742097345</v>
      </c>
      <c r="K344" s="37">
        <f t="shared" si="57"/>
        <v>7375.0000037115433</v>
      </c>
      <c r="L344" s="37">
        <f t="shared" si="58"/>
        <v>21176161.95587365</v>
      </c>
      <c r="M344" s="41">
        <f t="shared" si="59"/>
        <v>20015750.010073129</v>
      </c>
      <c r="N344" s="41">
        <f>'jan-aug'!M344</f>
        <v>16310659.800973359</v>
      </c>
      <c r="O344" s="41">
        <f t="shared" si="60"/>
        <v>3705090.2090997696</v>
      </c>
    </row>
    <row r="345" spans="1:15" s="34" customFormat="1" x14ac:dyDescent="0.2">
      <c r="A345" s="33">
        <v>5425</v>
      </c>
      <c r="B345" s="34" t="s">
        <v>415</v>
      </c>
      <c r="C345" s="36">
        <v>42160479</v>
      </c>
      <c r="D345" s="37">
        <v>1836</v>
      </c>
      <c r="E345" s="37">
        <f t="shared" si="51"/>
        <v>22963.223856209152</v>
      </c>
      <c r="F345" s="38">
        <f t="shared" si="52"/>
        <v>0.75393678711775347</v>
      </c>
      <c r="G345" s="37">
        <f t="shared" si="53"/>
        <v>4496.7202052528837</v>
      </c>
      <c r="H345" s="37">
        <f t="shared" si="54"/>
        <v>1557.0652727904435</v>
      </c>
      <c r="I345" s="81">
        <f t="shared" si="55"/>
        <v>6053.7854780433272</v>
      </c>
      <c r="J345" s="37">
        <f t="shared" si="56"/>
        <v>-427.56519742097345</v>
      </c>
      <c r="K345" s="37">
        <f t="shared" si="57"/>
        <v>5626.220280622354</v>
      </c>
      <c r="L345" s="37">
        <f t="shared" si="58"/>
        <v>11114750.137687549</v>
      </c>
      <c r="M345" s="41">
        <f t="shared" si="59"/>
        <v>10329740.435222642</v>
      </c>
      <c r="N345" s="41">
        <f>'jan-aug'!M345</f>
        <v>7192456.1273349617</v>
      </c>
      <c r="O345" s="41">
        <f t="shared" si="60"/>
        <v>3137284.3078876808</v>
      </c>
    </row>
    <row r="346" spans="1:15" s="34" customFormat="1" x14ac:dyDescent="0.2">
      <c r="A346" s="33">
        <v>5426</v>
      </c>
      <c r="B346" s="34" t="s">
        <v>416</v>
      </c>
      <c r="C346" s="36">
        <v>42244873</v>
      </c>
      <c r="D346" s="37">
        <v>2000</v>
      </c>
      <c r="E346" s="37">
        <f t="shared" si="51"/>
        <v>21122.4365</v>
      </c>
      <c r="F346" s="38">
        <f t="shared" si="52"/>
        <v>0.69349939758579338</v>
      </c>
      <c r="G346" s="37">
        <f t="shared" si="53"/>
        <v>5601.1926189783744</v>
      </c>
      <c r="H346" s="37">
        <f t="shared" si="54"/>
        <v>2201.3408474636462</v>
      </c>
      <c r="I346" s="81">
        <f t="shared" si="55"/>
        <v>7802.5334664420207</v>
      </c>
      <c r="J346" s="37">
        <f t="shared" si="56"/>
        <v>-427.56519742097345</v>
      </c>
      <c r="K346" s="37">
        <f t="shared" si="57"/>
        <v>7374.9682690210475</v>
      </c>
      <c r="L346" s="37">
        <f t="shared" si="58"/>
        <v>15605066.932884041</v>
      </c>
      <c r="M346" s="41">
        <f t="shared" si="59"/>
        <v>14749936.538042095</v>
      </c>
      <c r="N346" s="41">
        <f>'jan-aug'!M346</f>
        <v>10774972.901454212</v>
      </c>
      <c r="O346" s="41">
        <f t="shared" si="60"/>
        <v>3974963.6365878824</v>
      </c>
    </row>
    <row r="347" spans="1:15" s="34" customFormat="1" x14ac:dyDescent="0.2">
      <c r="A347" s="33">
        <v>5427</v>
      </c>
      <c r="B347" s="34" t="s">
        <v>336</v>
      </c>
      <c r="C347" s="36">
        <v>62745612</v>
      </c>
      <c r="D347" s="37">
        <v>2790</v>
      </c>
      <c r="E347" s="37">
        <f t="shared" si="51"/>
        <v>22489.466666666667</v>
      </c>
      <c r="F347" s="38">
        <f t="shared" si="52"/>
        <v>0.738382221452488</v>
      </c>
      <c r="G347" s="37">
        <f t="shared" si="53"/>
        <v>4780.9745189783744</v>
      </c>
      <c r="H347" s="37">
        <f t="shared" si="54"/>
        <v>1722.880289130313</v>
      </c>
      <c r="I347" s="81">
        <f t="shared" si="55"/>
        <v>6503.8548081086874</v>
      </c>
      <c r="J347" s="37">
        <f t="shared" si="56"/>
        <v>-427.56519742097345</v>
      </c>
      <c r="K347" s="37">
        <f t="shared" si="57"/>
        <v>6076.2896106877142</v>
      </c>
      <c r="L347" s="37">
        <f t="shared" si="58"/>
        <v>18145754.914623238</v>
      </c>
      <c r="M347" s="41">
        <f t="shared" si="59"/>
        <v>16952848.013818722</v>
      </c>
      <c r="N347" s="41">
        <f>'jan-aug'!M347</f>
        <v>13161776.767028619</v>
      </c>
      <c r="O347" s="41">
        <f t="shared" si="60"/>
        <v>3791071.2467901036</v>
      </c>
    </row>
    <row r="348" spans="1:15" s="34" customFormat="1" x14ac:dyDescent="0.2">
      <c r="A348" s="33">
        <v>5428</v>
      </c>
      <c r="B348" s="34" t="s">
        <v>421</v>
      </c>
      <c r="C348" s="36">
        <v>108587940</v>
      </c>
      <c r="D348" s="37">
        <v>4772</v>
      </c>
      <c r="E348" s="37">
        <f t="shared" si="51"/>
        <v>22755.226320201175</v>
      </c>
      <c r="F348" s="38">
        <f t="shared" si="52"/>
        <v>0.74710773754665594</v>
      </c>
      <c r="G348" s="37">
        <f t="shared" si="53"/>
        <v>4621.5187268576701</v>
      </c>
      <c r="H348" s="37">
        <f t="shared" si="54"/>
        <v>1629.8644103932354</v>
      </c>
      <c r="I348" s="81">
        <f t="shared" si="55"/>
        <v>6251.3831372509057</v>
      </c>
      <c r="J348" s="37">
        <f t="shared" si="56"/>
        <v>-427.56519742097345</v>
      </c>
      <c r="K348" s="37">
        <f t="shared" si="57"/>
        <v>5823.8179398299326</v>
      </c>
      <c r="L348" s="37">
        <f t="shared" si="58"/>
        <v>29831600.330961321</v>
      </c>
      <c r="M348" s="41">
        <f t="shared" si="59"/>
        <v>27791259.208868437</v>
      </c>
      <c r="N348" s="41">
        <f>'jan-aug'!M348</f>
        <v>21713265.555469736</v>
      </c>
      <c r="O348" s="41">
        <f t="shared" si="60"/>
        <v>6077993.6533987001</v>
      </c>
    </row>
    <row r="349" spans="1:15" s="34" customFormat="1" x14ac:dyDescent="0.2">
      <c r="A349" s="33">
        <v>5429</v>
      </c>
      <c r="B349" s="34" t="s">
        <v>338</v>
      </c>
      <c r="C349" s="36">
        <v>25960190</v>
      </c>
      <c r="D349" s="37">
        <v>1118</v>
      </c>
      <c r="E349" s="37">
        <f t="shared" si="51"/>
        <v>23220.20572450805</v>
      </c>
      <c r="F349" s="38">
        <f t="shared" si="52"/>
        <v>0.76237410782437554</v>
      </c>
      <c r="G349" s="37">
        <f t="shared" si="53"/>
        <v>4342.5310842735444</v>
      </c>
      <c r="H349" s="37">
        <f t="shared" si="54"/>
        <v>1467.1216188858289</v>
      </c>
      <c r="I349" s="81">
        <f t="shared" si="55"/>
        <v>5809.6527031593732</v>
      </c>
      <c r="J349" s="37">
        <f t="shared" si="56"/>
        <v>-427.56519742097345</v>
      </c>
      <c r="K349" s="37">
        <f t="shared" si="57"/>
        <v>5382.0875057384001</v>
      </c>
      <c r="L349" s="37">
        <f t="shared" si="58"/>
        <v>6495191.722132179</v>
      </c>
      <c r="M349" s="41">
        <f t="shared" si="59"/>
        <v>6017173.8314155312</v>
      </c>
      <c r="N349" s="41">
        <f>'jan-aug'!M349</f>
        <v>4299178.1638129037</v>
      </c>
      <c r="O349" s="41">
        <f t="shared" si="60"/>
        <v>1717995.6676026275</v>
      </c>
    </row>
    <row r="350" spans="1:15" s="34" customFormat="1" x14ac:dyDescent="0.2">
      <c r="A350" s="33">
        <v>5430</v>
      </c>
      <c r="B350" s="34" t="s">
        <v>417</v>
      </c>
      <c r="C350" s="36">
        <v>50881445</v>
      </c>
      <c r="D350" s="37">
        <v>2847</v>
      </c>
      <c r="E350" s="37">
        <f t="shared" si="51"/>
        <v>17871.951176677205</v>
      </c>
      <c r="F350" s="38">
        <f t="shared" si="52"/>
        <v>0.58677829968660822</v>
      </c>
      <c r="G350" s="37">
        <f t="shared" si="53"/>
        <v>7551.483812972052</v>
      </c>
      <c r="H350" s="37">
        <f t="shared" si="54"/>
        <v>3339.0107106266246</v>
      </c>
      <c r="I350" s="81">
        <f t="shared" si="55"/>
        <v>10890.494523598676</v>
      </c>
      <c r="J350" s="37">
        <f t="shared" si="56"/>
        <v>-427.56519742097345</v>
      </c>
      <c r="K350" s="37">
        <f t="shared" si="57"/>
        <v>10462.929326177702</v>
      </c>
      <c r="L350" s="37">
        <f t="shared" si="58"/>
        <v>31005237.908685431</v>
      </c>
      <c r="M350" s="41">
        <f t="shared" si="59"/>
        <v>29787959.791627917</v>
      </c>
      <c r="N350" s="41">
        <f>'jan-aug'!M350</f>
        <v>23409110.616570063</v>
      </c>
      <c r="O350" s="41">
        <f t="shared" si="60"/>
        <v>6378849.1750578545</v>
      </c>
    </row>
    <row r="351" spans="1:15" s="34" customFormat="1" x14ac:dyDescent="0.2">
      <c r="A351" s="33">
        <v>5432</v>
      </c>
      <c r="B351" s="34" t="s">
        <v>343</v>
      </c>
      <c r="C351" s="36">
        <v>19394241</v>
      </c>
      <c r="D351" s="37">
        <v>862</v>
      </c>
      <c r="E351" s="37">
        <f t="shared" si="51"/>
        <v>22499.119489559165</v>
      </c>
      <c r="F351" s="38">
        <f t="shared" si="52"/>
        <v>0.7386991463896726</v>
      </c>
      <c r="G351" s="37">
        <f t="shared" si="53"/>
        <v>4775.1828252428759</v>
      </c>
      <c r="H351" s="37">
        <f t="shared" si="54"/>
        <v>1719.5018011179386</v>
      </c>
      <c r="I351" s="81">
        <f t="shared" si="55"/>
        <v>6494.6846263608149</v>
      </c>
      <c r="J351" s="37">
        <f t="shared" si="56"/>
        <v>-427.56519742097345</v>
      </c>
      <c r="K351" s="37">
        <f t="shared" si="57"/>
        <v>6067.1194289398418</v>
      </c>
      <c r="L351" s="37">
        <f t="shared" si="58"/>
        <v>5598418.1479230225</v>
      </c>
      <c r="M351" s="41">
        <f t="shared" si="59"/>
        <v>5229856.9477461437</v>
      </c>
      <c r="N351" s="41">
        <f>'jan-aug'!M351</f>
        <v>4308032.9176267646</v>
      </c>
      <c r="O351" s="41">
        <f t="shared" si="60"/>
        <v>921824.03011937905</v>
      </c>
    </row>
    <row r="352" spans="1:15" s="34" customFormat="1" x14ac:dyDescent="0.2">
      <c r="A352" s="33">
        <v>5433</v>
      </c>
      <c r="B352" s="34" t="s">
        <v>344</v>
      </c>
      <c r="C352" s="36">
        <v>21783125</v>
      </c>
      <c r="D352" s="37">
        <v>970</v>
      </c>
      <c r="E352" s="37">
        <f t="shared" si="51"/>
        <v>22456.829896907217</v>
      </c>
      <c r="F352" s="38">
        <f t="shared" si="52"/>
        <v>0.73731067934287742</v>
      </c>
      <c r="G352" s="37">
        <f t="shared" si="53"/>
        <v>4800.5565808340443</v>
      </c>
      <c r="H352" s="37">
        <f t="shared" si="54"/>
        <v>1734.3031585461206</v>
      </c>
      <c r="I352" s="81">
        <f t="shared" si="55"/>
        <v>6534.8597393801647</v>
      </c>
      <c r="J352" s="37">
        <f t="shared" si="56"/>
        <v>-427.56519742097345</v>
      </c>
      <c r="K352" s="37">
        <f t="shared" si="57"/>
        <v>6107.2945419591915</v>
      </c>
      <c r="L352" s="37">
        <f t="shared" si="58"/>
        <v>6338813.9471987598</v>
      </c>
      <c r="M352" s="41">
        <f t="shared" si="59"/>
        <v>5924075.7057004161</v>
      </c>
      <c r="N352" s="41">
        <f>'jan-aug'!M352</f>
        <v>4511402.7957052905</v>
      </c>
      <c r="O352" s="41">
        <f t="shared" si="60"/>
        <v>1412672.9099951256</v>
      </c>
    </row>
    <row r="353" spans="1:15" s="34" customFormat="1" x14ac:dyDescent="0.2">
      <c r="A353" s="33">
        <v>5434</v>
      </c>
      <c r="B353" s="34" t="s">
        <v>345</v>
      </c>
      <c r="C353" s="36">
        <v>30053017</v>
      </c>
      <c r="D353" s="37">
        <v>1119</v>
      </c>
      <c r="E353" s="37">
        <f t="shared" si="51"/>
        <v>26857.030384271671</v>
      </c>
      <c r="F353" s="38">
        <f t="shared" si="52"/>
        <v>0.88177963713777785</v>
      </c>
      <c r="G353" s="37">
        <f t="shared" si="53"/>
        <v>2160.436288415372</v>
      </c>
      <c r="H353" s="37">
        <f t="shared" si="54"/>
        <v>194.23298796856159</v>
      </c>
      <c r="I353" s="81">
        <f t="shared" si="55"/>
        <v>2354.6692763839337</v>
      </c>
      <c r="J353" s="37">
        <f t="shared" si="56"/>
        <v>-427.56519742097345</v>
      </c>
      <c r="K353" s="37">
        <f t="shared" si="57"/>
        <v>1927.1040789629603</v>
      </c>
      <c r="L353" s="37">
        <f t="shared" si="58"/>
        <v>2634874.920273622</v>
      </c>
      <c r="M353" s="41">
        <f t="shared" si="59"/>
        <v>2156429.4643595526</v>
      </c>
      <c r="N353" s="41">
        <f>'jan-aug'!M353</f>
        <v>1496598.8173136285</v>
      </c>
      <c r="O353" s="41">
        <f t="shared" si="60"/>
        <v>659830.6470459241</v>
      </c>
    </row>
    <row r="354" spans="1:15" s="34" customFormat="1" x14ac:dyDescent="0.2">
      <c r="A354" s="33">
        <v>5435</v>
      </c>
      <c r="B354" s="34" t="s">
        <v>346</v>
      </c>
      <c r="C354" s="36">
        <v>78155658</v>
      </c>
      <c r="D354" s="37">
        <v>2932</v>
      </c>
      <c r="E354" s="37">
        <f t="shared" si="51"/>
        <v>26656.090723055935</v>
      </c>
      <c r="F354" s="38">
        <f t="shared" si="52"/>
        <v>0.87518231423877391</v>
      </c>
      <c r="G354" s="37">
        <f t="shared" si="53"/>
        <v>2281.0000851448135</v>
      </c>
      <c r="H354" s="37">
        <f t="shared" si="54"/>
        <v>264.56186939406922</v>
      </c>
      <c r="I354" s="81">
        <f t="shared" si="55"/>
        <v>2545.5619545388827</v>
      </c>
      <c r="J354" s="37">
        <f t="shared" si="56"/>
        <v>-427.56519742097345</v>
      </c>
      <c r="K354" s="37">
        <f t="shared" si="57"/>
        <v>2117.9967571179091</v>
      </c>
      <c r="L354" s="37">
        <f t="shared" si="58"/>
        <v>7463587.6507080039</v>
      </c>
      <c r="M354" s="41">
        <f t="shared" si="59"/>
        <v>6209966.4918697095</v>
      </c>
      <c r="N354" s="41">
        <f>'jan-aug'!M354</f>
        <v>5317449.8641318679</v>
      </c>
      <c r="O354" s="41">
        <f t="shared" si="60"/>
        <v>892516.62773784157</v>
      </c>
    </row>
    <row r="355" spans="1:15" s="34" customFormat="1" x14ac:dyDescent="0.2">
      <c r="A355" s="33">
        <v>5436</v>
      </c>
      <c r="B355" s="34" t="s">
        <v>418</v>
      </c>
      <c r="C355" s="36">
        <v>92174662</v>
      </c>
      <c r="D355" s="37">
        <v>3863</v>
      </c>
      <c r="E355" s="37">
        <f t="shared" si="51"/>
        <v>23860.90137199068</v>
      </c>
      <c r="F355" s="38">
        <f t="shared" si="52"/>
        <v>0.78340965670932738</v>
      </c>
      <c r="G355" s="37">
        <f t="shared" si="53"/>
        <v>3958.1136957839667</v>
      </c>
      <c r="H355" s="37">
        <f t="shared" si="54"/>
        <v>1242.8781422669085</v>
      </c>
      <c r="I355" s="81">
        <f t="shared" si="55"/>
        <v>5200.9918380508752</v>
      </c>
      <c r="J355" s="37">
        <f t="shared" si="56"/>
        <v>-427.56519742097345</v>
      </c>
      <c r="K355" s="37">
        <f t="shared" si="57"/>
        <v>4773.4266406299021</v>
      </c>
      <c r="L355" s="37">
        <f t="shared" si="58"/>
        <v>20091431.470390532</v>
      </c>
      <c r="M355" s="41">
        <f t="shared" si="59"/>
        <v>18439747.112753313</v>
      </c>
      <c r="N355" s="41">
        <f>'jan-aug'!M355</f>
        <v>14895719.823308801</v>
      </c>
      <c r="O355" s="41">
        <f t="shared" si="60"/>
        <v>3544027.2894445118</v>
      </c>
    </row>
    <row r="356" spans="1:15" s="34" customFormat="1" x14ac:dyDescent="0.2">
      <c r="A356" s="33">
        <v>5437</v>
      </c>
      <c r="B356" s="34" t="s">
        <v>388</v>
      </c>
      <c r="C356" s="36">
        <v>54429076</v>
      </c>
      <c r="D356" s="37">
        <v>2543</v>
      </c>
      <c r="E356" s="37">
        <f t="shared" si="51"/>
        <v>21403.490365709793</v>
      </c>
      <c r="F356" s="38">
        <f t="shared" si="52"/>
        <v>0.70272705872985219</v>
      </c>
      <c r="G356" s="37">
        <f t="shared" si="53"/>
        <v>5432.5602995524987</v>
      </c>
      <c r="H356" s="37">
        <f t="shared" si="54"/>
        <v>2102.9719944652188</v>
      </c>
      <c r="I356" s="81">
        <f t="shared" si="55"/>
        <v>7535.5322940177175</v>
      </c>
      <c r="J356" s="37">
        <f t="shared" si="56"/>
        <v>-427.56519742097345</v>
      </c>
      <c r="K356" s="37">
        <f t="shared" si="57"/>
        <v>7107.9670965967443</v>
      </c>
      <c r="L356" s="37">
        <f t="shared" si="58"/>
        <v>19162858.623687055</v>
      </c>
      <c r="M356" s="41">
        <f t="shared" si="59"/>
        <v>18075560.32664552</v>
      </c>
      <c r="N356" s="41">
        <f>'jan-aug'!M356</f>
        <v>14375311.60234903</v>
      </c>
      <c r="O356" s="41">
        <f t="shared" si="60"/>
        <v>3700248.7242964897</v>
      </c>
    </row>
    <row r="357" spans="1:15" s="34" customFormat="1" x14ac:dyDescent="0.2">
      <c r="A357" s="33">
        <v>5438</v>
      </c>
      <c r="B357" s="34" t="s">
        <v>347</v>
      </c>
      <c r="C357" s="36">
        <v>32674029</v>
      </c>
      <c r="D357" s="37">
        <v>1226</v>
      </c>
      <c r="E357" s="37">
        <f t="shared" si="51"/>
        <v>26650.920880913542</v>
      </c>
      <c r="F357" s="38">
        <f t="shared" si="52"/>
        <v>0.87501257613060801</v>
      </c>
      <c r="G357" s="37">
        <f t="shared" si="53"/>
        <v>2284.1019904302498</v>
      </c>
      <c r="H357" s="37">
        <f t="shared" si="54"/>
        <v>266.37131414390694</v>
      </c>
      <c r="I357" s="81">
        <f t="shared" si="55"/>
        <v>2550.4733045741568</v>
      </c>
      <c r="J357" s="37">
        <f t="shared" si="56"/>
        <v>-427.56519742097345</v>
      </c>
      <c r="K357" s="37">
        <f t="shared" si="57"/>
        <v>2122.9081071531832</v>
      </c>
      <c r="L357" s="37">
        <f t="shared" si="58"/>
        <v>3126880.2714079162</v>
      </c>
      <c r="M357" s="41">
        <f t="shared" si="59"/>
        <v>2602685.3393698027</v>
      </c>
      <c r="N357" s="41">
        <f>'jan-aug'!M357</f>
        <v>1238632.3909605141</v>
      </c>
      <c r="O357" s="41">
        <f t="shared" si="60"/>
        <v>1364052.9484092887</v>
      </c>
    </row>
    <row r="358" spans="1:15" s="34" customFormat="1" x14ac:dyDescent="0.2">
      <c r="A358" s="33">
        <v>5439</v>
      </c>
      <c r="B358" s="34" t="s">
        <v>348</v>
      </c>
      <c r="C358" s="36">
        <v>23100033</v>
      </c>
      <c r="D358" s="37">
        <v>1054</v>
      </c>
      <c r="E358" s="37">
        <f t="shared" si="51"/>
        <v>21916.539848197343</v>
      </c>
      <c r="F358" s="38">
        <f t="shared" si="52"/>
        <v>0.71957168302482022</v>
      </c>
      <c r="G358" s="37">
        <f t="shared" si="53"/>
        <v>5124.730610059969</v>
      </c>
      <c r="H358" s="37">
        <f t="shared" si="54"/>
        <v>1923.4046755945765</v>
      </c>
      <c r="I358" s="81">
        <f t="shared" si="55"/>
        <v>7048.1352856545454</v>
      </c>
      <c r="J358" s="37">
        <f t="shared" si="56"/>
        <v>-427.56519742097345</v>
      </c>
      <c r="K358" s="37">
        <f t="shared" si="57"/>
        <v>6620.5700882335723</v>
      </c>
      <c r="L358" s="37">
        <f t="shared" si="58"/>
        <v>7428734.5910798907</v>
      </c>
      <c r="M358" s="41">
        <f t="shared" si="59"/>
        <v>6978080.8729981855</v>
      </c>
      <c r="N358" s="41">
        <f>'jan-aug'!M358</f>
        <v>5153330.2397663658</v>
      </c>
      <c r="O358" s="41">
        <f t="shared" si="60"/>
        <v>1824750.6332318196</v>
      </c>
    </row>
    <row r="359" spans="1:15" s="34" customFormat="1" x14ac:dyDescent="0.2">
      <c r="A359" s="33">
        <v>5440</v>
      </c>
      <c r="B359" s="34" t="s">
        <v>349</v>
      </c>
      <c r="C359" s="36">
        <v>22737156</v>
      </c>
      <c r="D359" s="37">
        <v>908</v>
      </c>
      <c r="E359" s="37">
        <f t="shared" si="51"/>
        <v>25040.920704845816</v>
      </c>
      <c r="F359" s="38">
        <f t="shared" si="52"/>
        <v>0.82215247392525925</v>
      </c>
      <c r="G359" s="37">
        <f t="shared" si="53"/>
        <v>3250.1020960708852</v>
      </c>
      <c r="H359" s="37">
        <f t="shared" si="54"/>
        <v>829.87137576761097</v>
      </c>
      <c r="I359" s="81">
        <f t="shared" si="55"/>
        <v>4079.9734718384962</v>
      </c>
      <c r="J359" s="37">
        <f t="shared" si="56"/>
        <v>-427.56519742097345</v>
      </c>
      <c r="K359" s="37">
        <f t="shared" si="57"/>
        <v>3652.4082744175225</v>
      </c>
      <c r="L359" s="37">
        <f t="shared" si="58"/>
        <v>3704615.9124293546</v>
      </c>
      <c r="M359" s="41">
        <f t="shared" si="59"/>
        <v>3316386.7131711105</v>
      </c>
      <c r="N359" s="41">
        <f>'jan-aug'!M359</f>
        <v>2635943.5786602101</v>
      </c>
      <c r="O359" s="41">
        <f t="shared" si="60"/>
        <v>680443.13451090036</v>
      </c>
    </row>
    <row r="360" spans="1:15" s="34" customFormat="1" x14ac:dyDescent="0.2">
      <c r="A360" s="33">
        <v>5441</v>
      </c>
      <c r="B360" s="34" t="s">
        <v>389</v>
      </c>
      <c r="C360" s="36">
        <v>64642423</v>
      </c>
      <c r="D360" s="37">
        <v>2804</v>
      </c>
      <c r="E360" s="37">
        <f t="shared" si="51"/>
        <v>23053.645863052781</v>
      </c>
      <c r="F360" s="38">
        <f t="shared" si="52"/>
        <v>0.75690555482002853</v>
      </c>
      <c r="G360" s="37">
        <f t="shared" si="53"/>
        <v>4442.467001146706</v>
      </c>
      <c r="H360" s="37">
        <f t="shared" si="54"/>
        <v>1525.417570395173</v>
      </c>
      <c r="I360" s="81">
        <f t="shared" si="55"/>
        <v>5967.8845715418793</v>
      </c>
      <c r="J360" s="37">
        <f t="shared" si="56"/>
        <v>-427.56519742097345</v>
      </c>
      <c r="K360" s="37">
        <f t="shared" si="57"/>
        <v>5540.3193741209061</v>
      </c>
      <c r="L360" s="37">
        <f t="shared" si="58"/>
        <v>16733948.338603429</v>
      </c>
      <c r="M360" s="41">
        <f t="shared" si="59"/>
        <v>15535055.52503502</v>
      </c>
      <c r="N360" s="41">
        <f>'jan-aug'!M360</f>
        <v>12848900.616038797</v>
      </c>
      <c r="O360" s="41">
        <f t="shared" si="60"/>
        <v>2686154.9089962225</v>
      </c>
    </row>
    <row r="361" spans="1:15" s="34" customFormat="1" x14ac:dyDescent="0.2">
      <c r="A361" s="33">
        <v>5442</v>
      </c>
      <c r="B361" s="34" t="s">
        <v>390</v>
      </c>
      <c r="C361" s="36">
        <v>19353120</v>
      </c>
      <c r="D361" s="37">
        <v>864</v>
      </c>
      <c r="E361" s="37">
        <f t="shared" si="51"/>
        <v>22399.444444444445</v>
      </c>
      <c r="F361" s="38">
        <f t="shared" si="52"/>
        <v>0.73542657962203695</v>
      </c>
      <c r="G361" s="37">
        <f t="shared" si="53"/>
        <v>4834.9878523117077</v>
      </c>
      <c r="H361" s="37">
        <f t="shared" si="54"/>
        <v>1754.3880669080907</v>
      </c>
      <c r="I361" s="81">
        <f t="shared" si="55"/>
        <v>6589.3759192197986</v>
      </c>
      <c r="J361" s="37">
        <f t="shared" si="56"/>
        <v>-427.56519742097345</v>
      </c>
      <c r="K361" s="37">
        <f t="shared" si="57"/>
        <v>6161.8107217988254</v>
      </c>
      <c r="L361" s="37">
        <f t="shared" si="58"/>
        <v>5693220.7942059059</v>
      </c>
      <c r="M361" s="41">
        <f t="shared" si="59"/>
        <v>5323804.4636341855</v>
      </c>
      <c r="N361" s="41">
        <f>'jan-aug'!M361</f>
        <v>4633248.2746282173</v>
      </c>
      <c r="O361" s="41">
        <f t="shared" si="60"/>
        <v>690556.18900596816</v>
      </c>
    </row>
    <row r="362" spans="1:15" s="34" customFormat="1" x14ac:dyDescent="0.2">
      <c r="A362" s="33">
        <v>5443</v>
      </c>
      <c r="B362" s="34" t="s">
        <v>350</v>
      </c>
      <c r="C362" s="36">
        <v>52017314</v>
      </c>
      <c r="D362" s="37">
        <v>2117</v>
      </c>
      <c r="E362" s="37">
        <f t="shared" si="51"/>
        <v>24571.23948984412</v>
      </c>
      <c r="F362" s="38">
        <f t="shared" si="52"/>
        <v>0.80673173211542881</v>
      </c>
      <c r="G362" s="37">
        <f t="shared" si="53"/>
        <v>3531.9108250719028</v>
      </c>
      <c r="H362" s="37">
        <f t="shared" si="54"/>
        <v>994.25980101820448</v>
      </c>
      <c r="I362" s="81">
        <f t="shared" si="55"/>
        <v>4526.1706260901074</v>
      </c>
      <c r="J362" s="37">
        <f t="shared" si="56"/>
        <v>-427.56519742097345</v>
      </c>
      <c r="K362" s="37">
        <f t="shared" si="57"/>
        <v>4098.6054286691342</v>
      </c>
      <c r="L362" s="37">
        <f t="shared" si="58"/>
        <v>9581903.2154327575</v>
      </c>
      <c r="M362" s="41">
        <f t="shared" si="59"/>
        <v>8676747.6924925577</v>
      </c>
      <c r="N362" s="41">
        <f>'jan-aug'!M362</f>
        <v>5264719.1110392753</v>
      </c>
      <c r="O362" s="41">
        <f t="shared" si="60"/>
        <v>3412028.5814532824</v>
      </c>
    </row>
    <row r="363" spans="1:15" s="34" customFormat="1" x14ac:dyDescent="0.2">
      <c r="A363" s="33">
        <v>5444</v>
      </c>
      <c r="B363" s="34" t="s">
        <v>351</v>
      </c>
      <c r="C363" s="36">
        <v>241727002</v>
      </c>
      <c r="D363" s="37">
        <v>9850</v>
      </c>
      <c r="E363" s="37">
        <f t="shared" si="51"/>
        <v>24540.812385786801</v>
      </c>
      <c r="F363" s="38">
        <f t="shared" si="52"/>
        <v>0.80573273854127214</v>
      </c>
      <c r="G363" s="37">
        <f t="shared" si="53"/>
        <v>3550.1670875062941</v>
      </c>
      <c r="H363" s="37">
        <f t="shared" si="54"/>
        <v>1004.909287438266</v>
      </c>
      <c r="I363" s="81">
        <f t="shared" si="55"/>
        <v>4555.0763749445605</v>
      </c>
      <c r="J363" s="37">
        <f t="shared" si="56"/>
        <v>-427.56519742097345</v>
      </c>
      <c r="K363" s="37">
        <f t="shared" si="57"/>
        <v>4127.5111775235873</v>
      </c>
      <c r="L363" s="37">
        <f>IF(ISNUMBER(I363),(I363*D363),"")</f>
        <v>44867502.29320392</v>
      </c>
      <c r="M363" s="41">
        <f>IF(ISNUMBER(K363),(K363*D363),"")</f>
        <v>40655985.098607332</v>
      </c>
      <c r="N363" s="41">
        <f>'jan-aug'!M363</f>
        <v>32770064.832161967</v>
      </c>
      <c r="O363" s="41">
        <f>IF(ISNUMBER(M363),(M363-N363),"")</f>
        <v>7885920.2664453648</v>
      </c>
    </row>
    <row r="364" spans="1:15" s="34" customFormat="1" x14ac:dyDescent="0.2">
      <c r="A364" s="33"/>
      <c r="C364" s="36"/>
      <c r="D364" s="36"/>
      <c r="E364" s="37"/>
      <c r="F364" s="38"/>
      <c r="G364" s="39"/>
      <c r="H364" s="39"/>
      <c r="I364" s="37"/>
      <c r="J364" s="40"/>
      <c r="K364" s="37"/>
      <c r="L364" s="37"/>
      <c r="M364" s="37"/>
      <c r="N364" s="41"/>
      <c r="O364" s="41"/>
    </row>
    <row r="365" spans="1:15" s="58" customFormat="1" ht="13.5" thickBot="1" x14ac:dyDescent="0.25">
      <c r="A365" s="42"/>
      <c r="B365" s="42" t="s">
        <v>32</v>
      </c>
      <c r="C365" s="44">
        <f>SUM(C8:C364)</f>
        <v>167182143767</v>
      </c>
      <c r="D365" s="44">
        <f>SUM(D8:D364)</f>
        <v>5488984</v>
      </c>
      <c r="E365" s="44">
        <f>(C365)/D365</f>
        <v>30457.757531630625</v>
      </c>
      <c r="F365" s="45">
        <f>IF(C365&gt;0,E365/E$365,"")</f>
        <v>1</v>
      </c>
      <c r="G365" s="46"/>
      <c r="H365" s="46"/>
      <c r="I365" s="44"/>
      <c r="J365" s="47"/>
      <c r="K365" s="44"/>
      <c r="L365" s="44">
        <f>SUM(L8:L364)</f>
        <v>2346898527.6005645</v>
      </c>
      <c r="M365" s="44">
        <f>SUM(M8:M364)</f>
        <v>7.674098014831543E-7</v>
      </c>
      <c r="N365" s="44">
        <f>jan!M365</f>
        <v>6.2375329434871674E-7</v>
      </c>
      <c r="O365" s="44">
        <f t="shared" ref="O365" si="61">M365-N365</f>
        <v>1.4365650713443756E-7</v>
      </c>
    </row>
    <row r="366" spans="1:15" s="34" customFormat="1" ht="13.5" thickTop="1" x14ac:dyDescent="0.2">
      <c r="A366" s="48"/>
      <c r="B366" s="48"/>
      <c r="C366" s="36"/>
      <c r="D366" s="36"/>
      <c r="E366" s="37"/>
      <c r="F366" s="38"/>
      <c r="G366" s="39"/>
      <c r="H366" s="39"/>
      <c r="I366" s="37"/>
      <c r="J366" s="40"/>
      <c r="K366" s="37"/>
      <c r="L366" s="37"/>
      <c r="M366" s="37"/>
      <c r="O366" s="49"/>
    </row>
    <row r="367" spans="1:15" s="34" customFormat="1" x14ac:dyDescent="0.2">
      <c r="A367" s="50" t="s">
        <v>33</v>
      </c>
      <c r="B367" s="50"/>
      <c r="C367" s="50"/>
      <c r="D367" s="51">
        <f>L365</f>
        <v>2346898527.6005645</v>
      </c>
      <c r="E367" s="52" t="s">
        <v>34</v>
      </c>
      <c r="F367" s="53">
        <f>D365</f>
        <v>5488984</v>
      </c>
      <c r="G367" s="52" t="s">
        <v>35</v>
      </c>
      <c r="H367" s="52"/>
      <c r="I367" s="82">
        <f>-L365/D365</f>
        <v>-427.56519742097345</v>
      </c>
      <c r="J367" s="55" t="s">
        <v>36</v>
      </c>
      <c r="M367" s="56"/>
    </row>
    <row r="368" spans="1:15" x14ac:dyDescent="0.2">
      <c r="C368" s="36"/>
      <c r="D368" s="36"/>
    </row>
    <row r="369" spans="3:4" x14ac:dyDescent="0.2">
      <c r="C369" s="36"/>
      <c r="D369" s="36"/>
    </row>
    <row r="370" spans="3:4" x14ac:dyDescent="0.2">
      <c r="C370" s="36"/>
      <c r="D370" s="36"/>
    </row>
    <row r="371" spans="3:4" x14ac:dyDescent="0.2">
      <c r="C371" s="36"/>
      <c r="D371" s="36"/>
    </row>
    <row r="372" spans="3:4" x14ac:dyDescent="0.2">
      <c r="C372" s="36"/>
      <c r="D372" s="36"/>
    </row>
    <row r="373" spans="3:4" x14ac:dyDescent="0.2">
      <c r="C373" s="36"/>
      <c r="D373" s="36"/>
    </row>
    <row r="374" spans="3:4" ht="14.1" customHeight="1" x14ac:dyDescent="0.2">
      <c r="C374" s="36"/>
      <c r="D374" s="36"/>
    </row>
    <row r="375" spans="3:4" x14ac:dyDescent="0.2">
      <c r="C375" s="36"/>
      <c r="D375" s="36"/>
    </row>
    <row r="376" spans="3:4" x14ac:dyDescent="0.2">
      <c r="C376" s="36"/>
      <c r="D376" s="36"/>
    </row>
    <row r="377" spans="3:4" x14ac:dyDescent="0.2">
      <c r="C377" s="36"/>
      <c r="D377" s="36"/>
    </row>
    <row r="378" spans="3:4" x14ac:dyDescent="0.2">
      <c r="C378" s="36"/>
      <c r="D378" s="36"/>
    </row>
    <row r="379" spans="3:4" x14ac:dyDescent="0.2">
      <c r="C379" s="36"/>
      <c r="D379" s="36"/>
    </row>
    <row r="380" spans="3:4" x14ac:dyDescent="0.2">
      <c r="C380" s="36"/>
      <c r="D380" s="36"/>
    </row>
    <row r="381" spans="3:4" x14ac:dyDescent="0.2">
      <c r="C381" s="36"/>
      <c r="D381" s="36"/>
    </row>
    <row r="382" spans="3:4" x14ac:dyDescent="0.2">
      <c r="C382" s="36"/>
      <c r="D382" s="36"/>
    </row>
    <row r="383" spans="3:4" x14ac:dyDescent="0.2">
      <c r="C383" s="36"/>
      <c r="D383" s="36"/>
    </row>
    <row r="384" spans="3:4" x14ac:dyDescent="0.2">
      <c r="C384" s="36"/>
      <c r="D384" s="36"/>
    </row>
    <row r="385" spans="3:4" x14ac:dyDescent="0.2">
      <c r="C385" s="36"/>
      <c r="D385" s="36"/>
    </row>
    <row r="386" spans="3:4" x14ac:dyDescent="0.2">
      <c r="C386" s="36"/>
      <c r="D386" s="36"/>
    </row>
    <row r="387" spans="3:4" x14ac:dyDescent="0.2">
      <c r="C387" s="36"/>
      <c r="D387" s="36"/>
    </row>
    <row r="388" spans="3:4" x14ac:dyDescent="0.2">
      <c r="C388" s="36"/>
      <c r="D388" s="36"/>
    </row>
    <row r="389" spans="3:4" x14ac:dyDescent="0.2">
      <c r="C389" s="36"/>
      <c r="D389" s="36"/>
    </row>
    <row r="390" spans="3:4" x14ac:dyDescent="0.2">
      <c r="C390" s="36"/>
      <c r="D390" s="36"/>
    </row>
    <row r="391" spans="3:4" x14ac:dyDescent="0.2">
      <c r="C391" s="36"/>
      <c r="D391" s="36"/>
    </row>
    <row r="392" spans="3:4" x14ac:dyDescent="0.2">
      <c r="C392" s="36"/>
      <c r="D392" s="36"/>
    </row>
    <row r="393" spans="3:4" x14ac:dyDescent="0.2">
      <c r="C393" s="36"/>
      <c r="D393" s="36"/>
    </row>
    <row r="394" spans="3:4" x14ac:dyDescent="0.2">
      <c r="C394" s="36"/>
      <c r="D394" s="36"/>
    </row>
    <row r="395" spans="3:4" x14ac:dyDescent="0.2">
      <c r="C395" s="36"/>
      <c r="D395" s="36"/>
    </row>
    <row r="396" spans="3:4" x14ac:dyDescent="0.2">
      <c r="C396" s="36"/>
      <c r="D396" s="36"/>
    </row>
    <row r="397" spans="3:4" x14ac:dyDescent="0.2">
      <c r="C397" s="36"/>
      <c r="D397" s="36"/>
    </row>
    <row r="398" spans="3:4" x14ac:dyDescent="0.2">
      <c r="C398" s="36"/>
      <c r="D398" s="36"/>
    </row>
    <row r="399" spans="3:4" x14ac:dyDescent="0.2">
      <c r="C399" s="36"/>
      <c r="D399" s="36"/>
    </row>
    <row r="400" spans="3:4" x14ac:dyDescent="0.2">
      <c r="C400" s="36"/>
      <c r="D400" s="36"/>
    </row>
    <row r="401" spans="3:4" x14ac:dyDescent="0.2">
      <c r="C401" s="36"/>
      <c r="D401" s="36"/>
    </row>
    <row r="402" spans="3:4" x14ac:dyDescent="0.2">
      <c r="C402" s="36"/>
      <c r="D402" s="36"/>
    </row>
    <row r="403" spans="3:4" x14ac:dyDescent="0.2">
      <c r="C403" s="36"/>
      <c r="D403" s="36"/>
    </row>
    <row r="404" spans="3:4" x14ac:dyDescent="0.2">
      <c r="C404" s="36"/>
      <c r="D404" s="36"/>
    </row>
    <row r="405" spans="3:4" x14ac:dyDescent="0.2">
      <c r="C405" s="36"/>
      <c r="D405" s="36"/>
    </row>
    <row r="406" spans="3:4" x14ac:dyDescent="0.2">
      <c r="C406" s="36"/>
      <c r="D406" s="36"/>
    </row>
    <row r="407" spans="3:4" x14ac:dyDescent="0.2">
      <c r="C407" s="36"/>
      <c r="D407" s="36"/>
    </row>
    <row r="408" spans="3:4" x14ac:dyDescent="0.2">
      <c r="C408" s="36"/>
      <c r="D408" s="36"/>
    </row>
    <row r="409" spans="3:4" x14ac:dyDescent="0.2">
      <c r="C409" s="36"/>
      <c r="D409" s="36"/>
    </row>
    <row r="410" spans="3:4" x14ac:dyDescent="0.2">
      <c r="C410" s="36"/>
      <c r="D410" s="36"/>
    </row>
    <row r="411" spans="3:4" x14ac:dyDescent="0.2">
      <c r="C411" s="36"/>
      <c r="D411" s="36"/>
    </row>
    <row r="412" spans="3:4" x14ac:dyDescent="0.2">
      <c r="C412" s="36"/>
      <c r="D412" s="36"/>
    </row>
    <row r="413" spans="3:4" x14ac:dyDescent="0.2">
      <c r="C413" s="36"/>
      <c r="D413" s="36"/>
    </row>
    <row r="414" spans="3:4" x14ac:dyDescent="0.2">
      <c r="C414" s="36"/>
      <c r="D414" s="36"/>
    </row>
    <row r="415" spans="3:4" x14ac:dyDescent="0.2">
      <c r="C415" s="36"/>
      <c r="D415" s="36"/>
    </row>
    <row r="416" spans="3:4" x14ac:dyDescent="0.2">
      <c r="C416" s="36"/>
      <c r="D416" s="36"/>
    </row>
    <row r="417" spans="3:4" x14ac:dyDescent="0.2">
      <c r="C417" s="36"/>
      <c r="D417" s="36"/>
    </row>
    <row r="418" spans="3:4" x14ac:dyDescent="0.2">
      <c r="C418" s="36"/>
      <c r="D418" s="36"/>
    </row>
    <row r="419" spans="3:4" x14ac:dyDescent="0.2">
      <c r="C419" s="36"/>
      <c r="D419" s="36"/>
    </row>
    <row r="420" spans="3:4" x14ac:dyDescent="0.2">
      <c r="C420" s="36"/>
      <c r="D420" s="36"/>
    </row>
    <row r="421" spans="3:4" x14ac:dyDescent="0.2">
      <c r="C421" s="36"/>
      <c r="D421" s="36"/>
    </row>
    <row r="422" spans="3:4" x14ac:dyDescent="0.2">
      <c r="C422" s="36"/>
      <c r="D422" s="36"/>
    </row>
    <row r="423" spans="3:4" x14ac:dyDescent="0.2">
      <c r="C423" s="36"/>
      <c r="D423" s="36"/>
    </row>
    <row r="424" spans="3:4" x14ac:dyDescent="0.2">
      <c r="C424" s="36"/>
      <c r="D424" s="36"/>
    </row>
    <row r="425" spans="3:4" x14ac:dyDescent="0.2">
      <c r="C425" s="36"/>
      <c r="D425" s="36"/>
    </row>
    <row r="426" spans="3:4" x14ac:dyDescent="0.2">
      <c r="C426" s="36"/>
      <c r="D426" s="36"/>
    </row>
    <row r="427" spans="3:4" x14ac:dyDescent="0.2">
      <c r="C427" s="36"/>
      <c r="D427" s="36"/>
    </row>
    <row r="428" spans="3:4" x14ac:dyDescent="0.2">
      <c r="C428" s="36"/>
      <c r="D428" s="36"/>
    </row>
    <row r="429" spans="3:4" x14ac:dyDescent="0.2">
      <c r="C429" s="36"/>
      <c r="D429" s="36"/>
    </row>
    <row r="430" spans="3:4" x14ac:dyDescent="0.2">
      <c r="C430" s="36"/>
      <c r="D430" s="36"/>
    </row>
    <row r="431" spans="3:4" x14ac:dyDescent="0.2">
      <c r="C431" s="36"/>
      <c r="D431" s="36"/>
    </row>
    <row r="432" spans="3:4" x14ac:dyDescent="0.2">
      <c r="C432" s="36"/>
      <c r="D432" s="36"/>
    </row>
    <row r="433" spans="3:4" x14ac:dyDescent="0.2">
      <c r="C433" s="36"/>
      <c r="D433" s="36"/>
    </row>
    <row r="434" spans="3:4" x14ac:dyDescent="0.2">
      <c r="C434" s="36"/>
      <c r="D434" s="36"/>
    </row>
    <row r="435" spans="3:4" x14ac:dyDescent="0.2">
      <c r="C435" s="36"/>
      <c r="D435" s="36"/>
    </row>
    <row r="436" spans="3:4" x14ac:dyDescent="0.2">
      <c r="C436" s="36"/>
      <c r="D436" s="36"/>
    </row>
    <row r="437" spans="3:4" x14ac:dyDescent="0.2">
      <c r="C437" s="36"/>
      <c r="D437" s="36"/>
    </row>
    <row r="438" spans="3:4" x14ac:dyDescent="0.2">
      <c r="C438" s="36"/>
      <c r="D438" s="36"/>
    </row>
    <row r="439" spans="3:4" x14ac:dyDescent="0.2">
      <c r="C439" s="36"/>
      <c r="D439" s="36"/>
    </row>
    <row r="440" spans="3:4" x14ac:dyDescent="0.2">
      <c r="C440" s="36"/>
      <c r="D440" s="36"/>
    </row>
    <row r="441" spans="3:4" x14ac:dyDescent="0.2">
      <c r="C441" s="36"/>
      <c r="D441" s="36"/>
    </row>
    <row r="442" spans="3:4" x14ac:dyDescent="0.2">
      <c r="C442" s="36"/>
      <c r="D442" s="36"/>
    </row>
    <row r="443" spans="3:4" x14ac:dyDescent="0.2">
      <c r="C443" s="36"/>
      <c r="D443" s="36"/>
    </row>
    <row r="444" spans="3:4" x14ac:dyDescent="0.2">
      <c r="C444" s="36"/>
      <c r="D444" s="36"/>
    </row>
    <row r="445" spans="3:4" x14ac:dyDescent="0.2">
      <c r="C445" s="36"/>
      <c r="D445" s="36"/>
    </row>
    <row r="446" spans="3:4" x14ac:dyDescent="0.2">
      <c r="C446" s="36"/>
      <c r="D446" s="36"/>
    </row>
    <row r="447" spans="3:4" x14ac:dyDescent="0.2">
      <c r="C447" s="36"/>
      <c r="D447" s="36"/>
    </row>
    <row r="448" spans="3:4" x14ac:dyDescent="0.2">
      <c r="C448" s="36"/>
      <c r="D448" s="36"/>
    </row>
    <row r="449" spans="3:4" x14ac:dyDescent="0.2">
      <c r="C449" s="36"/>
      <c r="D449" s="36"/>
    </row>
    <row r="450" spans="3:4" x14ac:dyDescent="0.2">
      <c r="C450" s="36"/>
      <c r="D450" s="36"/>
    </row>
    <row r="451" spans="3:4" x14ac:dyDescent="0.2">
      <c r="C451" s="36"/>
      <c r="D451" s="36"/>
    </row>
    <row r="452" spans="3:4" x14ac:dyDescent="0.2">
      <c r="C452" s="36"/>
      <c r="D452" s="36"/>
    </row>
    <row r="453" spans="3:4" x14ac:dyDescent="0.2">
      <c r="C453" s="36"/>
      <c r="D453" s="36"/>
    </row>
    <row r="454" spans="3:4" x14ac:dyDescent="0.2">
      <c r="C454" s="36"/>
      <c r="D454" s="36"/>
    </row>
    <row r="455" spans="3:4" x14ac:dyDescent="0.2">
      <c r="C455" s="36"/>
      <c r="D455" s="36"/>
    </row>
    <row r="456" spans="3:4" x14ac:dyDescent="0.2">
      <c r="C456" s="36"/>
      <c r="D456" s="36"/>
    </row>
    <row r="457" spans="3:4" x14ac:dyDescent="0.2">
      <c r="C457" s="36"/>
      <c r="D457" s="36"/>
    </row>
    <row r="458" spans="3:4" x14ac:dyDescent="0.2">
      <c r="C458" s="36"/>
      <c r="D458" s="36"/>
    </row>
    <row r="459" spans="3:4" x14ac:dyDescent="0.2">
      <c r="C459" s="36"/>
      <c r="D459" s="36"/>
    </row>
    <row r="460" spans="3:4" x14ac:dyDescent="0.2">
      <c r="C460" s="36"/>
      <c r="D460" s="36"/>
    </row>
    <row r="461" spans="3:4" x14ac:dyDescent="0.2">
      <c r="C461" s="36"/>
      <c r="D461" s="36"/>
    </row>
    <row r="462" spans="3:4" x14ac:dyDescent="0.2">
      <c r="C462" s="36"/>
      <c r="D462" s="36"/>
    </row>
    <row r="463" spans="3:4" x14ac:dyDescent="0.2">
      <c r="C463" s="36"/>
      <c r="D463" s="36"/>
    </row>
    <row r="464" spans="3:4" x14ac:dyDescent="0.2">
      <c r="C464" s="36"/>
      <c r="D464" s="36"/>
    </row>
    <row r="465" spans="3:4" x14ac:dyDescent="0.2">
      <c r="C465" s="36"/>
      <c r="D465" s="36"/>
    </row>
    <row r="466" spans="3:4" x14ac:dyDescent="0.2">
      <c r="C466" s="36"/>
      <c r="D466" s="36"/>
    </row>
    <row r="467" spans="3:4" x14ac:dyDescent="0.2">
      <c r="C467" s="36"/>
      <c r="D467" s="36"/>
    </row>
    <row r="468" spans="3:4" x14ac:dyDescent="0.2">
      <c r="C468" s="36"/>
      <c r="D468" s="36"/>
    </row>
    <row r="469" spans="3:4" x14ac:dyDescent="0.2">
      <c r="C469" s="36"/>
      <c r="D469" s="36"/>
    </row>
    <row r="470" spans="3:4" x14ac:dyDescent="0.2">
      <c r="C470" s="36"/>
      <c r="D470" s="36"/>
    </row>
    <row r="471" spans="3:4" x14ac:dyDescent="0.2">
      <c r="C471" s="36"/>
      <c r="D471" s="36"/>
    </row>
    <row r="472" spans="3:4" x14ac:dyDescent="0.2">
      <c r="C472" s="36"/>
      <c r="D472" s="36"/>
    </row>
    <row r="473" spans="3:4" x14ac:dyDescent="0.2">
      <c r="C473" s="36"/>
      <c r="D473" s="36"/>
    </row>
    <row r="474" spans="3:4" x14ac:dyDescent="0.2">
      <c r="C474" s="36"/>
      <c r="D474" s="36"/>
    </row>
    <row r="475" spans="3:4" x14ac:dyDescent="0.2">
      <c r="C475" s="36"/>
      <c r="D475" s="36"/>
    </row>
    <row r="476" spans="3:4" x14ac:dyDescent="0.2">
      <c r="C476" s="36"/>
      <c r="D476" s="36"/>
    </row>
    <row r="477" spans="3:4" x14ac:dyDescent="0.2">
      <c r="C477" s="36"/>
      <c r="D477" s="36"/>
    </row>
    <row r="478" spans="3:4" x14ac:dyDescent="0.2">
      <c r="C478" s="36"/>
      <c r="D478" s="36"/>
    </row>
    <row r="479" spans="3:4" x14ac:dyDescent="0.2">
      <c r="C479" s="36"/>
      <c r="D479" s="36"/>
    </row>
    <row r="480" spans="3:4" x14ac:dyDescent="0.2">
      <c r="C480" s="36"/>
      <c r="D480" s="36"/>
    </row>
    <row r="481" spans="3:4" x14ac:dyDescent="0.2">
      <c r="C481" s="36"/>
      <c r="D481" s="36"/>
    </row>
    <row r="482" spans="3:4" x14ac:dyDescent="0.2">
      <c r="C482" s="36"/>
      <c r="D482" s="36"/>
    </row>
    <row r="483" spans="3:4" x14ac:dyDescent="0.2">
      <c r="C483" s="36"/>
      <c r="D483" s="36"/>
    </row>
    <row r="484" spans="3:4" x14ac:dyDescent="0.2">
      <c r="C484" s="36"/>
      <c r="D484" s="36"/>
    </row>
    <row r="485" spans="3:4" x14ac:dyDescent="0.2">
      <c r="C485" s="36"/>
      <c r="D485" s="36"/>
    </row>
    <row r="486" spans="3:4" x14ac:dyDescent="0.2">
      <c r="C486" s="36"/>
      <c r="D486" s="36"/>
    </row>
    <row r="487" spans="3:4" x14ac:dyDescent="0.2">
      <c r="C487" s="36"/>
      <c r="D487" s="36"/>
    </row>
    <row r="488" spans="3:4" x14ac:dyDescent="0.2">
      <c r="C488" s="36"/>
      <c r="D488" s="36"/>
    </row>
    <row r="489" spans="3:4" x14ac:dyDescent="0.2">
      <c r="C489" s="36"/>
      <c r="D489" s="36"/>
    </row>
    <row r="490" spans="3:4" x14ac:dyDescent="0.2">
      <c r="C490" s="36"/>
      <c r="D490" s="36"/>
    </row>
    <row r="491" spans="3:4" x14ac:dyDescent="0.2">
      <c r="C491" s="36"/>
      <c r="D491" s="36"/>
    </row>
    <row r="492" spans="3:4" x14ac:dyDescent="0.2">
      <c r="C492" s="36"/>
      <c r="D492" s="36"/>
    </row>
    <row r="493" spans="3:4" x14ac:dyDescent="0.2">
      <c r="C493" s="36"/>
      <c r="D493" s="36"/>
    </row>
    <row r="494" spans="3:4" x14ac:dyDescent="0.2">
      <c r="C494" s="36"/>
      <c r="D494" s="36"/>
    </row>
    <row r="495" spans="3:4" x14ac:dyDescent="0.2">
      <c r="C495" s="36"/>
      <c r="D495" s="36"/>
    </row>
    <row r="496" spans="3:4" x14ac:dyDescent="0.2">
      <c r="C496" s="36"/>
      <c r="D496" s="36"/>
    </row>
    <row r="497" spans="3:4" x14ac:dyDescent="0.2">
      <c r="C497" s="36"/>
      <c r="D497" s="36"/>
    </row>
    <row r="498" spans="3:4" x14ac:dyDescent="0.2">
      <c r="C498" s="36"/>
      <c r="D498" s="36"/>
    </row>
    <row r="499" spans="3:4" x14ac:dyDescent="0.2">
      <c r="C499" s="36"/>
      <c r="D499" s="36"/>
    </row>
    <row r="500" spans="3:4" x14ac:dyDescent="0.2">
      <c r="C500" s="36"/>
      <c r="D500" s="36"/>
    </row>
    <row r="501" spans="3:4" x14ac:dyDescent="0.2">
      <c r="C501" s="36"/>
      <c r="D501" s="36"/>
    </row>
    <row r="502" spans="3:4" x14ac:dyDescent="0.2">
      <c r="C502" s="36"/>
      <c r="D502" s="36"/>
    </row>
    <row r="503" spans="3:4" x14ac:dyDescent="0.2">
      <c r="C503" s="36"/>
      <c r="D503" s="36"/>
    </row>
    <row r="504" spans="3:4" x14ac:dyDescent="0.2">
      <c r="C504" s="36"/>
      <c r="D504" s="36"/>
    </row>
    <row r="505" spans="3:4" x14ac:dyDescent="0.2">
      <c r="C505" s="36"/>
      <c r="D505" s="36"/>
    </row>
    <row r="506" spans="3:4" x14ac:dyDescent="0.2">
      <c r="C506" s="36"/>
      <c r="D506" s="36"/>
    </row>
    <row r="507" spans="3:4" x14ac:dyDescent="0.2">
      <c r="C507" s="36"/>
      <c r="D507" s="36"/>
    </row>
    <row r="508" spans="3:4" x14ac:dyDescent="0.2">
      <c r="C508" s="36"/>
      <c r="D508" s="36"/>
    </row>
    <row r="509" spans="3:4" x14ac:dyDescent="0.2">
      <c r="C509" s="36"/>
      <c r="D509" s="36"/>
    </row>
    <row r="510" spans="3:4" x14ac:dyDescent="0.2">
      <c r="C510" s="36"/>
      <c r="D510" s="36"/>
    </row>
    <row r="511" spans="3:4" x14ac:dyDescent="0.2">
      <c r="C511" s="36"/>
      <c r="D511" s="36"/>
    </row>
    <row r="512" spans="3:4" x14ac:dyDescent="0.2">
      <c r="C512" s="36"/>
      <c r="D512" s="36"/>
    </row>
    <row r="513" spans="3:4" x14ac:dyDescent="0.2">
      <c r="C513" s="36"/>
      <c r="D513" s="36"/>
    </row>
    <row r="514" spans="3:4" x14ac:dyDescent="0.2">
      <c r="C514" s="36"/>
      <c r="D514" s="36"/>
    </row>
    <row r="515" spans="3:4" x14ac:dyDescent="0.2">
      <c r="C515" s="36"/>
      <c r="D515" s="36"/>
    </row>
    <row r="516" spans="3:4" x14ac:dyDescent="0.2">
      <c r="C516" s="36"/>
      <c r="D516" s="36"/>
    </row>
    <row r="517" spans="3:4" x14ac:dyDescent="0.2">
      <c r="C517" s="36"/>
      <c r="D517" s="36"/>
    </row>
    <row r="518" spans="3:4" x14ac:dyDescent="0.2">
      <c r="C518" s="36"/>
      <c r="D518" s="36"/>
    </row>
    <row r="519" spans="3:4" x14ac:dyDescent="0.2">
      <c r="C519" s="36"/>
      <c r="D519" s="36"/>
    </row>
    <row r="520" spans="3:4" x14ac:dyDescent="0.2">
      <c r="C520" s="36"/>
      <c r="D520" s="36"/>
    </row>
    <row r="521" spans="3:4" x14ac:dyDescent="0.2">
      <c r="C521" s="36"/>
      <c r="D521" s="36"/>
    </row>
    <row r="522" spans="3:4" x14ac:dyDescent="0.2">
      <c r="C522" s="36"/>
      <c r="D522" s="36"/>
    </row>
    <row r="523" spans="3:4" x14ac:dyDescent="0.2">
      <c r="C523" s="36"/>
      <c r="D523" s="36"/>
    </row>
    <row r="524" spans="3:4" x14ac:dyDescent="0.2">
      <c r="C524" s="36"/>
      <c r="D524" s="36"/>
    </row>
    <row r="525" spans="3:4" x14ac:dyDescent="0.2">
      <c r="C525" s="36"/>
      <c r="D525" s="36"/>
    </row>
    <row r="526" spans="3:4" x14ac:dyDescent="0.2">
      <c r="C526" s="36"/>
      <c r="D526" s="36"/>
    </row>
    <row r="527" spans="3:4" x14ac:dyDescent="0.2">
      <c r="C527" s="36"/>
      <c r="D527" s="36"/>
    </row>
    <row r="528" spans="3:4" x14ac:dyDescent="0.2">
      <c r="C528" s="36"/>
      <c r="D528" s="36"/>
    </row>
    <row r="529" spans="3:4" x14ac:dyDescent="0.2">
      <c r="C529" s="36"/>
      <c r="D529" s="36"/>
    </row>
    <row r="530" spans="3:4" x14ac:dyDescent="0.2">
      <c r="C530" s="36"/>
      <c r="D530" s="36"/>
    </row>
    <row r="531" spans="3:4" x14ac:dyDescent="0.2">
      <c r="C531" s="36"/>
      <c r="D531" s="36"/>
    </row>
    <row r="532" spans="3:4" x14ac:dyDescent="0.2">
      <c r="C532" s="36"/>
      <c r="D532" s="36"/>
    </row>
    <row r="533" spans="3:4" x14ac:dyDescent="0.2">
      <c r="C533" s="36"/>
      <c r="D533" s="36"/>
    </row>
    <row r="534" spans="3:4" x14ac:dyDescent="0.2">
      <c r="C534" s="36"/>
      <c r="D534" s="36"/>
    </row>
    <row r="535" spans="3:4" x14ac:dyDescent="0.2">
      <c r="C535" s="36"/>
      <c r="D535" s="36"/>
    </row>
    <row r="536" spans="3:4" x14ac:dyDescent="0.2">
      <c r="C536" s="36"/>
      <c r="D536" s="36"/>
    </row>
    <row r="537" spans="3:4" x14ac:dyDescent="0.2">
      <c r="C537" s="36"/>
      <c r="D537" s="36"/>
    </row>
    <row r="538" spans="3:4" x14ac:dyDescent="0.2">
      <c r="C538" s="36"/>
      <c r="D538" s="36"/>
    </row>
    <row r="539" spans="3:4" x14ac:dyDescent="0.2">
      <c r="C539" s="36"/>
      <c r="D539" s="36"/>
    </row>
    <row r="540" spans="3:4" x14ac:dyDescent="0.2">
      <c r="C540" s="36"/>
      <c r="D540" s="36"/>
    </row>
    <row r="541" spans="3:4" x14ac:dyDescent="0.2">
      <c r="C541" s="36"/>
      <c r="D541" s="36"/>
    </row>
    <row r="542" spans="3:4" x14ac:dyDescent="0.2">
      <c r="C542" s="36"/>
      <c r="D542" s="36"/>
    </row>
    <row r="543" spans="3:4" x14ac:dyDescent="0.2">
      <c r="C543" s="36"/>
      <c r="D543" s="36"/>
    </row>
    <row r="544" spans="3:4" x14ac:dyDescent="0.2">
      <c r="C544" s="36"/>
      <c r="D544" s="36"/>
    </row>
    <row r="545" spans="3:4" x14ac:dyDescent="0.2">
      <c r="C545" s="36"/>
      <c r="D545" s="36"/>
    </row>
    <row r="546" spans="3:4" x14ac:dyDescent="0.2">
      <c r="C546" s="36"/>
      <c r="D546" s="36"/>
    </row>
    <row r="547" spans="3:4" x14ac:dyDescent="0.2">
      <c r="C547" s="36"/>
      <c r="D547" s="36"/>
    </row>
    <row r="548" spans="3:4" x14ac:dyDescent="0.2">
      <c r="C548" s="36"/>
      <c r="D548" s="36"/>
    </row>
    <row r="549" spans="3:4" x14ac:dyDescent="0.2">
      <c r="C549" s="36"/>
      <c r="D549" s="36"/>
    </row>
    <row r="550" spans="3:4" x14ac:dyDescent="0.2">
      <c r="C550" s="36"/>
      <c r="D550" s="36"/>
    </row>
    <row r="551" spans="3:4" x14ac:dyDescent="0.2">
      <c r="C551" s="36"/>
      <c r="D551" s="36"/>
    </row>
    <row r="552" spans="3:4" x14ac:dyDescent="0.2">
      <c r="C552" s="36"/>
      <c r="D552" s="36"/>
    </row>
    <row r="553" spans="3:4" x14ac:dyDescent="0.2">
      <c r="C553" s="36"/>
      <c r="D553" s="36"/>
    </row>
    <row r="554" spans="3:4" x14ac:dyDescent="0.2">
      <c r="C554" s="36"/>
      <c r="D554" s="36"/>
    </row>
    <row r="555" spans="3:4" x14ac:dyDescent="0.2">
      <c r="C555" s="36"/>
      <c r="D555" s="36"/>
    </row>
    <row r="556" spans="3:4" x14ac:dyDescent="0.2">
      <c r="C556" s="36"/>
      <c r="D556" s="36"/>
    </row>
    <row r="557" spans="3:4" x14ac:dyDescent="0.2">
      <c r="C557" s="36"/>
      <c r="D557" s="36"/>
    </row>
    <row r="558" spans="3:4" x14ac:dyDescent="0.2">
      <c r="C558" s="36"/>
      <c r="D558" s="36"/>
    </row>
    <row r="559" spans="3:4" x14ac:dyDescent="0.2">
      <c r="C559" s="36"/>
      <c r="D559" s="36"/>
    </row>
    <row r="560" spans="3:4" x14ac:dyDescent="0.2">
      <c r="C560" s="36"/>
      <c r="D560" s="36"/>
    </row>
    <row r="561" spans="3:4" x14ac:dyDescent="0.2">
      <c r="C561" s="36"/>
      <c r="D561" s="36"/>
    </row>
    <row r="562" spans="3:4" x14ac:dyDescent="0.2">
      <c r="C562" s="36"/>
      <c r="D562" s="36"/>
    </row>
    <row r="563" spans="3:4" x14ac:dyDescent="0.2">
      <c r="C563" s="36"/>
      <c r="D563" s="36"/>
    </row>
    <row r="564" spans="3:4" x14ac:dyDescent="0.2">
      <c r="C564" s="36"/>
      <c r="D564" s="36"/>
    </row>
    <row r="565" spans="3:4" x14ac:dyDescent="0.2">
      <c r="C565" s="36"/>
      <c r="D565" s="36"/>
    </row>
    <row r="566" spans="3:4" x14ac:dyDescent="0.2">
      <c r="C566" s="36"/>
      <c r="D566" s="36"/>
    </row>
    <row r="567" spans="3:4" x14ac:dyDescent="0.2">
      <c r="C567" s="36"/>
      <c r="D567" s="36"/>
    </row>
    <row r="568" spans="3:4" x14ac:dyDescent="0.2">
      <c r="C568" s="36"/>
      <c r="D568" s="36"/>
    </row>
    <row r="569" spans="3:4" x14ac:dyDescent="0.2">
      <c r="C569" s="36"/>
      <c r="D569" s="36"/>
    </row>
    <row r="570" spans="3:4" x14ac:dyDescent="0.2">
      <c r="C570" s="36"/>
      <c r="D570" s="36"/>
    </row>
    <row r="571" spans="3:4" x14ac:dyDescent="0.2">
      <c r="C571" s="36"/>
      <c r="D571" s="36"/>
    </row>
    <row r="572" spans="3:4" x14ac:dyDescent="0.2">
      <c r="C572" s="36"/>
      <c r="D572" s="36"/>
    </row>
    <row r="573" spans="3:4" x14ac:dyDescent="0.2">
      <c r="C573" s="36"/>
      <c r="D573" s="36"/>
    </row>
    <row r="574" spans="3:4" x14ac:dyDescent="0.2">
      <c r="C574" s="36"/>
      <c r="D574" s="36"/>
    </row>
    <row r="575" spans="3:4" x14ac:dyDescent="0.2">
      <c r="C575" s="36"/>
      <c r="D575" s="36"/>
    </row>
    <row r="576" spans="3:4" x14ac:dyDescent="0.2">
      <c r="C576" s="36"/>
      <c r="D576" s="36"/>
    </row>
    <row r="577" spans="3:4" x14ac:dyDescent="0.2">
      <c r="C577" s="36"/>
      <c r="D577" s="36"/>
    </row>
    <row r="578" spans="3:4" x14ac:dyDescent="0.2">
      <c r="C578" s="36"/>
      <c r="D578" s="36"/>
    </row>
    <row r="579" spans="3:4" x14ac:dyDescent="0.2">
      <c r="C579" s="36"/>
      <c r="D579" s="36"/>
    </row>
    <row r="580" spans="3:4" x14ac:dyDescent="0.2">
      <c r="C580" s="36"/>
      <c r="D580" s="36"/>
    </row>
    <row r="581" spans="3:4" x14ac:dyDescent="0.2">
      <c r="C581" s="36"/>
      <c r="D581" s="36"/>
    </row>
    <row r="582" spans="3:4" x14ac:dyDescent="0.2">
      <c r="C582" s="36"/>
      <c r="D582" s="36"/>
    </row>
    <row r="583" spans="3:4" x14ac:dyDescent="0.2">
      <c r="C583" s="36"/>
      <c r="D583" s="36"/>
    </row>
    <row r="584" spans="3:4" x14ac:dyDescent="0.2">
      <c r="C584" s="36"/>
      <c r="D584" s="36"/>
    </row>
    <row r="585" spans="3:4" x14ac:dyDescent="0.2">
      <c r="C585" s="36"/>
      <c r="D585" s="36"/>
    </row>
    <row r="586" spans="3:4" x14ac:dyDescent="0.2">
      <c r="C586" s="36"/>
      <c r="D586" s="36"/>
    </row>
    <row r="587" spans="3:4" x14ac:dyDescent="0.2">
      <c r="C587" s="36"/>
      <c r="D587" s="36"/>
    </row>
    <row r="588" spans="3:4" x14ac:dyDescent="0.2">
      <c r="C588" s="36"/>
      <c r="D588" s="36"/>
    </row>
    <row r="589" spans="3:4" x14ac:dyDescent="0.2">
      <c r="C589" s="36"/>
      <c r="D589" s="36"/>
    </row>
    <row r="590" spans="3:4" x14ac:dyDescent="0.2">
      <c r="C590" s="36"/>
      <c r="D590" s="36"/>
    </row>
    <row r="591" spans="3:4" x14ac:dyDescent="0.2">
      <c r="C591" s="36"/>
      <c r="D591" s="36"/>
    </row>
    <row r="592" spans="3:4" x14ac:dyDescent="0.2">
      <c r="C592" s="36"/>
      <c r="D592" s="36"/>
    </row>
    <row r="593" spans="3:4" x14ac:dyDescent="0.2">
      <c r="C593" s="36"/>
      <c r="D593" s="36"/>
    </row>
    <row r="594" spans="3:4" x14ac:dyDescent="0.2">
      <c r="C594" s="36"/>
      <c r="D594" s="36"/>
    </row>
    <row r="595" spans="3:4" x14ac:dyDescent="0.2">
      <c r="C595" s="36"/>
      <c r="D595" s="36"/>
    </row>
    <row r="596" spans="3:4" x14ac:dyDescent="0.2">
      <c r="C596" s="36"/>
      <c r="D596" s="36"/>
    </row>
    <row r="597" spans="3:4" x14ac:dyDescent="0.2">
      <c r="C597" s="36"/>
      <c r="D597" s="36"/>
    </row>
    <row r="598" spans="3:4" x14ac:dyDescent="0.2">
      <c r="C598" s="36"/>
      <c r="D598" s="36"/>
    </row>
    <row r="599" spans="3:4" x14ac:dyDescent="0.2">
      <c r="C599" s="36"/>
      <c r="D599" s="36"/>
    </row>
    <row r="600" spans="3:4" x14ac:dyDescent="0.2">
      <c r="C600" s="36"/>
      <c r="D600" s="36"/>
    </row>
    <row r="601" spans="3:4" x14ac:dyDescent="0.2">
      <c r="C601" s="36"/>
      <c r="D601" s="36"/>
    </row>
    <row r="602" spans="3:4" x14ac:dyDescent="0.2">
      <c r="C602" s="36"/>
      <c r="D602" s="36"/>
    </row>
    <row r="603" spans="3:4" x14ac:dyDescent="0.2">
      <c r="C603" s="36"/>
      <c r="D603" s="36"/>
    </row>
    <row r="604" spans="3:4" x14ac:dyDescent="0.2">
      <c r="C604" s="36"/>
      <c r="D604" s="36"/>
    </row>
    <row r="605" spans="3:4" x14ac:dyDescent="0.2">
      <c r="C605" s="36"/>
      <c r="D605" s="36"/>
    </row>
    <row r="606" spans="3:4" x14ac:dyDescent="0.2">
      <c r="C606" s="36"/>
      <c r="D606" s="36"/>
    </row>
    <row r="607" spans="3:4" x14ac:dyDescent="0.2">
      <c r="C607" s="36"/>
      <c r="D607" s="36"/>
    </row>
    <row r="608" spans="3:4" x14ac:dyDescent="0.2">
      <c r="C608" s="36"/>
      <c r="D608" s="36"/>
    </row>
    <row r="609" spans="3:4" x14ac:dyDescent="0.2">
      <c r="C609" s="36"/>
      <c r="D609" s="36"/>
    </row>
    <row r="610" spans="3:4" x14ac:dyDescent="0.2">
      <c r="C610" s="36"/>
      <c r="D610" s="36"/>
    </row>
    <row r="611" spans="3:4" x14ac:dyDescent="0.2">
      <c r="C611" s="36"/>
      <c r="D611" s="36"/>
    </row>
    <row r="612" spans="3:4" x14ac:dyDescent="0.2">
      <c r="C612" s="36"/>
      <c r="D612" s="36"/>
    </row>
    <row r="613" spans="3:4" x14ac:dyDescent="0.2">
      <c r="C613" s="36"/>
      <c r="D613" s="36"/>
    </row>
    <row r="614" spans="3:4" x14ac:dyDescent="0.2">
      <c r="C614" s="36"/>
      <c r="D614" s="36"/>
    </row>
    <row r="615" spans="3:4" x14ac:dyDescent="0.2">
      <c r="C615" s="36"/>
      <c r="D615" s="36"/>
    </row>
    <row r="616" spans="3:4" x14ac:dyDescent="0.2">
      <c r="C616" s="36"/>
      <c r="D616" s="36"/>
    </row>
    <row r="617" spans="3:4" x14ac:dyDescent="0.2">
      <c r="C617" s="36"/>
      <c r="D617" s="36"/>
    </row>
    <row r="618" spans="3:4" x14ac:dyDescent="0.2">
      <c r="C618" s="36"/>
      <c r="D618" s="36"/>
    </row>
    <row r="619" spans="3:4" x14ac:dyDescent="0.2">
      <c r="C619" s="36"/>
      <c r="D619" s="36"/>
    </row>
    <row r="620" spans="3:4" x14ac:dyDescent="0.2">
      <c r="C620" s="36"/>
      <c r="D620" s="36"/>
    </row>
    <row r="621" spans="3:4" x14ac:dyDescent="0.2">
      <c r="C621" s="36"/>
      <c r="D621" s="36"/>
    </row>
    <row r="622" spans="3:4" x14ac:dyDescent="0.2">
      <c r="C622" s="36"/>
      <c r="D622" s="36"/>
    </row>
    <row r="623" spans="3:4" x14ac:dyDescent="0.2">
      <c r="C623" s="36"/>
      <c r="D623" s="36"/>
    </row>
    <row r="624" spans="3:4" x14ac:dyDescent="0.2">
      <c r="C624" s="36"/>
      <c r="D624" s="36"/>
    </row>
    <row r="625" spans="3:4" x14ac:dyDescent="0.2">
      <c r="C625" s="36"/>
      <c r="D625" s="36"/>
    </row>
    <row r="626" spans="3:4" x14ac:dyDescent="0.2">
      <c r="C626" s="36"/>
      <c r="D626" s="36"/>
    </row>
    <row r="627" spans="3:4" x14ac:dyDescent="0.2">
      <c r="C627" s="36"/>
      <c r="D627" s="36"/>
    </row>
    <row r="628" spans="3:4" x14ac:dyDescent="0.2">
      <c r="C628" s="36"/>
      <c r="D628" s="36"/>
    </row>
    <row r="629" spans="3:4" x14ac:dyDescent="0.2">
      <c r="C629" s="36"/>
      <c r="D629" s="36"/>
    </row>
    <row r="630" spans="3:4" x14ac:dyDescent="0.2">
      <c r="C630" s="36"/>
      <c r="D630" s="36"/>
    </row>
    <row r="631" spans="3:4" x14ac:dyDescent="0.2">
      <c r="C631" s="36"/>
      <c r="D631" s="36"/>
    </row>
    <row r="632" spans="3:4" x14ac:dyDescent="0.2">
      <c r="C632" s="36"/>
      <c r="D632" s="36"/>
    </row>
    <row r="633" spans="3:4" x14ac:dyDescent="0.2">
      <c r="C633" s="36"/>
      <c r="D633" s="36"/>
    </row>
    <row r="634" spans="3:4" x14ac:dyDescent="0.2">
      <c r="C634" s="36"/>
      <c r="D634" s="36"/>
    </row>
    <row r="635" spans="3:4" x14ac:dyDescent="0.2">
      <c r="C635" s="36"/>
      <c r="D635" s="36"/>
    </row>
    <row r="636" spans="3:4" x14ac:dyDescent="0.2">
      <c r="C636" s="36"/>
      <c r="D636" s="36"/>
    </row>
    <row r="637" spans="3:4" x14ac:dyDescent="0.2">
      <c r="C637" s="36"/>
      <c r="D637" s="36"/>
    </row>
    <row r="638" spans="3:4" x14ac:dyDescent="0.2">
      <c r="C638" s="36"/>
      <c r="D638" s="36"/>
    </row>
    <row r="639" spans="3:4" x14ac:dyDescent="0.2">
      <c r="C639" s="36"/>
      <c r="D639" s="36"/>
    </row>
    <row r="640" spans="3:4" x14ac:dyDescent="0.2">
      <c r="C640" s="36"/>
      <c r="D640" s="36"/>
    </row>
    <row r="641" spans="3:4" x14ac:dyDescent="0.2">
      <c r="C641" s="36"/>
      <c r="D641" s="36"/>
    </row>
    <row r="642" spans="3:4" x14ac:dyDescent="0.2">
      <c r="C642" s="36"/>
      <c r="D642" s="36"/>
    </row>
    <row r="643" spans="3:4" x14ac:dyDescent="0.2">
      <c r="C643" s="36"/>
      <c r="D643" s="36"/>
    </row>
    <row r="644" spans="3:4" x14ac:dyDescent="0.2">
      <c r="C644" s="36"/>
      <c r="D644" s="36"/>
    </row>
    <row r="645" spans="3:4" x14ac:dyDescent="0.2">
      <c r="C645" s="36"/>
      <c r="D645" s="36"/>
    </row>
    <row r="646" spans="3:4" x14ac:dyDescent="0.2">
      <c r="C646" s="36"/>
      <c r="D646" s="36"/>
    </row>
    <row r="647" spans="3:4" x14ac:dyDescent="0.2">
      <c r="C647" s="36"/>
      <c r="D647" s="36"/>
    </row>
    <row r="648" spans="3:4" x14ac:dyDescent="0.2">
      <c r="C648" s="36"/>
      <c r="D648" s="36"/>
    </row>
    <row r="649" spans="3:4" x14ac:dyDescent="0.2">
      <c r="C649" s="36"/>
      <c r="D649" s="36"/>
    </row>
    <row r="650" spans="3:4" x14ac:dyDescent="0.2">
      <c r="C650" s="36"/>
      <c r="D650" s="36"/>
    </row>
    <row r="651" spans="3:4" x14ac:dyDescent="0.2">
      <c r="C651" s="36"/>
      <c r="D651" s="36"/>
    </row>
    <row r="652" spans="3:4" x14ac:dyDescent="0.2">
      <c r="C652" s="36"/>
      <c r="D652" s="36"/>
    </row>
    <row r="653" spans="3:4" x14ac:dyDescent="0.2">
      <c r="C653" s="36"/>
      <c r="D653" s="36"/>
    </row>
    <row r="654" spans="3:4" x14ac:dyDescent="0.2">
      <c r="C654" s="36"/>
      <c r="D654" s="36"/>
    </row>
    <row r="655" spans="3:4" x14ac:dyDescent="0.2">
      <c r="C655" s="36"/>
      <c r="D655" s="36"/>
    </row>
    <row r="656" spans="3:4" x14ac:dyDescent="0.2">
      <c r="C656" s="36"/>
      <c r="D656" s="36"/>
    </row>
    <row r="657" spans="3:4" x14ac:dyDescent="0.2">
      <c r="C657" s="36"/>
      <c r="D657" s="36"/>
    </row>
    <row r="658" spans="3:4" x14ac:dyDescent="0.2">
      <c r="C658" s="36"/>
      <c r="D658" s="36"/>
    </row>
    <row r="659" spans="3:4" x14ac:dyDescent="0.2">
      <c r="C659" s="36"/>
      <c r="D659" s="36"/>
    </row>
    <row r="660" spans="3:4" x14ac:dyDescent="0.2">
      <c r="C660" s="36"/>
      <c r="D660" s="36"/>
    </row>
    <row r="661" spans="3:4" x14ac:dyDescent="0.2">
      <c r="C661" s="36"/>
      <c r="D661" s="36"/>
    </row>
    <row r="662" spans="3:4" x14ac:dyDescent="0.2">
      <c r="C662" s="36"/>
      <c r="D662" s="36"/>
    </row>
    <row r="663" spans="3:4" x14ac:dyDescent="0.2">
      <c r="C663" s="36"/>
      <c r="D663" s="36"/>
    </row>
    <row r="664" spans="3:4" x14ac:dyDescent="0.2">
      <c r="C664" s="36"/>
      <c r="D664" s="36"/>
    </row>
    <row r="665" spans="3:4" x14ac:dyDescent="0.2">
      <c r="C665" s="36"/>
      <c r="D665" s="36"/>
    </row>
    <row r="666" spans="3:4" x14ac:dyDescent="0.2">
      <c r="C666" s="36"/>
      <c r="D666" s="36"/>
    </row>
    <row r="667" spans="3:4" x14ac:dyDescent="0.2">
      <c r="C667" s="36"/>
      <c r="D667" s="36"/>
    </row>
    <row r="668" spans="3:4" x14ac:dyDescent="0.2">
      <c r="C668" s="36"/>
      <c r="D668" s="36"/>
    </row>
    <row r="669" spans="3:4" x14ac:dyDescent="0.2">
      <c r="C669" s="36"/>
      <c r="D669" s="36"/>
    </row>
    <row r="670" spans="3:4" x14ac:dyDescent="0.2">
      <c r="C670" s="36"/>
      <c r="D670" s="36"/>
    </row>
    <row r="671" spans="3:4" x14ac:dyDescent="0.2">
      <c r="C671" s="36"/>
      <c r="D671" s="36"/>
    </row>
    <row r="672" spans="3:4" x14ac:dyDescent="0.2">
      <c r="C672" s="36"/>
      <c r="D672" s="36"/>
    </row>
    <row r="673" spans="3:4" x14ac:dyDescent="0.2">
      <c r="C673" s="36"/>
      <c r="D673" s="36"/>
    </row>
    <row r="674" spans="3:4" x14ac:dyDescent="0.2">
      <c r="C674" s="36"/>
      <c r="D674" s="36"/>
    </row>
    <row r="675" spans="3:4" x14ac:dyDescent="0.2">
      <c r="C675" s="36"/>
      <c r="D675" s="36"/>
    </row>
    <row r="676" spans="3:4" x14ac:dyDescent="0.2">
      <c r="C676" s="36"/>
      <c r="D676" s="36"/>
    </row>
    <row r="677" spans="3:4" x14ac:dyDescent="0.2">
      <c r="C677" s="36"/>
    </row>
    <row r="678" spans="3:4" x14ac:dyDescent="0.2">
      <c r="C678" s="36"/>
    </row>
    <row r="679" spans="3:4" x14ac:dyDescent="0.2">
      <c r="C679" s="36"/>
    </row>
    <row r="680" spans="3:4" x14ac:dyDescent="0.2">
      <c r="C680" s="36"/>
    </row>
    <row r="681" spans="3:4" x14ac:dyDescent="0.2">
      <c r="C681" s="36"/>
    </row>
    <row r="682" spans="3:4" x14ac:dyDescent="0.2">
      <c r="C682" s="36"/>
    </row>
    <row r="683" spans="3:4" x14ac:dyDescent="0.2">
      <c r="C683" s="36"/>
    </row>
    <row r="684" spans="3:4" x14ac:dyDescent="0.2">
      <c r="C684" s="36"/>
    </row>
    <row r="685" spans="3:4" x14ac:dyDescent="0.2">
      <c r="C685" s="36"/>
    </row>
    <row r="686" spans="3:4" x14ac:dyDescent="0.2">
      <c r="C686" s="36"/>
    </row>
    <row r="687" spans="3:4" x14ac:dyDescent="0.2">
      <c r="C687" s="36"/>
    </row>
    <row r="688" spans="3:4" x14ac:dyDescent="0.2">
      <c r="C688" s="36"/>
    </row>
    <row r="689" spans="3:3" x14ac:dyDescent="0.2">
      <c r="C689" s="36"/>
    </row>
    <row r="690" spans="3:3" x14ac:dyDescent="0.2">
      <c r="C690" s="36"/>
    </row>
    <row r="691" spans="3:3" x14ac:dyDescent="0.2">
      <c r="C691" s="36"/>
    </row>
    <row r="692" spans="3:3" x14ac:dyDescent="0.2">
      <c r="C692" s="36"/>
    </row>
    <row r="693" spans="3:3" x14ac:dyDescent="0.2">
      <c r="C693" s="36"/>
    </row>
    <row r="694" spans="3:3" x14ac:dyDescent="0.2">
      <c r="C694" s="36"/>
    </row>
    <row r="695" spans="3:3" x14ac:dyDescent="0.2">
      <c r="C695" s="36"/>
    </row>
    <row r="696" spans="3:3" x14ac:dyDescent="0.2">
      <c r="C696" s="36"/>
    </row>
    <row r="697" spans="3:3" x14ac:dyDescent="0.2">
      <c r="C697" s="36"/>
    </row>
    <row r="698" spans="3:3" x14ac:dyDescent="0.2">
      <c r="C698" s="36"/>
    </row>
    <row r="699" spans="3:3" x14ac:dyDescent="0.2">
      <c r="C699" s="36"/>
    </row>
    <row r="700" spans="3:3" x14ac:dyDescent="0.2">
      <c r="C700" s="36"/>
    </row>
    <row r="701" spans="3:3" x14ac:dyDescent="0.2">
      <c r="C701" s="36"/>
    </row>
    <row r="702" spans="3:3" x14ac:dyDescent="0.2">
      <c r="C702" s="36"/>
    </row>
    <row r="703" spans="3:3" x14ac:dyDescent="0.2">
      <c r="C703" s="36"/>
    </row>
    <row r="704" spans="3:3" x14ac:dyDescent="0.2">
      <c r="C704" s="36"/>
    </row>
    <row r="705" spans="3:3" x14ac:dyDescent="0.2">
      <c r="C705" s="36"/>
    </row>
    <row r="706" spans="3:3" x14ac:dyDescent="0.2">
      <c r="C706" s="36"/>
    </row>
    <row r="707" spans="3:3" x14ac:dyDescent="0.2">
      <c r="C707" s="36"/>
    </row>
    <row r="708" spans="3:3" x14ac:dyDescent="0.2">
      <c r="C708" s="36"/>
    </row>
    <row r="709" spans="3:3" x14ac:dyDescent="0.2">
      <c r="C709" s="36"/>
    </row>
    <row r="710" spans="3:3" x14ac:dyDescent="0.2">
      <c r="C710" s="36"/>
    </row>
    <row r="711" spans="3:3" x14ac:dyDescent="0.2">
      <c r="C711" s="36"/>
    </row>
    <row r="712" spans="3:3" x14ac:dyDescent="0.2">
      <c r="C712" s="36"/>
    </row>
    <row r="713" spans="3:3" x14ac:dyDescent="0.2">
      <c r="C713" s="36"/>
    </row>
    <row r="714" spans="3:3" x14ac:dyDescent="0.2">
      <c r="C714" s="36"/>
    </row>
    <row r="715" spans="3:3" x14ac:dyDescent="0.2">
      <c r="C715" s="36"/>
    </row>
    <row r="716" spans="3:3" x14ac:dyDescent="0.2">
      <c r="C716" s="36"/>
    </row>
    <row r="717" spans="3:3" x14ac:dyDescent="0.2">
      <c r="C717" s="36"/>
    </row>
    <row r="718" spans="3:3" x14ac:dyDescent="0.2">
      <c r="C718" s="36"/>
    </row>
    <row r="719" spans="3:3" x14ac:dyDescent="0.2">
      <c r="C719" s="36"/>
    </row>
    <row r="720" spans="3:3" x14ac:dyDescent="0.2">
      <c r="C720" s="36"/>
    </row>
    <row r="721" spans="3:3" x14ac:dyDescent="0.2">
      <c r="C721" s="36"/>
    </row>
    <row r="722" spans="3:3" x14ac:dyDescent="0.2">
      <c r="C722" s="36"/>
    </row>
    <row r="723" spans="3:3" x14ac:dyDescent="0.2">
      <c r="C723" s="36"/>
    </row>
    <row r="724" spans="3:3" x14ac:dyDescent="0.2">
      <c r="C724" s="36"/>
    </row>
    <row r="725" spans="3:3" x14ac:dyDescent="0.2">
      <c r="C725" s="36"/>
    </row>
    <row r="726" spans="3:3" x14ac:dyDescent="0.2">
      <c r="C726" s="36"/>
    </row>
    <row r="727" spans="3:3" x14ac:dyDescent="0.2">
      <c r="C727" s="36"/>
    </row>
    <row r="728" spans="3:3" x14ac:dyDescent="0.2">
      <c r="C728" s="36"/>
    </row>
    <row r="729" spans="3:3" x14ac:dyDescent="0.2">
      <c r="C729" s="36"/>
    </row>
    <row r="730" spans="3:3" x14ac:dyDescent="0.2">
      <c r="C730" s="36"/>
    </row>
    <row r="731" spans="3:3" x14ac:dyDescent="0.2">
      <c r="C731" s="36"/>
    </row>
    <row r="732" spans="3:3" x14ac:dyDescent="0.2">
      <c r="C732" s="36"/>
    </row>
    <row r="733" spans="3:3" x14ac:dyDescent="0.2">
      <c r="C733" s="36"/>
    </row>
    <row r="734" spans="3:3" x14ac:dyDescent="0.2">
      <c r="C734" s="36"/>
    </row>
    <row r="735" spans="3:3" x14ac:dyDescent="0.2">
      <c r="C735" s="36"/>
    </row>
    <row r="736" spans="3:3" x14ac:dyDescent="0.2">
      <c r="C736" s="36"/>
    </row>
    <row r="737" spans="3:3" x14ac:dyDescent="0.2">
      <c r="C737" s="36"/>
    </row>
    <row r="738" spans="3:3" x14ac:dyDescent="0.2">
      <c r="C738" s="36"/>
    </row>
    <row r="739" spans="3:3" x14ac:dyDescent="0.2">
      <c r="C739" s="36"/>
    </row>
    <row r="740" spans="3:3" x14ac:dyDescent="0.2">
      <c r="C740" s="36"/>
    </row>
  </sheetData>
  <mergeCells count="8">
    <mergeCell ref="Q4:AW4"/>
    <mergeCell ref="Q5:AW5"/>
    <mergeCell ref="A1:M1"/>
    <mergeCell ref="A2:A5"/>
    <mergeCell ref="B2:B5"/>
    <mergeCell ref="E2:F2"/>
    <mergeCell ref="G2:K2"/>
    <mergeCell ref="L2:M2"/>
  </mergeCells>
  <pageMargins left="0.70866141732283472" right="0.70866141732283472" top="0.78740157480314965" bottom="0.78740157480314965" header="0.31496062992125984" footer="0.31496062992125984"/>
  <pageSetup paperSize="9" scale="95" fitToHeight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367"/>
  <sheetViews>
    <sheetView zoomScaleNormal="100" workbookViewId="0">
      <pane xSplit="2" ySplit="7" topLeftCell="C330" activePane="bottomRight" state="frozen"/>
      <selection activeCell="R14" sqref="R14"/>
      <selection pane="topRight" activeCell="R14" sqref="R14"/>
      <selection pane="bottomLeft" activeCell="R14" sqref="R14"/>
      <selection pane="bottomRight" activeCell="P4" sqref="P4:AV5"/>
    </sheetView>
  </sheetViews>
  <sheetFormatPr baseColWidth="10" defaultColWidth="8.85546875" defaultRowHeight="12.75" x14ac:dyDescent="0.2"/>
  <cols>
    <col min="1" max="1" width="6.5703125" style="2" customWidth="1"/>
    <col min="2" max="2" width="14" style="2" bestFit="1" customWidth="1"/>
    <col min="3" max="3" width="14.85546875" style="2" bestFit="1" customWidth="1"/>
    <col min="4" max="4" width="12.140625" style="2" bestFit="1" customWidth="1"/>
    <col min="5" max="6" width="11.42578125" style="2" customWidth="1"/>
    <col min="7" max="8" width="11.42578125" style="59" customWidth="1"/>
    <col min="9" max="9" width="11.42578125" style="2" customWidth="1"/>
    <col min="10" max="10" width="11.42578125" style="60" customWidth="1"/>
    <col min="11" max="11" width="11.42578125" style="2" customWidth="1"/>
    <col min="12" max="12" width="13" style="2" bestFit="1" customWidth="1"/>
    <col min="13" max="15" width="12.85546875" style="2" bestFit="1" customWidth="1"/>
    <col min="16" max="235" width="11.42578125" style="2" customWidth="1"/>
    <col min="236" max="16384" width="8.85546875" style="2"/>
  </cols>
  <sheetData>
    <row r="1" spans="1:48" ht="22.5" customHeight="1" x14ac:dyDescent="0.2">
      <c r="A1" s="85" t="s">
        <v>439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3"/>
      <c r="O1" s="3"/>
    </row>
    <row r="2" spans="1:48" x14ac:dyDescent="0.2">
      <c r="A2" s="87" t="s">
        <v>0</v>
      </c>
      <c r="B2" s="87" t="s">
        <v>1</v>
      </c>
      <c r="C2" s="5" t="s">
        <v>2</v>
      </c>
      <c r="D2" s="6" t="s">
        <v>3</v>
      </c>
      <c r="E2" s="90" t="s">
        <v>431</v>
      </c>
      <c r="F2" s="91"/>
      <c r="G2" s="90" t="s">
        <v>4</v>
      </c>
      <c r="H2" s="92"/>
      <c r="I2" s="92"/>
      <c r="J2" s="92"/>
      <c r="K2" s="91"/>
      <c r="L2" s="90" t="s">
        <v>5</v>
      </c>
      <c r="M2" s="91"/>
      <c r="N2" s="7" t="s">
        <v>6</v>
      </c>
      <c r="O2" s="7" t="s">
        <v>7</v>
      </c>
    </row>
    <row r="3" spans="1:48" ht="14.25" x14ac:dyDescent="0.2">
      <c r="A3" s="88"/>
      <c r="B3" s="88"/>
      <c r="C3" s="8" t="s">
        <v>50</v>
      </c>
      <c r="D3" s="9" t="s">
        <v>424</v>
      </c>
      <c r="E3" s="10" t="s">
        <v>9</v>
      </c>
      <c r="F3" s="11" t="s">
        <v>10</v>
      </c>
      <c r="G3" s="12" t="s">
        <v>11</v>
      </c>
      <c r="H3" s="68" t="s">
        <v>12</v>
      </c>
      <c r="I3" s="10" t="s">
        <v>13</v>
      </c>
      <c r="J3" s="13" t="s">
        <v>14</v>
      </c>
      <c r="K3" s="14" t="s">
        <v>15</v>
      </c>
      <c r="L3" s="15" t="s">
        <v>13</v>
      </c>
      <c r="M3" s="16" t="s">
        <v>6</v>
      </c>
      <c r="N3" s="17" t="s">
        <v>16</v>
      </c>
      <c r="O3" s="17" t="s">
        <v>17</v>
      </c>
      <c r="Q3" s="78"/>
    </row>
    <row r="4" spans="1:48" x14ac:dyDescent="0.2">
      <c r="A4" s="88"/>
      <c r="B4" s="88"/>
      <c r="C4" s="9"/>
      <c r="D4" s="9"/>
      <c r="E4" s="18"/>
      <c r="F4" s="16" t="s">
        <v>18</v>
      </c>
      <c r="G4" s="19" t="s">
        <v>19</v>
      </c>
      <c r="H4" s="69" t="s">
        <v>20</v>
      </c>
      <c r="I4" s="18" t="s">
        <v>16</v>
      </c>
      <c r="J4" s="20" t="s">
        <v>21</v>
      </c>
      <c r="K4" s="15" t="s">
        <v>22</v>
      </c>
      <c r="L4" s="15" t="s">
        <v>23</v>
      </c>
      <c r="M4" s="16" t="s">
        <v>16</v>
      </c>
      <c r="N4" s="21" t="s">
        <v>47</v>
      </c>
      <c r="O4" s="17" t="s">
        <v>52</v>
      </c>
      <c r="P4" s="93" t="s">
        <v>423</v>
      </c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</row>
    <row r="5" spans="1:48" s="34" customFormat="1" x14ac:dyDescent="0.2">
      <c r="A5" s="89"/>
      <c r="B5" s="89"/>
      <c r="C5" s="1"/>
      <c r="D5" s="22"/>
      <c r="E5" s="22"/>
      <c r="F5" s="23" t="s">
        <v>26</v>
      </c>
      <c r="G5" s="24" t="s">
        <v>27</v>
      </c>
      <c r="H5" s="25" t="s">
        <v>28</v>
      </c>
      <c r="I5" s="22"/>
      <c r="J5" s="26" t="s">
        <v>29</v>
      </c>
      <c r="K5" s="22"/>
      <c r="L5" s="23" t="s">
        <v>30</v>
      </c>
      <c r="M5" s="23" t="s">
        <v>51</v>
      </c>
      <c r="N5" s="27"/>
      <c r="O5" s="27"/>
      <c r="P5" s="93" t="s">
        <v>444</v>
      </c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</row>
    <row r="6" spans="1:48" s="57" customFormat="1" x14ac:dyDescent="0.2">
      <c r="A6" s="72"/>
      <c r="B6" s="72"/>
      <c r="C6" s="72">
        <v>1</v>
      </c>
      <c r="D6" s="73">
        <v>2</v>
      </c>
      <c r="E6" s="72">
        <v>3</v>
      </c>
      <c r="F6" s="72">
        <v>4</v>
      </c>
      <c r="G6" s="72">
        <v>5</v>
      </c>
      <c r="H6" s="72">
        <f t="shared" ref="H6:M6" si="0">G6+1</f>
        <v>6</v>
      </c>
      <c r="I6" s="72">
        <f t="shared" si="0"/>
        <v>7</v>
      </c>
      <c r="J6" s="72">
        <f t="shared" si="0"/>
        <v>8</v>
      </c>
      <c r="K6" s="72">
        <f t="shared" si="0"/>
        <v>9</v>
      </c>
      <c r="L6" s="72">
        <f t="shared" si="0"/>
        <v>10</v>
      </c>
      <c r="M6" s="72">
        <f t="shared" si="0"/>
        <v>11</v>
      </c>
      <c r="N6" s="72">
        <v>12</v>
      </c>
      <c r="O6" s="72">
        <v>13</v>
      </c>
    </row>
    <row r="7" spans="1:48" s="34" customFormat="1" x14ac:dyDescent="0.2">
      <c r="A7" s="28"/>
      <c r="B7" s="29"/>
      <c r="C7" s="29"/>
      <c r="D7" s="29"/>
      <c r="E7" s="29"/>
      <c r="F7" s="29"/>
      <c r="G7" s="30"/>
      <c r="H7" s="30"/>
      <c r="I7" s="29"/>
      <c r="J7" s="31"/>
      <c r="K7" s="29"/>
      <c r="L7" s="29"/>
      <c r="M7" s="29"/>
      <c r="N7" s="32"/>
      <c r="O7" s="29"/>
    </row>
    <row r="8" spans="1:48" s="34" customFormat="1" x14ac:dyDescent="0.2">
      <c r="A8" s="33">
        <v>301</v>
      </c>
      <c r="B8" s="34" t="s">
        <v>90</v>
      </c>
      <c r="C8" s="36">
        <v>23885564179</v>
      </c>
      <c r="D8" s="36">
        <v>709037</v>
      </c>
      <c r="E8" s="37">
        <f>IF(ISNUMBER(C8),(C8)/D8,"")</f>
        <v>33687.331096966729</v>
      </c>
      <c r="F8" s="38">
        <f t="shared" ref="F8" si="1">IF(ISNUMBER(C8),E8/E$365,"")</f>
        <v>1.4149381219451265</v>
      </c>
      <c r="G8" s="37">
        <f>IF(ISNUMBER(D8),(E$365-E8)*0.6,"")</f>
        <v>-5927.3932966777993</v>
      </c>
      <c r="H8" s="37">
        <f>IF(ISNUMBER(D8),(IF(E8&gt;=E$365*0.9,0,IF(E8&lt;0.9*E$365,(E$365*0.9-E8)*0.35))),"")</f>
        <v>0</v>
      </c>
      <c r="I8" s="37">
        <f>IF(ISNUMBER(C8),G8+H8,"")</f>
        <v>-5927.3932966777993</v>
      </c>
      <c r="J8" s="81">
        <f>IF(ISNUMBER(D8),I$367,"")</f>
        <v>-339.82967556380868</v>
      </c>
      <c r="K8" s="37">
        <f>IF(ISNUMBER(I8),I8+J8,"")</f>
        <v>-6267.2229722416077</v>
      </c>
      <c r="L8" s="37">
        <f>IF(ISNUMBER(I8),(I8*D8),"")</f>
        <v>-4202741160.8965368</v>
      </c>
      <c r="M8" s="37">
        <f>IF(ISNUMBER(K8),(K8*D8),"")</f>
        <v>-4443692974.569273</v>
      </c>
      <c r="N8" s="41">
        <f>'jan-juli'!M8</f>
        <v>-4278879575.4993706</v>
      </c>
      <c r="O8" s="41">
        <f>IF(ISNUMBER(M8),(M8-N8),"")</f>
        <v>-164813399.06990242</v>
      </c>
      <c r="Q8" s="61"/>
      <c r="R8" s="62"/>
      <c r="S8" s="62"/>
      <c r="T8" s="62"/>
    </row>
    <row r="9" spans="1:48" s="34" customFormat="1" x14ac:dyDescent="0.2">
      <c r="A9" s="33">
        <v>1101</v>
      </c>
      <c r="B9" s="34" t="s">
        <v>204</v>
      </c>
      <c r="C9" s="36">
        <v>333811779</v>
      </c>
      <c r="D9" s="36">
        <v>15011</v>
      </c>
      <c r="E9" s="37">
        <f t="shared" ref="E9:E72" si="2">IF(ISNUMBER(C9),(C9)/D9,"")</f>
        <v>22237.810872027181</v>
      </c>
      <c r="F9" s="38">
        <f t="shared" ref="F9:F72" si="3">IF(ISNUMBER(C9),E9/E$365,"")</f>
        <v>0.93403440779760172</v>
      </c>
      <c r="G9" s="37">
        <f t="shared" ref="G9:G72" si="4">IF(ISNUMBER(D9),(E$365-E9)*0.6,"")</f>
        <v>942.31883828592902</v>
      </c>
      <c r="H9" s="37">
        <f t="shared" ref="H9:H72" si="5">IF(ISNUMBER(D9),(IF(E9&gt;=E$365*0.9,0,IF(E9&lt;0.9*E$365,(E$365*0.9-E9)*0.35))),"")</f>
        <v>0</v>
      </c>
      <c r="I9" s="37">
        <f t="shared" ref="I9:I72" si="6">IF(ISNUMBER(C9),G9+H9,"")</f>
        <v>942.31883828592902</v>
      </c>
      <c r="J9" s="81">
        <f t="shared" ref="J9:J72" si="7">IF(ISNUMBER(D9),I$367,"")</f>
        <v>-339.82967556380868</v>
      </c>
      <c r="K9" s="37">
        <f t="shared" ref="K9:K72" si="8">IF(ISNUMBER(I9),I9+J9,"")</f>
        <v>602.48916272212034</v>
      </c>
      <c r="L9" s="37">
        <f t="shared" ref="L9:L72" si="9">IF(ISNUMBER(I9),(I9*D9),"")</f>
        <v>14145148.08151008</v>
      </c>
      <c r="M9" s="37">
        <f t="shared" ref="M9:M72" si="10">IF(ISNUMBER(K9),(K9*D9),"")</f>
        <v>9043964.8216217477</v>
      </c>
      <c r="N9" s="41">
        <f>'jan-juli'!M9</f>
        <v>8038754.9106265483</v>
      </c>
      <c r="O9" s="41">
        <f t="shared" ref="O9:O72" si="11">IF(ISNUMBER(M9),(M9-N9),"")</f>
        <v>1005209.9109951993</v>
      </c>
      <c r="Q9" s="61"/>
      <c r="R9" s="62"/>
      <c r="S9" s="62"/>
      <c r="T9" s="62"/>
    </row>
    <row r="10" spans="1:48" s="34" customFormat="1" x14ac:dyDescent="0.2">
      <c r="A10" s="33">
        <v>1103</v>
      </c>
      <c r="B10" s="34" t="s">
        <v>206</v>
      </c>
      <c r="C10" s="36">
        <v>4421101973</v>
      </c>
      <c r="D10" s="36">
        <v>146011</v>
      </c>
      <c r="E10" s="37">
        <f t="shared" si="2"/>
        <v>30279.239050482498</v>
      </c>
      <c r="F10" s="38">
        <f t="shared" si="3"/>
        <v>1.2717911523681056</v>
      </c>
      <c r="G10" s="37">
        <f t="shared" si="4"/>
        <v>-3882.5380687872607</v>
      </c>
      <c r="H10" s="37">
        <f t="shared" si="5"/>
        <v>0</v>
      </c>
      <c r="I10" s="37">
        <f t="shared" si="6"/>
        <v>-3882.5380687872607</v>
      </c>
      <c r="J10" s="81">
        <f t="shared" si="7"/>
        <v>-339.82967556380868</v>
      </c>
      <c r="K10" s="37">
        <f t="shared" si="8"/>
        <v>-4222.3677443510696</v>
      </c>
      <c r="L10" s="37">
        <f t="shared" si="9"/>
        <v>-566893265.96169674</v>
      </c>
      <c r="M10" s="37">
        <f t="shared" si="10"/>
        <v>-616512136.72044408</v>
      </c>
      <c r="N10" s="41">
        <f>'jan-juli'!M10</f>
        <v>-604712830.83070433</v>
      </c>
      <c r="O10" s="41">
        <f t="shared" si="11"/>
        <v>-11799305.889739752</v>
      </c>
      <c r="Q10" s="61"/>
      <c r="R10" s="62"/>
      <c r="S10" s="62"/>
      <c r="T10" s="62"/>
    </row>
    <row r="11" spans="1:48" s="34" customFormat="1" x14ac:dyDescent="0.2">
      <c r="A11" s="33">
        <v>1106</v>
      </c>
      <c r="B11" s="34" t="s">
        <v>207</v>
      </c>
      <c r="C11" s="36">
        <v>884492382</v>
      </c>
      <c r="D11" s="36">
        <v>37855</v>
      </c>
      <c r="E11" s="37">
        <f t="shared" si="2"/>
        <v>23365.272275789197</v>
      </c>
      <c r="F11" s="38">
        <f t="shared" si="3"/>
        <v>0.98139013676920572</v>
      </c>
      <c r="G11" s="37">
        <f t="shared" si="4"/>
        <v>265.84199602871956</v>
      </c>
      <c r="H11" s="37">
        <f t="shared" si="5"/>
        <v>0</v>
      </c>
      <c r="I11" s="37">
        <f t="shared" si="6"/>
        <v>265.84199602871956</v>
      </c>
      <c r="J11" s="81">
        <f t="shared" si="7"/>
        <v>-339.82967556380868</v>
      </c>
      <c r="K11" s="37">
        <f t="shared" si="8"/>
        <v>-73.987679535089114</v>
      </c>
      <c r="L11" s="37">
        <f t="shared" si="9"/>
        <v>10063448.759667179</v>
      </c>
      <c r="M11" s="37">
        <f t="shared" si="10"/>
        <v>-2800803.6088007987</v>
      </c>
      <c r="N11" s="41">
        <f>'jan-juli'!M11</f>
        <v>-3270278.7297869539</v>
      </c>
      <c r="O11" s="41">
        <f t="shared" si="11"/>
        <v>469475.12098615523</v>
      </c>
      <c r="Q11" s="61"/>
      <c r="R11" s="62"/>
      <c r="S11" s="62"/>
      <c r="T11" s="62"/>
    </row>
    <row r="12" spans="1:48" s="34" customFormat="1" x14ac:dyDescent="0.2">
      <c r="A12" s="33">
        <v>1108</v>
      </c>
      <c r="B12" s="34" t="s">
        <v>205</v>
      </c>
      <c r="C12" s="36">
        <v>1942340369</v>
      </c>
      <c r="D12" s="36">
        <v>82548</v>
      </c>
      <c r="E12" s="37">
        <f t="shared" si="2"/>
        <v>23529.82954160004</v>
      </c>
      <c r="F12" s="38">
        <f t="shared" si="3"/>
        <v>0.98830188492665427</v>
      </c>
      <c r="G12" s="37">
        <f t="shared" si="4"/>
        <v>167.10763654221373</v>
      </c>
      <c r="H12" s="37">
        <f t="shared" si="5"/>
        <v>0</v>
      </c>
      <c r="I12" s="37">
        <f t="shared" si="6"/>
        <v>167.10763654221373</v>
      </c>
      <c r="J12" s="81">
        <f t="shared" si="7"/>
        <v>-339.82967556380868</v>
      </c>
      <c r="K12" s="37">
        <f t="shared" si="8"/>
        <v>-172.72203902159495</v>
      </c>
      <c r="L12" s="37">
        <f t="shared" si="9"/>
        <v>13794401.181286659</v>
      </c>
      <c r="M12" s="37">
        <f t="shared" si="10"/>
        <v>-14257858.87715462</v>
      </c>
      <c r="N12" s="41">
        <f>'jan-juli'!M12</f>
        <v>-15663228.601998411</v>
      </c>
      <c r="O12" s="41">
        <f t="shared" si="11"/>
        <v>1405369.7248437908</v>
      </c>
      <c r="Q12" s="61"/>
      <c r="R12" s="62"/>
      <c r="S12" s="62"/>
      <c r="T12" s="62"/>
    </row>
    <row r="13" spans="1:48" s="34" customFormat="1" x14ac:dyDescent="0.2">
      <c r="A13" s="33">
        <v>1111</v>
      </c>
      <c r="B13" s="34" t="s">
        <v>208</v>
      </c>
      <c r="C13" s="36">
        <v>64345527</v>
      </c>
      <c r="D13" s="36">
        <v>3324</v>
      </c>
      <c r="E13" s="37">
        <f t="shared" si="2"/>
        <v>19357.860108303248</v>
      </c>
      <c r="F13" s="38">
        <f t="shared" si="3"/>
        <v>0.8130704729228414</v>
      </c>
      <c r="G13" s="37">
        <f t="shared" si="4"/>
        <v>2670.2892965202886</v>
      </c>
      <c r="H13" s="37">
        <f t="shared" si="5"/>
        <v>724.37677688253825</v>
      </c>
      <c r="I13" s="37">
        <f t="shared" si="6"/>
        <v>3394.6660734028269</v>
      </c>
      <c r="J13" s="81">
        <f t="shared" si="7"/>
        <v>-339.82967556380868</v>
      </c>
      <c r="K13" s="37">
        <f t="shared" si="8"/>
        <v>3054.836397839018</v>
      </c>
      <c r="L13" s="37">
        <f t="shared" si="9"/>
        <v>11283870.027990997</v>
      </c>
      <c r="M13" s="37">
        <f t="shared" si="10"/>
        <v>10154276.186416896</v>
      </c>
      <c r="N13" s="41">
        <f>'jan-juli'!M13</f>
        <v>9537998.4785609562</v>
      </c>
      <c r="O13" s="41">
        <f t="shared" si="11"/>
        <v>616277.70785593987</v>
      </c>
      <c r="Q13" s="61"/>
      <c r="R13" s="62"/>
      <c r="S13" s="62"/>
      <c r="T13" s="62"/>
    </row>
    <row r="14" spans="1:48" s="34" customFormat="1" x14ac:dyDescent="0.2">
      <c r="A14" s="33">
        <v>1112</v>
      </c>
      <c r="B14" s="34" t="s">
        <v>209</v>
      </c>
      <c r="C14" s="36">
        <v>68501417</v>
      </c>
      <c r="D14" s="36">
        <v>3206</v>
      </c>
      <c r="E14" s="37">
        <f t="shared" si="2"/>
        <v>21366.630380536495</v>
      </c>
      <c r="F14" s="38">
        <f t="shared" si="3"/>
        <v>0.89744301131810877</v>
      </c>
      <c r="G14" s="37">
        <f t="shared" si="4"/>
        <v>1465.0271331803408</v>
      </c>
      <c r="H14" s="37">
        <f t="shared" si="5"/>
        <v>21.307181600901821</v>
      </c>
      <c r="I14" s="37">
        <f t="shared" si="6"/>
        <v>1486.3343147812427</v>
      </c>
      <c r="J14" s="81">
        <f t="shared" si="7"/>
        <v>-339.82967556380868</v>
      </c>
      <c r="K14" s="37">
        <f t="shared" si="8"/>
        <v>1146.504639217434</v>
      </c>
      <c r="L14" s="37">
        <f t="shared" si="9"/>
        <v>4765187.8131886637</v>
      </c>
      <c r="M14" s="37">
        <f t="shared" si="10"/>
        <v>3675693.8733310937</v>
      </c>
      <c r="N14" s="41">
        <f>'jan-juli'!M14</f>
        <v>3299872.8068129225</v>
      </c>
      <c r="O14" s="41">
        <f t="shared" si="11"/>
        <v>375821.06651817122</v>
      </c>
      <c r="Q14" s="61"/>
      <c r="R14" s="62"/>
      <c r="S14" s="62"/>
      <c r="T14" s="62"/>
    </row>
    <row r="15" spans="1:48" s="34" customFormat="1" x14ac:dyDescent="0.2">
      <c r="A15" s="33">
        <v>1114</v>
      </c>
      <c r="B15" s="34" t="s">
        <v>210</v>
      </c>
      <c r="C15" s="36">
        <v>60365779</v>
      </c>
      <c r="D15" s="36">
        <v>2848</v>
      </c>
      <c r="E15" s="37">
        <f t="shared" si="2"/>
        <v>21195.849367977527</v>
      </c>
      <c r="F15" s="38">
        <f t="shared" si="3"/>
        <v>0.89026985282483084</v>
      </c>
      <c r="G15" s="37">
        <f t="shared" si="4"/>
        <v>1567.4957407157212</v>
      </c>
      <c r="H15" s="37">
        <f t="shared" si="5"/>
        <v>81.08053599654049</v>
      </c>
      <c r="I15" s="37">
        <f t="shared" si="6"/>
        <v>1648.5762767122617</v>
      </c>
      <c r="J15" s="81">
        <f t="shared" si="7"/>
        <v>-339.82967556380868</v>
      </c>
      <c r="K15" s="37">
        <f t="shared" si="8"/>
        <v>1308.746601148453</v>
      </c>
      <c r="L15" s="37">
        <f t="shared" si="9"/>
        <v>4695145.2360765217</v>
      </c>
      <c r="M15" s="37">
        <f t="shared" si="10"/>
        <v>3727310.3200707943</v>
      </c>
      <c r="N15" s="41">
        <f>'jan-juli'!M15</f>
        <v>3954147.8959511486</v>
      </c>
      <c r="O15" s="41">
        <f t="shared" si="11"/>
        <v>-226837.57588035427</v>
      </c>
      <c r="Q15" s="61"/>
      <c r="R15" s="62"/>
      <c r="S15" s="62"/>
      <c r="T15" s="62"/>
    </row>
    <row r="16" spans="1:48" s="34" customFormat="1" x14ac:dyDescent="0.2">
      <c r="A16" s="33">
        <v>1119</v>
      </c>
      <c r="B16" s="34" t="s">
        <v>211</v>
      </c>
      <c r="C16" s="36">
        <v>379817977</v>
      </c>
      <c r="D16" s="36">
        <v>19649</v>
      </c>
      <c r="E16" s="37">
        <f t="shared" si="2"/>
        <v>19330.142857142859</v>
      </c>
      <c r="F16" s="38">
        <f t="shared" si="3"/>
        <v>0.81190629060191255</v>
      </c>
      <c r="G16" s="37">
        <f t="shared" si="4"/>
        <v>2686.9196472165227</v>
      </c>
      <c r="H16" s="37">
        <f t="shared" si="5"/>
        <v>734.07781478867446</v>
      </c>
      <c r="I16" s="37">
        <f t="shared" si="6"/>
        <v>3420.9974620051971</v>
      </c>
      <c r="J16" s="81">
        <f t="shared" si="7"/>
        <v>-339.82967556380868</v>
      </c>
      <c r="K16" s="37">
        <f t="shared" si="8"/>
        <v>3081.1677864413887</v>
      </c>
      <c r="L16" s="37">
        <f t="shared" si="9"/>
        <v>67219179.130940124</v>
      </c>
      <c r="M16" s="37">
        <f t="shared" si="10"/>
        <v>60541865.835786849</v>
      </c>
      <c r="N16" s="41">
        <f>'jan-juli'!M16</f>
        <v>60902797.282143265</v>
      </c>
      <c r="O16" s="41">
        <f t="shared" si="11"/>
        <v>-360931.44635641575</v>
      </c>
      <c r="Q16" s="61"/>
      <c r="R16" s="62"/>
      <c r="S16" s="62"/>
      <c r="T16" s="62"/>
    </row>
    <row r="17" spans="1:20" s="34" customFormat="1" x14ac:dyDescent="0.2">
      <c r="A17" s="33">
        <v>1120</v>
      </c>
      <c r="B17" s="34" t="s">
        <v>212</v>
      </c>
      <c r="C17" s="36">
        <v>453839183</v>
      </c>
      <c r="D17" s="36">
        <v>20615</v>
      </c>
      <c r="E17" s="37">
        <f t="shared" si="2"/>
        <v>22014.997962648558</v>
      </c>
      <c r="F17" s="38">
        <f t="shared" si="3"/>
        <v>0.92467580118570236</v>
      </c>
      <c r="G17" s="37">
        <f t="shared" si="4"/>
        <v>1076.0065839131028</v>
      </c>
      <c r="H17" s="37">
        <f t="shared" si="5"/>
        <v>0</v>
      </c>
      <c r="I17" s="37">
        <f t="shared" si="6"/>
        <v>1076.0065839131028</v>
      </c>
      <c r="J17" s="81">
        <f t="shared" si="7"/>
        <v>-339.82967556380868</v>
      </c>
      <c r="K17" s="37">
        <f t="shared" si="8"/>
        <v>736.17690834929408</v>
      </c>
      <c r="L17" s="37">
        <f t="shared" si="9"/>
        <v>22181875.727368612</v>
      </c>
      <c r="M17" s="37">
        <f t="shared" si="10"/>
        <v>15176286.965620697</v>
      </c>
      <c r="N17" s="41">
        <f>'jan-juli'!M17</f>
        <v>14947923.945118003</v>
      </c>
      <c r="O17" s="41">
        <f t="shared" si="11"/>
        <v>228363.02050269395</v>
      </c>
      <c r="Q17" s="61"/>
      <c r="R17" s="62"/>
      <c r="S17" s="62"/>
      <c r="T17" s="62"/>
    </row>
    <row r="18" spans="1:20" s="34" customFormat="1" x14ac:dyDescent="0.2">
      <c r="A18" s="33">
        <v>1121</v>
      </c>
      <c r="B18" s="34" t="s">
        <v>213</v>
      </c>
      <c r="C18" s="36">
        <v>464386596</v>
      </c>
      <c r="D18" s="36">
        <v>19781</v>
      </c>
      <c r="E18" s="37">
        <f t="shared" si="2"/>
        <v>23476.396339922147</v>
      </c>
      <c r="F18" s="38">
        <f t="shared" si="3"/>
        <v>0.98605757908319014</v>
      </c>
      <c r="G18" s="37">
        <f t="shared" si="4"/>
        <v>199.16755754894984</v>
      </c>
      <c r="H18" s="37">
        <f t="shared" si="5"/>
        <v>0</v>
      </c>
      <c r="I18" s="37">
        <f t="shared" si="6"/>
        <v>199.16755754894984</v>
      </c>
      <c r="J18" s="81">
        <f t="shared" si="7"/>
        <v>-339.82967556380868</v>
      </c>
      <c r="K18" s="37">
        <f t="shared" si="8"/>
        <v>-140.66211801485883</v>
      </c>
      <c r="L18" s="37">
        <f t="shared" si="9"/>
        <v>3939733.4558757767</v>
      </c>
      <c r="M18" s="37">
        <f t="shared" si="10"/>
        <v>-2782437.3564519226</v>
      </c>
      <c r="N18" s="41">
        <f>'jan-juli'!M18</f>
        <v>-3755959.1437409963</v>
      </c>
      <c r="O18" s="41">
        <f t="shared" si="11"/>
        <v>973521.78728907369</v>
      </c>
      <c r="Q18" s="61"/>
      <c r="R18" s="62"/>
      <c r="S18" s="62"/>
      <c r="T18" s="62"/>
    </row>
    <row r="19" spans="1:20" s="34" customFormat="1" x14ac:dyDescent="0.2">
      <c r="A19" s="33">
        <v>1122</v>
      </c>
      <c r="B19" s="34" t="s">
        <v>214</v>
      </c>
      <c r="C19" s="36">
        <v>243529983</v>
      </c>
      <c r="D19" s="36">
        <v>12302</v>
      </c>
      <c r="E19" s="37">
        <f t="shared" si="2"/>
        <v>19795.966753373435</v>
      </c>
      <c r="F19" s="38">
        <f t="shared" si="3"/>
        <v>0.83147186517926464</v>
      </c>
      <c r="G19" s="37">
        <f t="shared" si="4"/>
        <v>2407.4253094781766</v>
      </c>
      <c r="H19" s="37">
        <f t="shared" si="5"/>
        <v>571.03945110797258</v>
      </c>
      <c r="I19" s="37">
        <f t="shared" si="6"/>
        <v>2978.4647605861492</v>
      </c>
      <c r="J19" s="81">
        <f t="shared" si="7"/>
        <v>-339.82967556380868</v>
      </c>
      <c r="K19" s="37">
        <f t="shared" si="8"/>
        <v>2638.6350850223407</v>
      </c>
      <c r="L19" s="37">
        <f t="shared" si="9"/>
        <v>36641073.48473081</v>
      </c>
      <c r="M19" s="37">
        <f t="shared" si="10"/>
        <v>32460488.815944836</v>
      </c>
      <c r="N19" s="41">
        <f>'jan-juli'!M19</f>
        <v>32449855.650558636</v>
      </c>
      <c r="O19" s="41">
        <f t="shared" si="11"/>
        <v>10633.165386199951</v>
      </c>
      <c r="Q19" s="61"/>
      <c r="R19" s="62"/>
      <c r="S19" s="62"/>
      <c r="T19" s="62"/>
    </row>
    <row r="20" spans="1:20" s="34" customFormat="1" x14ac:dyDescent="0.2">
      <c r="A20" s="33">
        <v>1124</v>
      </c>
      <c r="B20" s="34" t="s">
        <v>215</v>
      </c>
      <c r="C20" s="36">
        <v>840120907</v>
      </c>
      <c r="D20" s="36">
        <v>28315</v>
      </c>
      <c r="E20" s="37">
        <f t="shared" si="2"/>
        <v>29670.524704220377</v>
      </c>
      <c r="F20" s="38">
        <f t="shared" si="3"/>
        <v>1.2462238810570598</v>
      </c>
      <c r="G20" s="37">
        <f t="shared" si="4"/>
        <v>-3517.3094610299886</v>
      </c>
      <c r="H20" s="37">
        <f t="shared" si="5"/>
        <v>0</v>
      </c>
      <c r="I20" s="37">
        <f t="shared" si="6"/>
        <v>-3517.3094610299886</v>
      </c>
      <c r="J20" s="81">
        <f t="shared" si="7"/>
        <v>-339.82967556380868</v>
      </c>
      <c r="K20" s="37">
        <f t="shared" si="8"/>
        <v>-3857.139136593797</v>
      </c>
      <c r="L20" s="37">
        <f t="shared" si="9"/>
        <v>-99592617.389064133</v>
      </c>
      <c r="M20" s="37">
        <f t="shared" si="10"/>
        <v>-109214894.65265337</v>
      </c>
      <c r="N20" s="41">
        <f>'jan-juli'!M20</f>
        <v>-107153034.6210518</v>
      </c>
      <c r="O20" s="41">
        <f t="shared" si="11"/>
        <v>-2061860.0316015631</v>
      </c>
      <c r="Q20" s="61"/>
      <c r="R20" s="62"/>
      <c r="S20" s="62"/>
      <c r="T20" s="62"/>
    </row>
    <row r="21" spans="1:20" s="34" customFormat="1" x14ac:dyDescent="0.2">
      <c r="A21" s="33">
        <v>1127</v>
      </c>
      <c r="B21" s="34" t="s">
        <v>216</v>
      </c>
      <c r="C21" s="36">
        <v>294673337</v>
      </c>
      <c r="D21" s="36">
        <v>11671</v>
      </c>
      <c r="E21" s="37">
        <f t="shared" si="2"/>
        <v>25248.336646388485</v>
      </c>
      <c r="F21" s="38">
        <f t="shared" si="3"/>
        <v>1.0604827652819302</v>
      </c>
      <c r="G21" s="37">
        <f t="shared" si="4"/>
        <v>-863.99662633085313</v>
      </c>
      <c r="H21" s="37">
        <f t="shared" si="5"/>
        <v>0</v>
      </c>
      <c r="I21" s="37">
        <f t="shared" si="6"/>
        <v>-863.99662633085313</v>
      </c>
      <c r="J21" s="81">
        <f t="shared" si="7"/>
        <v>-339.82967556380868</v>
      </c>
      <c r="K21" s="37">
        <f t="shared" si="8"/>
        <v>-1203.8263018946618</v>
      </c>
      <c r="L21" s="37">
        <f t="shared" si="9"/>
        <v>-10083704.625907388</v>
      </c>
      <c r="M21" s="37">
        <f t="shared" si="10"/>
        <v>-14049856.769412598</v>
      </c>
      <c r="N21" s="41">
        <f>'jan-juli'!M21</f>
        <v>-13566660.800151708</v>
      </c>
      <c r="O21" s="41">
        <f t="shared" si="11"/>
        <v>-483195.96926089004</v>
      </c>
      <c r="Q21" s="61"/>
      <c r="R21" s="62"/>
      <c r="S21" s="62"/>
      <c r="T21" s="62"/>
    </row>
    <row r="22" spans="1:20" s="34" customFormat="1" x14ac:dyDescent="0.2">
      <c r="A22" s="33">
        <v>1130</v>
      </c>
      <c r="B22" s="34" t="s">
        <v>217</v>
      </c>
      <c r="C22" s="36">
        <v>274935475</v>
      </c>
      <c r="D22" s="36">
        <v>13474</v>
      </c>
      <c r="E22" s="37">
        <f t="shared" si="2"/>
        <v>20404.889045569245</v>
      </c>
      <c r="F22" s="38">
        <f t="shared" si="3"/>
        <v>0.85704787065295562</v>
      </c>
      <c r="G22" s="37">
        <f t="shared" si="4"/>
        <v>2042.0719341606905</v>
      </c>
      <c r="H22" s="37">
        <f t="shared" si="5"/>
        <v>357.91664883943918</v>
      </c>
      <c r="I22" s="37">
        <f t="shared" si="6"/>
        <v>2399.9885830001294</v>
      </c>
      <c r="J22" s="81">
        <f t="shared" si="7"/>
        <v>-339.82967556380868</v>
      </c>
      <c r="K22" s="37">
        <f t="shared" si="8"/>
        <v>2060.158907436321</v>
      </c>
      <c r="L22" s="37">
        <f t="shared" si="9"/>
        <v>32337446.167343743</v>
      </c>
      <c r="M22" s="37">
        <f t="shared" si="10"/>
        <v>27758581.118796989</v>
      </c>
      <c r="N22" s="41">
        <f>'jan-juli'!M22</f>
        <v>25648155.957740773</v>
      </c>
      <c r="O22" s="41">
        <f t="shared" si="11"/>
        <v>2110425.1610562168</v>
      </c>
      <c r="Q22" s="61"/>
      <c r="R22" s="62"/>
      <c r="S22" s="62"/>
      <c r="T22" s="62"/>
    </row>
    <row r="23" spans="1:20" s="34" customFormat="1" x14ac:dyDescent="0.2">
      <c r="A23" s="33">
        <v>1133</v>
      </c>
      <c r="B23" s="34" t="s">
        <v>218</v>
      </c>
      <c r="C23" s="36">
        <v>77016620</v>
      </c>
      <c r="D23" s="36">
        <v>2619</v>
      </c>
      <c r="E23" s="37">
        <f t="shared" si="2"/>
        <v>29406.880488736158</v>
      </c>
      <c r="F23" s="38">
        <f t="shared" si="3"/>
        <v>1.2351502744823755</v>
      </c>
      <c r="G23" s="37">
        <f t="shared" si="4"/>
        <v>-3359.1229317394573</v>
      </c>
      <c r="H23" s="37">
        <f t="shared" si="5"/>
        <v>0</v>
      </c>
      <c r="I23" s="37">
        <f t="shared" si="6"/>
        <v>-3359.1229317394573</v>
      </c>
      <c r="J23" s="81">
        <f t="shared" si="7"/>
        <v>-339.82967556380868</v>
      </c>
      <c r="K23" s="37">
        <f t="shared" si="8"/>
        <v>-3698.9526073032657</v>
      </c>
      <c r="L23" s="37">
        <f t="shared" si="9"/>
        <v>-8797542.9582256377</v>
      </c>
      <c r="M23" s="37">
        <f t="shared" si="10"/>
        <v>-9687556.878527252</v>
      </c>
      <c r="N23" s="41">
        <f>'jan-juli'!M23</f>
        <v>-9192057.7396621853</v>
      </c>
      <c r="O23" s="41">
        <f t="shared" si="11"/>
        <v>-495499.13886506669</v>
      </c>
      <c r="Q23" s="61"/>
      <c r="R23" s="62"/>
      <c r="S23" s="62"/>
      <c r="T23" s="62"/>
    </row>
    <row r="24" spans="1:20" s="34" customFormat="1" x14ac:dyDescent="0.2">
      <c r="A24" s="33">
        <v>1134</v>
      </c>
      <c r="B24" s="34" t="s">
        <v>219</v>
      </c>
      <c r="C24" s="36">
        <v>122965001</v>
      </c>
      <c r="D24" s="36">
        <v>3815</v>
      </c>
      <c r="E24" s="37">
        <f t="shared" si="2"/>
        <v>32231.979292267366</v>
      </c>
      <c r="F24" s="38">
        <f t="shared" si="3"/>
        <v>1.3538103126988728</v>
      </c>
      <c r="G24" s="37">
        <f t="shared" si="4"/>
        <v>-5054.182213858182</v>
      </c>
      <c r="H24" s="37">
        <f t="shared" si="5"/>
        <v>0</v>
      </c>
      <c r="I24" s="37">
        <f t="shared" si="6"/>
        <v>-5054.182213858182</v>
      </c>
      <c r="J24" s="81">
        <f t="shared" si="7"/>
        <v>-339.82967556380868</v>
      </c>
      <c r="K24" s="37">
        <f t="shared" si="8"/>
        <v>-5394.0118894219904</v>
      </c>
      <c r="L24" s="37">
        <f t="shared" si="9"/>
        <v>-19281705.145868964</v>
      </c>
      <c r="M24" s="37">
        <f t="shared" si="10"/>
        <v>-20578155.358144894</v>
      </c>
      <c r="N24" s="41">
        <f>'jan-juli'!M24</f>
        <v>-20626010.292329602</v>
      </c>
      <c r="O24" s="41">
        <f t="shared" si="11"/>
        <v>47854.934184707701</v>
      </c>
      <c r="Q24" s="61"/>
      <c r="R24" s="62"/>
      <c r="S24" s="62"/>
      <c r="T24" s="62"/>
    </row>
    <row r="25" spans="1:20" s="34" customFormat="1" x14ac:dyDescent="0.2">
      <c r="A25" s="33">
        <v>1135</v>
      </c>
      <c r="B25" s="34" t="s">
        <v>220</v>
      </c>
      <c r="C25" s="36">
        <v>105982157</v>
      </c>
      <c r="D25" s="36">
        <v>4543</v>
      </c>
      <c r="E25" s="37">
        <f t="shared" si="2"/>
        <v>23328.672022892362</v>
      </c>
      <c r="F25" s="38">
        <f t="shared" si="3"/>
        <v>0.97985284986014487</v>
      </c>
      <c r="G25" s="37">
        <f t="shared" si="4"/>
        <v>287.80214776682038</v>
      </c>
      <c r="H25" s="37">
        <f t="shared" si="5"/>
        <v>0</v>
      </c>
      <c r="I25" s="37">
        <f t="shared" si="6"/>
        <v>287.80214776682038</v>
      </c>
      <c r="J25" s="81">
        <f t="shared" si="7"/>
        <v>-339.82967556380868</v>
      </c>
      <c r="K25" s="37">
        <f t="shared" si="8"/>
        <v>-52.027527796988295</v>
      </c>
      <c r="L25" s="37">
        <f t="shared" si="9"/>
        <v>1307485.1573046651</v>
      </c>
      <c r="M25" s="37">
        <f t="shared" si="10"/>
        <v>-236361.05878171782</v>
      </c>
      <c r="N25" s="41">
        <f>'jan-juli'!M25</f>
        <v>-748464.42004020512</v>
      </c>
      <c r="O25" s="41">
        <f t="shared" si="11"/>
        <v>512103.36125848733</v>
      </c>
      <c r="Q25" s="61"/>
      <c r="R25" s="62"/>
      <c r="S25" s="62"/>
      <c r="T25" s="62"/>
    </row>
    <row r="26" spans="1:20" s="34" customFormat="1" x14ac:dyDescent="0.2">
      <c r="A26" s="33">
        <v>1144</v>
      </c>
      <c r="B26" s="34" t="s">
        <v>221</v>
      </c>
      <c r="C26" s="36">
        <v>11407565</v>
      </c>
      <c r="D26" s="36">
        <v>535</v>
      </c>
      <c r="E26" s="37">
        <f t="shared" si="2"/>
        <v>21322.551401869157</v>
      </c>
      <c r="F26" s="38">
        <f t="shared" si="3"/>
        <v>0.8955916023384749</v>
      </c>
      <c r="G26" s="37">
        <f t="shared" si="4"/>
        <v>1491.4745203807433</v>
      </c>
      <c r="H26" s="37">
        <f t="shared" si="5"/>
        <v>36.734824134469996</v>
      </c>
      <c r="I26" s="37">
        <f t="shared" si="6"/>
        <v>1528.2093445152134</v>
      </c>
      <c r="J26" s="81">
        <f t="shared" si="7"/>
        <v>-339.82967556380868</v>
      </c>
      <c r="K26" s="37">
        <f t="shared" si="8"/>
        <v>1188.3796689514047</v>
      </c>
      <c r="L26" s="37">
        <f t="shared" si="9"/>
        <v>817591.99931563914</v>
      </c>
      <c r="M26" s="37">
        <f t="shared" si="10"/>
        <v>635783.1228890015</v>
      </c>
      <c r="N26" s="41">
        <f>'jan-juli'!M26</f>
        <v>569587.12702586118</v>
      </c>
      <c r="O26" s="41">
        <f t="shared" si="11"/>
        <v>66195.995863140328</v>
      </c>
      <c r="Q26" s="61"/>
      <c r="R26" s="62"/>
      <c r="S26" s="62"/>
      <c r="T26" s="62"/>
    </row>
    <row r="27" spans="1:20" s="34" customFormat="1" x14ac:dyDescent="0.2">
      <c r="A27" s="33">
        <v>1145</v>
      </c>
      <c r="B27" s="34" t="s">
        <v>222</v>
      </c>
      <c r="C27" s="36">
        <v>18124228</v>
      </c>
      <c r="D27" s="36">
        <v>868</v>
      </c>
      <c r="E27" s="37">
        <f t="shared" si="2"/>
        <v>20880.447004608293</v>
      </c>
      <c r="F27" s="38">
        <f t="shared" si="3"/>
        <v>0.87702229615736593</v>
      </c>
      <c r="G27" s="37">
        <f t="shared" si="4"/>
        <v>1756.7371587372618</v>
      </c>
      <c r="H27" s="37">
        <f t="shared" si="5"/>
        <v>191.47136317577241</v>
      </c>
      <c r="I27" s="37">
        <f t="shared" si="6"/>
        <v>1948.2085219130342</v>
      </c>
      <c r="J27" s="81">
        <f t="shared" si="7"/>
        <v>-339.82967556380868</v>
      </c>
      <c r="K27" s="37">
        <f t="shared" si="8"/>
        <v>1608.3788463492256</v>
      </c>
      <c r="L27" s="37">
        <f t="shared" si="9"/>
        <v>1691044.9970205138</v>
      </c>
      <c r="M27" s="37">
        <f t="shared" si="10"/>
        <v>1396072.8386311277</v>
      </c>
      <c r="N27" s="41">
        <f>'jan-juli'!M27</f>
        <v>1436167.3682884816</v>
      </c>
      <c r="O27" s="41">
        <f t="shared" si="11"/>
        <v>-40094.52965735388</v>
      </c>
      <c r="Q27" s="61"/>
      <c r="R27" s="62"/>
      <c r="S27" s="62"/>
      <c r="T27" s="62"/>
    </row>
    <row r="28" spans="1:20" s="34" customFormat="1" x14ac:dyDescent="0.2">
      <c r="A28" s="33">
        <v>1146</v>
      </c>
      <c r="B28" s="34" t="s">
        <v>223</v>
      </c>
      <c r="C28" s="36">
        <v>238704352</v>
      </c>
      <c r="D28" s="36">
        <v>11405</v>
      </c>
      <c r="E28" s="37">
        <f t="shared" si="2"/>
        <v>20929.798509425691</v>
      </c>
      <c r="F28" s="38">
        <f t="shared" si="3"/>
        <v>0.87909516222504269</v>
      </c>
      <c r="G28" s="37">
        <f t="shared" si="4"/>
        <v>1727.1262558468231</v>
      </c>
      <c r="H28" s="37">
        <f t="shared" si="5"/>
        <v>174.19833648968324</v>
      </c>
      <c r="I28" s="37">
        <f t="shared" si="6"/>
        <v>1901.3245923365064</v>
      </c>
      <c r="J28" s="81">
        <f t="shared" si="7"/>
        <v>-339.82967556380868</v>
      </c>
      <c r="K28" s="37">
        <f t="shared" si="8"/>
        <v>1561.4949167726977</v>
      </c>
      <c r="L28" s="37">
        <f t="shared" si="9"/>
        <v>21684606.975597855</v>
      </c>
      <c r="M28" s="37">
        <f t="shared" si="10"/>
        <v>17808849.525792617</v>
      </c>
      <c r="N28" s="41">
        <f>'jan-juli'!M28</f>
        <v>16071770.283329628</v>
      </c>
      <c r="O28" s="41">
        <f t="shared" si="11"/>
        <v>1737079.2424629889</v>
      </c>
      <c r="Q28" s="61"/>
      <c r="R28" s="62"/>
      <c r="S28" s="62"/>
      <c r="T28" s="62"/>
    </row>
    <row r="29" spans="1:20" s="34" customFormat="1" x14ac:dyDescent="0.2">
      <c r="A29" s="33">
        <v>1149</v>
      </c>
      <c r="B29" s="34" t="s">
        <v>224</v>
      </c>
      <c r="C29" s="36">
        <v>857648389</v>
      </c>
      <c r="D29" s="36">
        <v>42903</v>
      </c>
      <c r="E29" s="37">
        <f t="shared" si="2"/>
        <v>19990.406008903807</v>
      </c>
      <c r="F29" s="38">
        <f t="shared" si="3"/>
        <v>0.83963871918917832</v>
      </c>
      <c r="G29" s="37">
        <f t="shared" si="4"/>
        <v>2290.7617561599536</v>
      </c>
      <c r="H29" s="37">
        <f t="shared" si="5"/>
        <v>502.98571167234275</v>
      </c>
      <c r="I29" s="37">
        <f t="shared" si="6"/>
        <v>2793.7474678322965</v>
      </c>
      <c r="J29" s="81">
        <f t="shared" si="7"/>
        <v>-339.82967556380868</v>
      </c>
      <c r="K29" s="37">
        <f t="shared" si="8"/>
        <v>2453.9177922684876</v>
      </c>
      <c r="L29" s="37">
        <f t="shared" si="9"/>
        <v>119860147.61240901</v>
      </c>
      <c r="M29" s="37">
        <f t="shared" si="10"/>
        <v>105280435.04169492</v>
      </c>
      <c r="N29" s="41">
        <f>'jan-juli'!M29</f>
        <v>98628187.582581446</v>
      </c>
      <c r="O29" s="41">
        <f t="shared" si="11"/>
        <v>6652247.4591134787</v>
      </c>
      <c r="Q29" s="61"/>
      <c r="R29" s="62"/>
      <c r="S29" s="62"/>
      <c r="T29" s="62"/>
    </row>
    <row r="30" spans="1:20" s="34" customFormat="1" x14ac:dyDescent="0.2">
      <c r="A30" s="33">
        <v>1151</v>
      </c>
      <c r="B30" s="34" t="s">
        <v>225</v>
      </c>
      <c r="C30" s="36">
        <v>4698925</v>
      </c>
      <c r="D30" s="36">
        <v>208</v>
      </c>
      <c r="E30" s="37">
        <f t="shared" si="2"/>
        <v>22590.985576923078</v>
      </c>
      <c r="F30" s="38">
        <f t="shared" si="3"/>
        <v>0.94886848153961212</v>
      </c>
      <c r="G30" s="37">
        <f t="shared" si="4"/>
        <v>730.41401534839099</v>
      </c>
      <c r="H30" s="37">
        <f t="shared" si="5"/>
        <v>0</v>
      </c>
      <c r="I30" s="37">
        <f t="shared" si="6"/>
        <v>730.41401534839099</v>
      </c>
      <c r="J30" s="81">
        <f t="shared" si="7"/>
        <v>-339.82967556380868</v>
      </c>
      <c r="K30" s="37">
        <f t="shared" si="8"/>
        <v>390.58433978458231</v>
      </c>
      <c r="L30" s="37">
        <f t="shared" si="9"/>
        <v>151926.11519246534</v>
      </c>
      <c r="M30" s="37">
        <f t="shared" si="10"/>
        <v>81241.542675193123</v>
      </c>
      <c r="N30" s="41">
        <f>'jan-juli'!M30</f>
        <v>54046.477796970546</v>
      </c>
      <c r="O30" s="41">
        <f t="shared" si="11"/>
        <v>27195.064878222576</v>
      </c>
      <c r="Q30" s="61"/>
      <c r="R30" s="62"/>
      <c r="S30" s="62"/>
      <c r="T30" s="62"/>
    </row>
    <row r="31" spans="1:20" s="34" customFormat="1" x14ac:dyDescent="0.2">
      <c r="A31" s="33">
        <v>1160</v>
      </c>
      <c r="B31" s="34" t="s">
        <v>226</v>
      </c>
      <c r="C31" s="36">
        <v>230638514</v>
      </c>
      <c r="D31" s="36">
        <v>8844</v>
      </c>
      <c r="E31" s="37">
        <f t="shared" si="2"/>
        <v>26078.529398462233</v>
      </c>
      <c r="F31" s="38">
        <f t="shared" si="3"/>
        <v>1.0953525912735016</v>
      </c>
      <c r="G31" s="37">
        <f t="shared" si="4"/>
        <v>-1362.1122775751021</v>
      </c>
      <c r="H31" s="37">
        <f t="shared" si="5"/>
        <v>0</v>
      </c>
      <c r="I31" s="37">
        <f t="shared" si="6"/>
        <v>-1362.1122775751021</v>
      </c>
      <c r="J31" s="81">
        <f t="shared" si="7"/>
        <v>-339.82967556380868</v>
      </c>
      <c r="K31" s="37">
        <f t="shared" si="8"/>
        <v>-1701.9419531389108</v>
      </c>
      <c r="L31" s="37">
        <f t="shared" si="9"/>
        <v>-12046520.982874203</v>
      </c>
      <c r="M31" s="37">
        <f t="shared" si="10"/>
        <v>-15051974.633560527</v>
      </c>
      <c r="N31" s="41">
        <f>'jan-juli'!M31</f>
        <v>-12941975.738286506</v>
      </c>
      <c r="O31" s="41">
        <f t="shared" si="11"/>
        <v>-2109998.8952740207</v>
      </c>
      <c r="Q31" s="61"/>
      <c r="R31" s="62"/>
      <c r="S31" s="62"/>
      <c r="T31" s="62"/>
    </row>
    <row r="32" spans="1:20" s="34" customFormat="1" x14ac:dyDescent="0.2">
      <c r="A32" s="33">
        <v>1505</v>
      </c>
      <c r="B32" s="34" t="s">
        <v>267</v>
      </c>
      <c r="C32" s="36">
        <v>487799168</v>
      </c>
      <c r="D32" s="36">
        <v>24159</v>
      </c>
      <c r="E32" s="37">
        <f t="shared" si="2"/>
        <v>20191.198642327912</v>
      </c>
      <c r="F32" s="38">
        <f t="shared" si="3"/>
        <v>0.84807242831323237</v>
      </c>
      <c r="G32" s="37">
        <f t="shared" si="4"/>
        <v>2170.2861761054905</v>
      </c>
      <c r="H32" s="37">
        <f t="shared" si="5"/>
        <v>432.70828997390578</v>
      </c>
      <c r="I32" s="37">
        <f t="shared" si="6"/>
        <v>2602.9944660793963</v>
      </c>
      <c r="J32" s="81">
        <f t="shared" si="7"/>
        <v>-339.82967556380868</v>
      </c>
      <c r="K32" s="37">
        <f t="shared" si="8"/>
        <v>2263.1647905155878</v>
      </c>
      <c r="L32" s="37">
        <f t="shared" si="9"/>
        <v>62885743.306012131</v>
      </c>
      <c r="M32" s="37">
        <f t="shared" si="10"/>
        <v>54675798.174066089</v>
      </c>
      <c r="N32" s="41">
        <f>'jan-juli'!M32</f>
        <v>51447667.8173749</v>
      </c>
      <c r="O32" s="41">
        <f t="shared" si="11"/>
        <v>3228130.3566911891</v>
      </c>
      <c r="Q32" s="61"/>
      <c r="R32" s="62"/>
      <c r="S32" s="62"/>
      <c r="T32" s="62"/>
    </row>
    <row r="33" spans="1:20" s="34" customFormat="1" x14ac:dyDescent="0.2">
      <c r="A33" s="33">
        <v>1506</v>
      </c>
      <c r="B33" s="34" t="s">
        <v>265</v>
      </c>
      <c r="C33" s="36">
        <v>708339886</v>
      </c>
      <c r="D33" s="36">
        <v>32446</v>
      </c>
      <c r="E33" s="37">
        <f t="shared" si="2"/>
        <v>21831.347038155705</v>
      </c>
      <c r="F33" s="38">
        <f t="shared" si="3"/>
        <v>0.91696207956592102</v>
      </c>
      <c r="G33" s="37">
        <f t="shared" si="4"/>
        <v>1186.1971386088146</v>
      </c>
      <c r="H33" s="37">
        <f t="shared" si="5"/>
        <v>0</v>
      </c>
      <c r="I33" s="37">
        <f t="shared" si="6"/>
        <v>1186.1971386088146</v>
      </c>
      <c r="J33" s="81">
        <f t="shared" si="7"/>
        <v>-339.82967556380868</v>
      </c>
      <c r="K33" s="37">
        <f t="shared" si="8"/>
        <v>846.36746304500593</v>
      </c>
      <c r="L33" s="37">
        <f t="shared" si="9"/>
        <v>38487352.359301597</v>
      </c>
      <c r="M33" s="37">
        <f t="shared" si="10"/>
        <v>27461238.705958262</v>
      </c>
      <c r="N33" s="41">
        <f>'jan-juli'!M33</f>
        <v>24396010.558656275</v>
      </c>
      <c r="O33" s="41">
        <f t="shared" si="11"/>
        <v>3065228.1473019868</v>
      </c>
      <c r="Q33" s="61"/>
      <c r="R33" s="62"/>
      <c r="S33" s="62"/>
      <c r="T33" s="62"/>
    </row>
    <row r="34" spans="1:20" s="34" customFormat="1" x14ac:dyDescent="0.2">
      <c r="A34" s="33">
        <v>1507</v>
      </c>
      <c r="B34" s="34" t="s">
        <v>266</v>
      </c>
      <c r="C34" s="36">
        <v>1548401667</v>
      </c>
      <c r="D34" s="36">
        <v>67520</v>
      </c>
      <c r="E34" s="37">
        <f t="shared" si="2"/>
        <v>22932.489143957348</v>
      </c>
      <c r="F34" s="38">
        <f t="shared" si="3"/>
        <v>0.96321234316480753</v>
      </c>
      <c r="G34" s="37">
        <f t="shared" si="4"/>
        <v>525.51187512782928</v>
      </c>
      <c r="H34" s="37">
        <f t="shared" si="5"/>
        <v>0</v>
      </c>
      <c r="I34" s="37">
        <f t="shared" si="6"/>
        <v>525.51187512782928</v>
      </c>
      <c r="J34" s="81">
        <f t="shared" si="7"/>
        <v>-339.82967556380868</v>
      </c>
      <c r="K34" s="37">
        <f t="shared" si="8"/>
        <v>185.68219956402061</v>
      </c>
      <c r="L34" s="37">
        <f t="shared" si="9"/>
        <v>35482561.808631033</v>
      </c>
      <c r="M34" s="37">
        <f t="shared" si="10"/>
        <v>12537262.114562672</v>
      </c>
      <c r="N34" s="41">
        <f>'jan-juli'!M34</f>
        <v>11749429.377170403</v>
      </c>
      <c r="O34" s="41">
        <f t="shared" si="11"/>
        <v>787832.73739226907</v>
      </c>
      <c r="Q34" s="61"/>
      <c r="R34" s="62"/>
      <c r="S34" s="62"/>
      <c r="T34" s="62"/>
    </row>
    <row r="35" spans="1:20" s="34" customFormat="1" x14ac:dyDescent="0.2">
      <c r="A35" s="33">
        <v>1511</v>
      </c>
      <c r="B35" s="34" t="s">
        <v>268</v>
      </c>
      <c r="C35" s="36">
        <v>60443694</v>
      </c>
      <c r="D35" s="36">
        <v>3013</v>
      </c>
      <c r="E35" s="37">
        <f t="shared" si="2"/>
        <v>20060.967142383008</v>
      </c>
      <c r="F35" s="38">
        <f t="shared" si="3"/>
        <v>0.84260243386874134</v>
      </c>
      <c r="G35" s="37">
        <f t="shared" si="4"/>
        <v>2248.4250760724331</v>
      </c>
      <c r="H35" s="37">
        <f t="shared" si="5"/>
        <v>478.28931495462234</v>
      </c>
      <c r="I35" s="37">
        <f t="shared" si="6"/>
        <v>2726.7143910270552</v>
      </c>
      <c r="J35" s="81">
        <f t="shared" si="7"/>
        <v>-339.82967556380868</v>
      </c>
      <c r="K35" s="37">
        <f t="shared" si="8"/>
        <v>2386.8847154632467</v>
      </c>
      <c r="L35" s="37">
        <f t="shared" si="9"/>
        <v>8215590.4601645172</v>
      </c>
      <c r="M35" s="37">
        <f t="shared" si="10"/>
        <v>7191683.6476907628</v>
      </c>
      <c r="N35" s="41">
        <f>'jan-juli'!M35</f>
        <v>6840162.5399230346</v>
      </c>
      <c r="O35" s="41">
        <f t="shared" si="11"/>
        <v>351521.10776772816</v>
      </c>
      <c r="Q35" s="61"/>
      <c r="R35" s="62"/>
      <c r="S35" s="62"/>
      <c r="T35" s="62"/>
    </row>
    <row r="36" spans="1:20" s="34" customFormat="1" x14ac:dyDescent="0.2">
      <c r="A36" s="33">
        <v>1514</v>
      </c>
      <c r="B36" s="34" t="s">
        <v>159</v>
      </c>
      <c r="C36" s="36">
        <v>60164193</v>
      </c>
      <c r="D36" s="36">
        <v>2442</v>
      </c>
      <c r="E36" s="37">
        <f t="shared" si="2"/>
        <v>24637.261670761673</v>
      </c>
      <c r="F36" s="38">
        <f t="shared" si="3"/>
        <v>1.0348163426172114</v>
      </c>
      <c r="G36" s="37">
        <f t="shared" si="4"/>
        <v>-497.35164095476574</v>
      </c>
      <c r="H36" s="37">
        <f t="shared" si="5"/>
        <v>0</v>
      </c>
      <c r="I36" s="37">
        <f t="shared" si="6"/>
        <v>-497.35164095476574</v>
      </c>
      <c r="J36" s="81">
        <f t="shared" si="7"/>
        <v>-339.82967556380868</v>
      </c>
      <c r="K36" s="37">
        <f t="shared" si="8"/>
        <v>-837.18131651857448</v>
      </c>
      <c r="L36" s="37">
        <f t="shared" si="9"/>
        <v>-1214532.707211538</v>
      </c>
      <c r="M36" s="37">
        <f t="shared" si="10"/>
        <v>-2044396.7749383589</v>
      </c>
      <c r="N36" s="41">
        <f>'jan-juli'!M36</f>
        <v>-2078201.0635567219</v>
      </c>
      <c r="O36" s="41">
        <f t="shared" si="11"/>
        <v>33804.288618362974</v>
      </c>
      <c r="Q36" s="61"/>
      <c r="R36" s="62"/>
      <c r="S36" s="62"/>
      <c r="T36" s="62"/>
    </row>
    <row r="37" spans="1:20" s="34" customFormat="1" x14ac:dyDescent="0.2">
      <c r="A37" s="33">
        <v>1515</v>
      </c>
      <c r="B37" s="34" t="s">
        <v>393</v>
      </c>
      <c r="C37" s="36">
        <v>215226340</v>
      </c>
      <c r="D37" s="36">
        <v>8842</v>
      </c>
      <c r="E37" s="37">
        <f t="shared" si="2"/>
        <v>24341.363944808865</v>
      </c>
      <c r="F37" s="38">
        <f t="shared" si="3"/>
        <v>1.0223880213755445</v>
      </c>
      <c r="G37" s="37">
        <f t="shared" si="4"/>
        <v>-319.8130053830813</v>
      </c>
      <c r="H37" s="37">
        <f t="shared" si="5"/>
        <v>0</v>
      </c>
      <c r="I37" s="37">
        <f t="shared" si="6"/>
        <v>-319.8130053830813</v>
      </c>
      <c r="J37" s="81">
        <f t="shared" si="7"/>
        <v>-339.82967556380868</v>
      </c>
      <c r="K37" s="37">
        <f t="shared" si="8"/>
        <v>-659.64268094688998</v>
      </c>
      <c r="L37" s="37">
        <f t="shared" si="9"/>
        <v>-2827786.5935972049</v>
      </c>
      <c r="M37" s="37">
        <f t="shared" si="10"/>
        <v>-5832560.5849324008</v>
      </c>
      <c r="N37" s="41">
        <f>'jan-juli'!M37</f>
        <v>-6349774.9159576287</v>
      </c>
      <c r="O37" s="41">
        <f t="shared" si="11"/>
        <v>517214.3310252279</v>
      </c>
      <c r="Q37" s="61"/>
      <c r="R37" s="62"/>
      <c r="S37" s="62"/>
      <c r="T37" s="62"/>
    </row>
    <row r="38" spans="1:20" s="34" customFormat="1" x14ac:dyDescent="0.2">
      <c r="A38" s="33">
        <v>1516</v>
      </c>
      <c r="B38" s="34" t="s">
        <v>269</v>
      </c>
      <c r="C38" s="36">
        <v>191403654</v>
      </c>
      <c r="D38" s="36">
        <v>8797</v>
      </c>
      <c r="E38" s="37">
        <f t="shared" si="2"/>
        <v>21757.832670228487</v>
      </c>
      <c r="F38" s="38">
        <f t="shared" si="3"/>
        <v>0.91387432288399473</v>
      </c>
      <c r="G38" s="37">
        <f t="shared" si="4"/>
        <v>1230.3057593651458</v>
      </c>
      <c r="H38" s="37">
        <f t="shared" si="5"/>
        <v>0</v>
      </c>
      <c r="I38" s="37">
        <f t="shared" si="6"/>
        <v>1230.3057593651458</v>
      </c>
      <c r="J38" s="81">
        <f t="shared" si="7"/>
        <v>-339.82967556380868</v>
      </c>
      <c r="K38" s="37">
        <f t="shared" si="8"/>
        <v>890.47608380133715</v>
      </c>
      <c r="L38" s="37">
        <f t="shared" si="9"/>
        <v>10822999.765135188</v>
      </c>
      <c r="M38" s="37">
        <f t="shared" si="10"/>
        <v>7833518.109200363</v>
      </c>
      <c r="N38" s="41">
        <f>'jan-juli'!M38</f>
        <v>7504057.2864420665</v>
      </c>
      <c r="O38" s="41">
        <f t="shared" si="11"/>
        <v>329460.8227582965</v>
      </c>
      <c r="Q38" s="61"/>
      <c r="R38" s="62"/>
      <c r="S38" s="62"/>
      <c r="T38" s="62"/>
    </row>
    <row r="39" spans="1:20" s="34" customFormat="1" x14ac:dyDescent="0.2">
      <c r="A39" s="33">
        <v>1517</v>
      </c>
      <c r="B39" s="34" t="s">
        <v>270</v>
      </c>
      <c r="C39" s="36">
        <v>90838396</v>
      </c>
      <c r="D39" s="36">
        <v>5159</v>
      </c>
      <c r="E39" s="37">
        <f t="shared" si="2"/>
        <v>17607.752665245203</v>
      </c>
      <c r="F39" s="38">
        <f t="shared" si="3"/>
        <v>0.73956231249437376</v>
      </c>
      <c r="G39" s="37">
        <f t="shared" si="4"/>
        <v>3720.3537623551156</v>
      </c>
      <c r="H39" s="37">
        <f t="shared" si="5"/>
        <v>1336.9143819528538</v>
      </c>
      <c r="I39" s="37">
        <f t="shared" si="6"/>
        <v>5057.2681443079691</v>
      </c>
      <c r="J39" s="81">
        <f t="shared" si="7"/>
        <v>-339.82967556380868</v>
      </c>
      <c r="K39" s="37">
        <f t="shared" si="8"/>
        <v>4717.4384687441607</v>
      </c>
      <c r="L39" s="37">
        <f t="shared" si="9"/>
        <v>26090446.356484812</v>
      </c>
      <c r="M39" s="37">
        <f t="shared" si="10"/>
        <v>24337265.060251124</v>
      </c>
      <c r="N39" s="41">
        <f>'jan-juli'!M39</f>
        <v>22977682.81152105</v>
      </c>
      <c r="O39" s="41">
        <f t="shared" si="11"/>
        <v>1359582.2487300746</v>
      </c>
      <c r="Q39" s="61"/>
      <c r="R39" s="62"/>
      <c r="S39" s="62"/>
      <c r="T39" s="62"/>
    </row>
    <row r="40" spans="1:20" s="34" customFormat="1" x14ac:dyDescent="0.2">
      <c r="A40" s="33">
        <v>1520</v>
      </c>
      <c r="B40" s="34" t="s">
        <v>272</v>
      </c>
      <c r="C40" s="36">
        <v>208313415</v>
      </c>
      <c r="D40" s="36">
        <v>10929</v>
      </c>
      <c r="E40" s="37">
        <f t="shared" si="2"/>
        <v>19060.610760362339</v>
      </c>
      <c r="F40" s="38">
        <f t="shared" si="3"/>
        <v>0.80058538074043351</v>
      </c>
      <c r="G40" s="37">
        <f t="shared" si="4"/>
        <v>2848.6389052848344</v>
      </c>
      <c r="H40" s="37">
        <f t="shared" si="5"/>
        <v>828.41404866185655</v>
      </c>
      <c r="I40" s="37">
        <f t="shared" si="6"/>
        <v>3677.0529539466911</v>
      </c>
      <c r="J40" s="81">
        <f t="shared" si="7"/>
        <v>-339.82967556380868</v>
      </c>
      <c r="K40" s="37">
        <f t="shared" si="8"/>
        <v>3337.2232783828822</v>
      </c>
      <c r="L40" s="37">
        <f t="shared" si="9"/>
        <v>40186511.733683385</v>
      </c>
      <c r="M40" s="37">
        <f t="shared" si="10"/>
        <v>36472513.20944652</v>
      </c>
      <c r="N40" s="41">
        <f>'jan-juli'!M40</f>
        <v>34900616.900719821</v>
      </c>
      <c r="O40" s="41">
        <f t="shared" si="11"/>
        <v>1571896.3087266982</v>
      </c>
      <c r="Q40" s="61"/>
      <c r="R40" s="62"/>
      <c r="S40" s="62"/>
      <c r="T40" s="62"/>
    </row>
    <row r="41" spans="1:20" s="34" customFormat="1" x14ac:dyDescent="0.2">
      <c r="A41" s="33">
        <v>1525</v>
      </c>
      <c r="B41" s="34" t="s">
        <v>273</v>
      </c>
      <c r="C41" s="36">
        <v>92516437</v>
      </c>
      <c r="D41" s="36">
        <v>4421</v>
      </c>
      <c r="E41" s="37">
        <f t="shared" si="2"/>
        <v>20926.586066500793</v>
      </c>
      <c r="F41" s="38">
        <f t="shared" si="3"/>
        <v>0.87896023292637171</v>
      </c>
      <c r="G41" s="37">
        <f t="shared" si="4"/>
        <v>1729.0537216017619</v>
      </c>
      <c r="H41" s="37">
        <f t="shared" si="5"/>
        <v>175.3226915133975</v>
      </c>
      <c r="I41" s="37">
        <f t="shared" si="6"/>
        <v>1904.3764131151595</v>
      </c>
      <c r="J41" s="81">
        <f t="shared" si="7"/>
        <v>-339.82967556380868</v>
      </c>
      <c r="K41" s="37">
        <f t="shared" si="8"/>
        <v>1564.5467375513508</v>
      </c>
      <c r="L41" s="37">
        <f t="shared" si="9"/>
        <v>8419248.1223821193</v>
      </c>
      <c r="M41" s="37">
        <f t="shared" si="10"/>
        <v>6916861.126714522</v>
      </c>
      <c r="N41" s="41">
        <f>'jan-juli'!M41</f>
        <v>7120914.9884831486</v>
      </c>
      <c r="O41" s="41">
        <f t="shared" si="11"/>
        <v>-204053.86176862661</v>
      </c>
      <c r="Q41" s="61"/>
      <c r="R41" s="62"/>
      <c r="S41" s="62"/>
      <c r="T41" s="62"/>
    </row>
    <row r="42" spans="1:20" s="34" customFormat="1" x14ac:dyDescent="0.2">
      <c r="A42" s="33">
        <v>1528</v>
      </c>
      <c r="B42" s="34" t="s">
        <v>274</v>
      </c>
      <c r="C42" s="36">
        <v>136925407</v>
      </c>
      <c r="D42" s="36">
        <v>7630</v>
      </c>
      <c r="E42" s="37">
        <f t="shared" si="2"/>
        <v>17945.662778505899</v>
      </c>
      <c r="F42" s="38">
        <f t="shared" si="3"/>
        <v>0.7537552415710973</v>
      </c>
      <c r="G42" s="37">
        <f t="shared" si="4"/>
        <v>3517.6076943986982</v>
      </c>
      <c r="H42" s="37">
        <f t="shared" si="5"/>
        <v>1218.6458423116103</v>
      </c>
      <c r="I42" s="37">
        <f t="shared" si="6"/>
        <v>4736.2535367103083</v>
      </c>
      <c r="J42" s="81">
        <f t="shared" si="7"/>
        <v>-339.82967556380868</v>
      </c>
      <c r="K42" s="37">
        <f t="shared" si="8"/>
        <v>4396.4238611464998</v>
      </c>
      <c r="L42" s="37">
        <f t="shared" si="9"/>
        <v>36137614.485099651</v>
      </c>
      <c r="M42" s="37">
        <f t="shared" si="10"/>
        <v>33544714.060547795</v>
      </c>
      <c r="N42" s="41">
        <f>'jan-juli'!M42</f>
        <v>32227475.971245512</v>
      </c>
      <c r="O42" s="41">
        <f t="shared" si="11"/>
        <v>1317238.0893022828</v>
      </c>
      <c r="Q42" s="61"/>
      <c r="R42" s="62"/>
      <c r="S42" s="62"/>
      <c r="T42" s="62"/>
    </row>
    <row r="43" spans="1:20" s="34" customFormat="1" x14ac:dyDescent="0.2">
      <c r="A43" s="33">
        <v>1531</v>
      </c>
      <c r="B43" s="34" t="s">
        <v>275</v>
      </c>
      <c r="C43" s="36">
        <v>181104956</v>
      </c>
      <c r="D43" s="36">
        <v>9636</v>
      </c>
      <c r="E43" s="37">
        <f t="shared" si="2"/>
        <v>18794.619759236197</v>
      </c>
      <c r="F43" s="38">
        <f t="shared" si="3"/>
        <v>0.78941320427728789</v>
      </c>
      <c r="G43" s="37">
        <f t="shared" si="4"/>
        <v>3008.2335059605198</v>
      </c>
      <c r="H43" s="37">
        <f t="shared" si="5"/>
        <v>921.51089905600611</v>
      </c>
      <c r="I43" s="37">
        <f t="shared" si="6"/>
        <v>3929.7444050165259</v>
      </c>
      <c r="J43" s="81">
        <f t="shared" si="7"/>
        <v>-339.82967556380868</v>
      </c>
      <c r="K43" s="37">
        <f t="shared" si="8"/>
        <v>3589.9147294527174</v>
      </c>
      <c r="L43" s="37">
        <f t="shared" si="9"/>
        <v>37867017.086739242</v>
      </c>
      <c r="M43" s="37">
        <f t="shared" si="10"/>
        <v>34592418.333006382</v>
      </c>
      <c r="N43" s="41">
        <f>'jan-juli'!M43</f>
        <v>33113052.797958307</v>
      </c>
      <c r="O43" s="41">
        <f t="shared" si="11"/>
        <v>1479365.535048075</v>
      </c>
      <c r="Q43" s="61"/>
      <c r="R43" s="62"/>
      <c r="S43" s="62"/>
      <c r="T43" s="62"/>
    </row>
    <row r="44" spans="1:20" s="34" customFormat="1" x14ac:dyDescent="0.2">
      <c r="A44" s="33">
        <v>1532</v>
      </c>
      <c r="B44" s="34" t="s">
        <v>276</v>
      </c>
      <c r="C44" s="36">
        <v>191467538</v>
      </c>
      <c r="D44" s="36">
        <v>8692</v>
      </c>
      <c r="E44" s="37">
        <f t="shared" si="2"/>
        <v>22028.018637827889</v>
      </c>
      <c r="F44" s="38">
        <f t="shared" si="3"/>
        <v>0.92522269668275636</v>
      </c>
      <c r="G44" s="37">
        <f t="shared" si="4"/>
        <v>1068.1941788055046</v>
      </c>
      <c r="H44" s="37">
        <f t="shared" si="5"/>
        <v>0</v>
      </c>
      <c r="I44" s="37">
        <f t="shared" si="6"/>
        <v>1068.1941788055046</v>
      </c>
      <c r="J44" s="81">
        <f t="shared" si="7"/>
        <v>-339.82967556380868</v>
      </c>
      <c r="K44" s="37">
        <f t="shared" si="8"/>
        <v>728.36450324169596</v>
      </c>
      <c r="L44" s="37">
        <f t="shared" si="9"/>
        <v>9284743.802177446</v>
      </c>
      <c r="M44" s="37">
        <f t="shared" si="10"/>
        <v>6330944.262176821</v>
      </c>
      <c r="N44" s="41">
        <f>'jan-juli'!M44</f>
        <v>5596336.5587080289</v>
      </c>
      <c r="O44" s="41">
        <f t="shared" si="11"/>
        <v>734607.70346879214</v>
      </c>
      <c r="Q44" s="61"/>
      <c r="R44" s="62"/>
      <c r="S44" s="62"/>
      <c r="T44" s="62"/>
    </row>
    <row r="45" spans="1:20" s="34" customFormat="1" x14ac:dyDescent="0.2">
      <c r="A45" s="33">
        <v>1535</v>
      </c>
      <c r="B45" s="34" t="s">
        <v>277</v>
      </c>
      <c r="C45" s="36">
        <v>146150053</v>
      </c>
      <c r="D45" s="36">
        <v>7051</v>
      </c>
      <c r="E45" s="37">
        <f t="shared" si="2"/>
        <v>20727.563891646576</v>
      </c>
      <c r="F45" s="38">
        <f t="shared" si="3"/>
        <v>0.87060088675249159</v>
      </c>
      <c r="G45" s="37">
        <f t="shared" si="4"/>
        <v>1848.4670265142922</v>
      </c>
      <c r="H45" s="37">
        <f t="shared" si="5"/>
        <v>244.98045271237351</v>
      </c>
      <c r="I45" s="37">
        <f t="shared" si="6"/>
        <v>2093.4474792266656</v>
      </c>
      <c r="J45" s="81">
        <f t="shared" si="7"/>
        <v>-339.82967556380868</v>
      </c>
      <c r="K45" s="37">
        <f t="shared" si="8"/>
        <v>1753.6178036628569</v>
      </c>
      <c r="L45" s="37">
        <f t="shared" si="9"/>
        <v>14760898.17602722</v>
      </c>
      <c r="M45" s="37">
        <f t="shared" si="10"/>
        <v>12364759.133626804</v>
      </c>
      <c r="N45" s="41">
        <f>'jan-juli'!M45</f>
        <v>12189303.392398719</v>
      </c>
      <c r="O45" s="41">
        <f t="shared" si="11"/>
        <v>175455.74122808501</v>
      </c>
      <c r="Q45" s="61"/>
      <c r="R45" s="62"/>
      <c r="S45" s="62"/>
      <c r="T45" s="62"/>
    </row>
    <row r="46" spans="1:20" s="34" customFormat="1" x14ac:dyDescent="0.2">
      <c r="A46" s="33">
        <v>1539</v>
      </c>
      <c r="B46" s="34" t="s">
        <v>278</v>
      </c>
      <c r="C46" s="36">
        <v>147067311</v>
      </c>
      <c r="D46" s="36">
        <v>7046</v>
      </c>
      <c r="E46" s="37">
        <f t="shared" si="2"/>
        <v>20872.454016463242</v>
      </c>
      <c r="F46" s="38">
        <f t="shared" si="3"/>
        <v>0.87668657399516392</v>
      </c>
      <c r="G46" s="37">
        <f t="shared" si="4"/>
        <v>1761.5329516242928</v>
      </c>
      <c r="H46" s="37">
        <f t="shared" si="5"/>
        <v>194.26890902654048</v>
      </c>
      <c r="I46" s="37">
        <f t="shared" si="6"/>
        <v>1955.8018606508333</v>
      </c>
      <c r="J46" s="81">
        <f t="shared" si="7"/>
        <v>-339.82967556380868</v>
      </c>
      <c r="K46" s="37">
        <f t="shared" si="8"/>
        <v>1615.9721850870246</v>
      </c>
      <c r="L46" s="37">
        <f t="shared" si="9"/>
        <v>13780579.910145771</v>
      </c>
      <c r="M46" s="37">
        <f t="shared" si="10"/>
        <v>11386140.016123176</v>
      </c>
      <c r="N46" s="41">
        <f>'jan-juli'!M46</f>
        <v>10695563.892581381</v>
      </c>
      <c r="O46" s="41">
        <f t="shared" si="11"/>
        <v>690576.12354179472</v>
      </c>
      <c r="Q46" s="61"/>
      <c r="R46" s="62"/>
      <c r="S46" s="62"/>
      <c r="T46" s="62"/>
    </row>
    <row r="47" spans="1:20" s="34" customFormat="1" x14ac:dyDescent="0.2">
      <c r="A47" s="33">
        <v>1547</v>
      </c>
      <c r="B47" s="34" t="s">
        <v>279</v>
      </c>
      <c r="C47" s="36">
        <v>73528581</v>
      </c>
      <c r="D47" s="36">
        <v>3654</v>
      </c>
      <c r="E47" s="37">
        <f t="shared" si="2"/>
        <v>20122.764367816093</v>
      </c>
      <c r="F47" s="38">
        <f t="shared" si="3"/>
        <v>0.845198046143398</v>
      </c>
      <c r="G47" s="37">
        <f t="shared" si="4"/>
        <v>2211.3467408125821</v>
      </c>
      <c r="H47" s="37">
        <f t="shared" si="5"/>
        <v>456.66028605304251</v>
      </c>
      <c r="I47" s="37">
        <f t="shared" si="6"/>
        <v>2668.0070268656245</v>
      </c>
      <c r="J47" s="81">
        <f t="shared" si="7"/>
        <v>-339.82967556380868</v>
      </c>
      <c r="K47" s="37">
        <f t="shared" si="8"/>
        <v>2328.1773513018161</v>
      </c>
      <c r="L47" s="37">
        <f t="shared" si="9"/>
        <v>9748897.6761669926</v>
      </c>
      <c r="M47" s="37">
        <f t="shared" si="10"/>
        <v>8507160.0416568369</v>
      </c>
      <c r="N47" s="41">
        <f>'jan-juli'!M47</f>
        <v>8096189.4665047387</v>
      </c>
      <c r="O47" s="41">
        <f t="shared" si="11"/>
        <v>410970.5751520982</v>
      </c>
      <c r="Q47" s="61"/>
      <c r="R47" s="62"/>
      <c r="S47" s="62"/>
      <c r="T47" s="62"/>
    </row>
    <row r="48" spans="1:20" s="34" customFormat="1" x14ac:dyDescent="0.2">
      <c r="A48" s="33">
        <v>1554</v>
      </c>
      <c r="B48" s="34" t="s">
        <v>280</v>
      </c>
      <c r="C48" s="36">
        <v>125354232</v>
      </c>
      <c r="D48" s="36">
        <v>5872</v>
      </c>
      <c r="E48" s="37">
        <f t="shared" si="2"/>
        <v>21347.791553133517</v>
      </c>
      <c r="F48" s="38">
        <f t="shared" si="3"/>
        <v>0.89665174130065051</v>
      </c>
      <c r="G48" s="37">
        <f t="shared" si="4"/>
        <v>1476.3304296221279</v>
      </c>
      <c r="H48" s="37">
        <f t="shared" si="5"/>
        <v>27.900771191944294</v>
      </c>
      <c r="I48" s="37">
        <f t="shared" si="6"/>
        <v>1504.2312008140723</v>
      </c>
      <c r="J48" s="81">
        <f t="shared" si="7"/>
        <v>-339.82967556380868</v>
      </c>
      <c r="K48" s="37">
        <f t="shared" si="8"/>
        <v>1164.4015252502636</v>
      </c>
      <c r="L48" s="37">
        <f t="shared" si="9"/>
        <v>8832845.6111802328</v>
      </c>
      <c r="M48" s="37">
        <f t="shared" si="10"/>
        <v>6837365.7562695481</v>
      </c>
      <c r="N48" s="41">
        <f>'jan-juli'!M48</f>
        <v>6763502.4354723003</v>
      </c>
      <c r="O48" s="41">
        <f t="shared" si="11"/>
        <v>73863.320797247812</v>
      </c>
      <c r="Q48" s="61"/>
      <c r="R48" s="62"/>
      <c r="S48" s="62"/>
      <c r="T48" s="62"/>
    </row>
    <row r="49" spans="1:20" s="34" customFormat="1" x14ac:dyDescent="0.2">
      <c r="A49" s="33">
        <v>1557</v>
      </c>
      <c r="B49" s="34" t="s">
        <v>281</v>
      </c>
      <c r="C49" s="36">
        <v>45495298</v>
      </c>
      <c r="D49" s="36">
        <v>2669</v>
      </c>
      <c r="E49" s="37">
        <f t="shared" si="2"/>
        <v>17045.821656050954</v>
      </c>
      <c r="F49" s="38">
        <f t="shared" si="3"/>
        <v>0.71596003885258819</v>
      </c>
      <c r="G49" s="37">
        <f t="shared" si="4"/>
        <v>4057.5123678716654</v>
      </c>
      <c r="H49" s="37">
        <f t="shared" si="5"/>
        <v>1533.5902351708412</v>
      </c>
      <c r="I49" s="37">
        <f t="shared" si="6"/>
        <v>5591.1026030425064</v>
      </c>
      <c r="J49" s="81">
        <f t="shared" si="7"/>
        <v>-339.82967556380868</v>
      </c>
      <c r="K49" s="37">
        <f t="shared" si="8"/>
        <v>5251.272927478698</v>
      </c>
      <c r="L49" s="37">
        <f t="shared" si="9"/>
        <v>14922652.84752045</v>
      </c>
      <c r="M49" s="37">
        <f t="shared" si="10"/>
        <v>14015647.443440644</v>
      </c>
      <c r="N49" s="41">
        <f>'jan-juli'!M49</f>
        <v>14004270.302490737</v>
      </c>
      <c r="O49" s="41">
        <f t="shared" si="11"/>
        <v>11377.140949906781</v>
      </c>
      <c r="Q49" s="61"/>
      <c r="R49" s="62"/>
      <c r="S49" s="62"/>
      <c r="T49" s="62"/>
    </row>
    <row r="50" spans="1:20" s="34" customFormat="1" x14ac:dyDescent="0.2">
      <c r="A50" s="33">
        <v>1560</v>
      </c>
      <c r="B50" s="34" t="s">
        <v>282</v>
      </c>
      <c r="C50" s="36">
        <v>53329814</v>
      </c>
      <c r="D50" s="36">
        <v>3031</v>
      </c>
      <c r="E50" s="37">
        <f t="shared" si="2"/>
        <v>17594.791817881887</v>
      </c>
      <c r="F50" s="38">
        <f t="shared" si="3"/>
        <v>0.7390179298902938</v>
      </c>
      <c r="G50" s="37">
        <f t="shared" si="4"/>
        <v>3728.1302707731052</v>
      </c>
      <c r="H50" s="37">
        <f t="shared" si="5"/>
        <v>1341.4506785300146</v>
      </c>
      <c r="I50" s="37">
        <f t="shared" si="6"/>
        <v>5069.5809493031193</v>
      </c>
      <c r="J50" s="81">
        <f t="shared" si="7"/>
        <v>-339.82967556380868</v>
      </c>
      <c r="K50" s="37">
        <f t="shared" si="8"/>
        <v>4729.7512737393108</v>
      </c>
      <c r="L50" s="37">
        <f t="shared" si="9"/>
        <v>15365899.857337754</v>
      </c>
      <c r="M50" s="37">
        <f t="shared" si="10"/>
        <v>14335876.11070385</v>
      </c>
      <c r="N50" s="41">
        <f>'jan-juli'!M50</f>
        <v>14278537.639265418</v>
      </c>
      <c r="O50" s="41">
        <f t="shared" si="11"/>
        <v>57338.471438432112</v>
      </c>
      <c r="Q50" s="61"/>
      <c r="R50" s="62"/>
      <c r="S50" s="62"/>
      <c r="T50" s="62"/>
    </row>
    <row r="51" spans="1:20" s="34" customFormat="1" x14ac:dyDescent="0.2">
      <c r="A51" s="33">
        <v>1563</v>
      </c>
      <c r="B51" s="34" t="s">
        <v>283</v>
      </c>
      <c r="C51" s="36">
        <v>160747578</v>
      </c>
      <c r="D51" s="36">
        <v>7110</v>
      </c>
      <c r="E51" s="37">
        <f t="shared" si="2"/>
        <v>22608.660759493672</v>
      </c>
      <c r="F51" s="38">
        <f t="shared" si="3"/>
        <v>0.94961087604867811</v>
      </c>
      <c r="G51" s="37">
        <f t="shared" si="4"/>
        <v>719.80890580603443</v>
      </c>
      <c r="H51" s="37">
        <f t="shared" si="5"/>
        <v>0</v>
      </c>
      <c r="I51" s="37">
        <f t="shared" si="6"/>
        <v>719.80890580603443</v>
      </c>
      <c r="J51" s="81">
        <f t="shared" si="7"/>
        <v>-339.82967556380868</v>
      </c>
      <c r="K51" s="37">
        <f t="shared" si="8"/>
        <v>379.97923024222575</v>
      </c>
      <c r="L51" s="37">
        <f t="shared" si="9"/>
        <v>5117841.3202809049</v>
      </c>
      <c r="M51" s="37">
        <f t="shared" si="10"/>
        <v>2701652.3270222251</v>
      </c>
      <c r="N51" s="41">
        <f>'jan-juli'!M51</f>
        <v>2419135.0208483688</v>
      </c>
      <c r="O51" s="41">
        <f t="shared" si="11"/>
        <v>282517.30617385637</v>
      </c>
      <c r="Q51" s="61"/>
      <c r="R51" s="62"/>
      <c r="S51" s="62"/>
      <c r="T51" s="62"/>
    </row>
    <row r="52" spans="1:20" s="34" customFormat="1" x14ac:dyDescent="0.2">
      <c r="A52" s="33">
        <v>1566</v>
      </c>
      <c r="B52" s="34" t="s">
        <v>284</v>
      </c>
      <c r="C52" s="36">
        <v>111321305</v>
      </c>
      <c r="D52" s="36">
        <v>5912</v>
      </c>
      <c r="E52" s="37">
        <f t="shared" si="2"/>
        <v>18829.720060893098</v>
      </c>
      <c r="F52" s="38">
        <f t="shared" si="3"/>
        <v>0.79088749010786219</v>
      </c>
      <c r="G52" s="37">
        <f t="shared" si="4"/>
        <v>2987.1733249663789</v>
      </c>
      <c r="H52" s="37">
        <f t="shared" si="5"/>
        <v>909.22579347609076</v>
      </c>
      <c r="I52" s="37">
        <f t="shared" si="6"/>
        <v>3896.3991184424694</v>
      </c>
      <c r="J52" s="81">
        <f t="shared" si="7"/>
        <v>-339.82967556380868</v>
      </c>
      <c r="K52" s="37">
        <f t="shared" si="8"/>
        <v>3556.569442878661</v>
      </c>
      <c r="L52" s="37">
        <f t="shared" si="9"/>
        <v>23035511.58823188</v>
      </c>
      <c r="M52" s="37">
        <f t="shared" si="10"/>
        <v>21026438.546298645</v>
      </c>
      <c r="N52" s="41">
        <f>'jan-juli'!M52</f>
        <v>19714260.534010943</v>
      </c>
      <c r="O52" s="41">
        <f t="shared" si="11"/>
        <v>1312178.0122877024</v>
      </c>
      <c r="Q52" s="61"/>
      <c r="R52" s="62"/>
      <c r="S52" s="62"/>
      <c r="T52" s="62"/>
    </row>
    <row r="53" spans="1:20" s="34" customFormat="1" x14ac:dyDescent="0.2">
      <c r="A53" s="33">
        <v>1573</v>
      </c>
      <c r="B53" s="34" t="s">
        <v>286</v>
      </c>
      <c r="C53" s="36">
        <v>40811520</v>
      </c>
      <c r="D53" s="36">
        <v>2158</v>
      </c>
      <c r="E53" s="37">
        <f t="shared" si="2"/>
        <v>18911.733086190918</v>
      </c>
      <c r="F53" s="38">
        <f t="shared" si="3"/>
        <v>0.7943322081134504</v>
      </c>
      <c r="G53" s="37">
        <f t="shared" si="4"/>
        <v>2937.9655097876871</v>
      </c>
      <c r="H53" s="37">
        <f t="shared" si="5"/>
        <v>880.52123462185386</v>
      </c>
      <c r="I53" s="37">
        <f t="shared" si="6"/>
        <v>3818.4867444095407</v>
      </c>
      <c r="J53" s="81">
        <f t="shared" si="7"/>
        <v>-339.82967556380868</v>
      </c>
      <c r="K53" s="37">
        <f t="shared" si="8"/>
        <v>3478.6570688457323</v>
      </c>
      <c r="L53" s="37">
        <f t="shared" si="9"/>
        <v>8240294.3944357885</v>
      </c>
      <c r="M53" s="37">
        <f t="shared" si="10"/>
        <v>7506941.9545690902</v>
      </c>
      <c r="N53" s="41">
        <f>'jan-juli'!M53</f>
        <v>7222554.6711596102</v>
      </c>
      <c r="O53" s="41">
        <f t="shared" si="11"/>
        <v>284387.28340948001</v>
      </c>
      <c r="Q53" s="61"/>
      <c r="R53" s="62"/>
      <c r="S53" s="62"/>
      <c r="T53" s="62"/>
    </row>
    <row r="54" spans="1:20" s="34" customFormat="1" x14ac:dyDescent="0.2">
      <c r="A54" s="33">
        <v>1576</v>
      </c>
      <c r="B54" s="34" t="s">
        <v>287</v>
      </c>
      <c r="C54" s="36">
        <v>69615427</v>
      </c>
      <c r="D54" s="36">
        <v>3381</v>
      </c>
      <c r="E54" s="37">
        <f t="shared" si="2"/>
        <v>20590.1884057971</v>
      </c>
      <c r="F54" s="38">
        <f t="shared" si="3"/>
        <v>0.86483083000950856</v>
      </c>
      <c r="G54" s="37">
        <f t="shared" si="4"/>
        <v>1930.8923180239776</v>
      </c>
      <c r="H54" s="37">
        <f t="shared" si="5"/>
        <v>293.06187275969</v>
      </c>
      <c r="I54" s="37">
        <f t="shared" si="6"/>
        <v>2223.9541907836674</v>
      </c>
      <c r="J54" s="81">
        <f t="shared" si="7"/>
        <v>-339.82967556380868</v>
      </c>
      <c r="K54" s="37">
        <f t="shared" si="8"/>
        <v>1884.1245152198587</v>
      </c>
      <c r="L54" s="37">
        <f t="shared" si="9"/>
        <v>7519189.1190395793</v>
      </c>
      <c r="M54" s="37">
        <f t="shared" si="10"/>
        <v>6370224.9859583424</v>
      </c>
      <c r="N54" s="41">
        <f>'jan-juli'!M54</f>
        <v>5799945.1264785174</v>
      </c>
      <c r="O54" s="41">
        <f t="shared" si="11"/>
        <v>570279.85947982501</v>
      </c>
      <c r="Q54" s="61"/>
      <c r="R54" s="62"/>
      <c r="S54" s="62"/>
      <c r="T54" s="62"/>
    </row>
    <row r="55" spans="1:20" s="34" customFormat="1" x14ac:dyDescent="0.2">
      <c r="A55" s="33">
        <v>1577</v>
      </c>
      <c r="B55" s="34" t="s">
        <v>271</v>
      </c>
      <c r="C55" s="36">
        <v>193337240</v>
      </c>
      <c r="D55" s="36">
        <v>10960</v>
      </c>
      <c r="E55" s="37">
        <f t="shared" si="2"/>
        <v>17640.259124087592</v>
      </c>
      <c r="F55" s="38">
        <f t="shared" si="3"/>
        <v>0.7409276515202865</v>
      </c>
      <c r="G55" s="37">
        <f t="shared" si="4"/>
        <v>3700.8498870496824</v>
      </c>
      <c r="H55" s="37">
        <f t="shared" si="5"/>
        <v>1325.5371213580179</v>
      </c>
      <c r="I55" s="37">
        <f t="shared" si="6"/>
        <v>5026.3870084077007</v>
      </c>
      <c r="J55" s="81">
        <f t="shared" si="7"/>
        <v>-339.82967556380868</v>
      </c>
      <c r="K55" s="37">
        <f t="shared" si="8"/>
        <v>4686.5573328438923</v>
      </c>
      <c r="L55" s="37">
        <f t="shared" si="9"/>
        <v>55089201.612148397</v>
      </c>
      <c r="M55" s="37">
        <f t="shared" si="10"/>
        <v>51364668.367969058</v>
      </c>
      <c r="N55" s="41">
        <f>'jan-juli'!M55</f>
        <v>48702188.099587262</v>
      </c>
      <c r="O55" s="41">
        <f t="shared" si="11"/>
        <v>2662480.2683817968</v>
      </c>
      <c r="Q55" s="61"/>
      <c r="R55" s="62"/>
      <c r="S55" s="62"/>
      <c r="T55" s="62"/>
    </row>
    <row r="56" spans="1:20" s="34" customFormat="1" x14ac:dyDescent="0.2">
      <c r="A56" s="33">
        <v>1578</v>
      </c>
      <c r="B56" s="34" t="s">
        <v>394</v>
      </c>
      <c r="C56" s="36">
        <v>56146385</v>
      </c>
      <c r="D56" s="36">
        <v>2494</v>
      </c>
      <c r="E56" s="37">
        <f t="shared" si="2"/>
        <v>22512.584202085003</v>
      </c>
      <c r="F56" s="38">
        <f t="shared" si="3"/>
        <v>0.94557546038124296</v>
      </c>
      <c r="G56" s="37">
        <f t="shared" si="4"/>
        <v>777.45484025123585</v>
      </c>
      <c r="H56" s="37">
        <f t="shared" si="5"/>
        <v>0</v>
      </c>
      <c r="I56" s="37">
        <f t="shared" si="6"/>
        <v>777.45484025123585</v>
      </c>
      <c r="J56" s="81">
        <f t="shared" si="7"/>
        <v>-339.82967556380868</v>
      </c>
      <c r="K56" s="37">
        <f t="shared" si="8"/>
        <v>437.62516468742717</v>
      </c>
      <c r="L56" s="37">
        <f t="shared" si="9"/>
        <v>1938972.3715865822</v>
      </c>
      <c r="M56" s="37">
        <f t="shared" si="10"/>
        <v>1091437.1607304434</v>
      </c>
      <c r="N56" s="41">
        <f>'jan-juli'!M56</f>
        <v>856904.95589252457</v>
      </c>
      <c r="O56" s="41">
        <f t="shared" si="11"/>
        <v>234532.20483791886</v>
      </c>
      <c r="Q56" s="61"/>
      <c r="R56" s="62"/>
      <c r="S56" s="62"/>
      <c r="T56" s="62"/>
    </row>
    <row r="57" spans="1:20" s="34" customFormat="1" x14ac:dyDescent="0.2">
      <c r="A57" s="33">
        <v>1579</v>
      </c>
      <c r="B57" s="34" t="s">
        <v>395</v>
      </c>
      <c r="C57" s="36">
        <v>247743692</v>
      </c>
      <c r="D57" s="36">
        <v>13341</v>
      </c>
      <c r="E57" s="37">
        <f t="shared" si="2"/>
        <v>18570.099093021512</v>
      </c>
      <c r="F57" s="38">
        <f t="shared" si="3"/>
        <v>0.77998286831872687</v>
      </c>
      <c r="G57" s="37">
        <f t="shared" si="4"/>
        <v>3142.9459056893306</v>
      </c>
      <c r="H57" s="37">
        <f t="shared" si="5"/>
        <v>1000.0931322311458</v>
      </c>
      <c r="I57" s="37">
        <f t="shared" si="6"/>
        <v>4143.0390379204764</v>
      </c>
      <c r="J57" s="81">
        <f t="shared" si="7"/>
        <v>-339.82967556380868</v>
      </c>
      <c r="K57" s="37">
        <f t="shared" si="8"/>
        <v>3803.209362356668</v>
      </c>
      <c r="L57" s="37">
        <f t="shared" si="9"/>
        <v>55272283.804897077</v>
      </c>
      <c r="M57" s="37">
        <f t="shared" si="10"/>
        <v>50738616.103200309</v>
      </c>
      <c r="N57" s="41">
        <f>'jan-juli'!M57</f>
        <v>48991019.212599814</v>
      </c>
      <c r="O57" s="41">
        <f t="shared" si="11"/>
        <v>1747596.890600495</v>
      </c>
      <c r="Q57" s="61"/>
      <c r="R57" s="62"/>
      <c r="S57" s="62"/>
      <c r="T57" s="62"/>
    </row>
    <row r="58" spans="1:20" s="34" customFormat="1" x14ac:dyDescent="0.2">
      <c r="A58" s="33">
        <v>1804</v>
      </c>
      <c r="B58" s="34" t="s">
        <v>288</v>
      </c>
      <c r="C58" s="36">
        <v>1178245881</v>
      </c>
      <c r="D58" s="36">
        <v>53259</v>
      </c>
      <c r="E58" s="37">
        <f t="shared" si="2"/>
        <v>22122.944122120203</v>
      </c>
      <c r="F58" s="38">
        <f t="shared" si="3"/>
        <v>0.92920976488007623</v>
      </c>
      <c r="G58" s="37">
        <f t="shared" si="4"/>
        <v>1011.2388882301158</v>
      </c>
      <c r="H58" s="37">
        <f t="shared" si="5"/>
        <v>0</v>
      </c>
      <c r="I58" s="37">
        <f t="shared" si="6"/>
        <v>1011.2388882301158</v>
      </c>
      <c r="J58" s="81">
        <f t="shared" si="7"/>
        <v>-339.82967556380868</v>
      </c>
      <c r="K58" s="37">
        <f t="shared" si="8"/>
        <v>671.4092126663071</v>
      </c>
      <c r="L58" s="37">
        <f t="shared" si="9"/>
        <v>53857571.948247738</v>
      </c>
      <c r="M58" s="37">
        <f t="shared" si="10"/>
        <v>35758583.25739485</v>
      </c>
      <c r="N58" s="41">
        <f>'jan-juli'!M58</f>
        <v>30935122.493215706</v>
      </c>
      <c r="O58" s="41">
        <f t="shared" si="11"/>
        <v>4823460.7641791441</v>
      </c>
      <c r="Q58" s="61"/>
      <c r="R58" s="62"/>
      <c r="S58" s="62"/>
      <c r="T58" s="62"/>
    </row>
    <row r="59" spans="1:20" s="34" customFormat="1" x14ac:dyDescent="0.2">
      <c r="A59" s="33">
        <v>1806</v>
      </c>
      <c r="B59" s="34" t="s">
        <v>289</v>
      </c>
      <c r="C59" s="36">
        <v>437890949</v>
      </c>
      <c r="D59" s="36">
        <v>21515</v>
      </c>
      <c r="E59" s="37">
        <f t="shared" si="2"/>
        <v>20352.821240994654</v>
      </c>
      <c r="F59" s="38">
        <f t="shared" si="3"/>
        <v>0.85486091433378275</v>
      </c>
      <c r="G59" s="37">
        <f t="shared" si="4"/>
        <v>2073.3126169054453</v>
      </c>
      <c r="H59" s="37">
        <f t="shared" si="5"/>
        <v>376.14038044054632</v>
      </c>
      <c r="I59" s="37">
        <f t="shared" si="6"/>
        <v>2449.4529973459917</v>
      </c>
      <c r="J59" s="81">
        <f t="shared" si="7"/>
        <v>-339.82967556380868</v>
      </c>
      <c r="K59" s="37">
        <f t="shared" si="8"/>
        <v>2109.6233217821828</v>
      </c>
      <c r="L59" s="37">
        <f t="shared" si="9"/>
        <v>52699981.237899013</v>
      </c>
      <c r="M59" s="37">
        <f t="shared" si="10"/>
        <v>45388545.768143661</v>
      </c>
      <c r="N59" s="41">
        <f>'jan-juli'!M59</f>
        <v>41996920.263970859</v>
      </c>
      <c r="O59" s="41">
        <f t="shared" si="11"/>
        <v>3391625.504172802</v>
      </c>
      <c r="Q59" s="61"/>
      <c r="R59" s="62"/>
      <c r="S59" s="62"/>
      <c r="T59" s="62"/>
    </row>
    <row r="60" spans="1:20" s="34" customFormat="1" x14ac:dyDescent="0.2">
      <c r="A60" s="33">
        <v>1811</v>
      </c>
      <c r="B60" s="34" t="s">
        <v>290</v>
      </c>
      <c r="C60" s="36">
        <v>28621103</v>
      </c>
      <c r="D60" s="36">
        <v>1391</v>
      </c>
      <c r="E60" s="37">
        <f t="shared" si="2"/>
        <v>20575.918763479513</v>
      </c>
      <c r="F60" s="38">
        <f t="shared" si="3"/>
        <v>0.86423147528937483</v>
      </c>
      <c r="G60" s="37">
        <f t="shared" si="4"/>
        <v>1939.4541034145302</v>
      </c>
      <c r="H60" s="37">
        <f t="shared" si="5"/>
        <v>298.0562475708457</v>
      </c>
      <c r="I60" s="37">
        <f t="shared" si="6"/>
        <v>2237.5103509853761</v>
      </c>
      <c r="J60" s="81">
        <f t="shared" si="7"/>
        <v>-339.82967556380868</v>
      </c>
      <c r="K60" s="37">
        <f t="shared" si="8"/>
        <v>1897.6806754215675</v>
      </c>
      <c r="L60" s="37">
        <f t="shared" si="9"/>
        <v>3112376.8982206583</v>
      </c>
      <c r="M60" s="37">
        <f t="shared" si="10"/>
        <v>2639673.8195114005</v>
      </c>
      <c r="N60" s="41">
        <f>'jan-juli'!M60</f>
        <v>2364812.9991811933</v>
      </c>
      <c r="O60" s="41">
        <f t="shared" si="11"/>
        <v>274860.82033020724</v>
      </c>
      <c r="Q60" s="61"/>
      <c r="R60" s="62"/>
      <c r="S60" s="62"/>
      <c r="T60" s="62"/>
    </row>
    <row r="61" spans="1:20" s="34" customFormat="1" x14ac:dyDescent="0.2">
      <c r="A61" s="33">
        <v>1812</v>
      </c>
      <c r="B61" s="34" t="s">
        <v>291</v>
      </c>
      <c r="C61" s="36">
        <v>34958944</v>
      </c>
      <c r="D61" s="36">
        <v>1970</v>
      </c>
      <c r="E61" s="37">
        <f t="shared" si="2"/>
        <v>17745.656852791879</v>
      </c>
      <c r="F61" s="38">
        <f t="shared" si="3"/>
        <v>0.74535457581063358</v>
      </c>
      <c r="G61" s="37">
        <f t="shared" si="4"/>
        <v>3637.6112498271104</v>
      </c>
      <c r="H61" s="37">
        <f t="shared" si="5"/>
        <v>1288.6479163115173</v>
      </c>
      <c r="I61" s="37">
        <f t="shared" si="6"/>
        <v>4926.2591661386277</v>
      </c>
      <c r="J61" s="81">
        <f t="shared" si="7"/>
        <v>-339.82967556380868</v>
      </c>
      <c r="K61" s="37">
        <f t="shared" si="8"/>
        <v>4586.4294905748193</v>
      </c>
      <c r="L61" s="37">
        <f t="shared" si="9"/>
        <v>9704730.5572930966</v>
      </c>
      <c r="M61" s="37">
        <f t="shared" si="10"/>
        <v>9035266.0964323934</v>
      </c>
      <c r="N61" s="41">
        <f>'jan-juli'!M61</f>
        <v>8957101.6780280024</v>
      </c>
      <c r="O61" s="41">
        <f t="shared" si="11"/>
        <v>78164.418404391035</v>
      </c>
      <c r="Q61" s="61"/>
      <c r="R61" s="62"/>
      <c r="S61" s="62"/>
      <c r="T61" s="62"/>
    </row>
    <row r="62" spans="1:20" s="34" customFormat="1" x14ac:dyDescent="0.2">
      <c r="A62" s="33">
        <v>1813</v>
      </c>
      <c r="B62" s="34" t="s">
        <v>292</v>
      </c>
      <c r="C62" s="36">
        <v>162428868</v>
      </c>
      <c r="D62" s="36">
        <v>7787</v>
      </c>
      <c r="E62" s="37">
        <f t="shared" si="2"/>
        <v>20858.978810838576</v>
      </c>
      <c r="F62" s="38">
        <f t="shared" si="3"/>
        <v>0.87612058727200959</v>
      </c>
      <c r="G62" s="37">
        <f t="shared" si="4"/>
        <v>1769.618074999092</v>
      </c>
      <c r="H62" s="37">
        <f t="shared" si="5"/>
        <v>198.98523099517331</v>
      </c>
      <c r="I62" s="37">
        <f t="shared" si="6"/>
        <v>1968.6033059942652</v>
      </c>
      <c r="J62" s="81">
        <f t="shared" si="7"/>
        <v>-339.82967556380868</v>
      </c>
      <c r="K62" s="37">
        <f t="shared" si="8"/>
        <v>1628.7736304304565</v>
      </c>
      <c r="L62" s="37">
        <f t="shared" si="9"/>
        <v>15329513.943777343</v>
      </c>
      <c r="M62" s="37">
        <f t="shared" si="10"/>
        <v>12683260.260161964</v>
      </c>
      <c r="N62" s="41">
        <f>'jan-juli'!M62</f>
        <v>13322478.21550969</v>
      </c>
      <c r="O62" s="41">
        <f t="shared" si="11"/>
        <v>-639217.95534772612</v>
      </c>
      <c r="Q62" s="61"/>
      <c r="R62" s="62"/>
      <c r="S62" s="62"/>
      <c r="T62" s="62"/>
    </row>
    <row r="63" spans="1:20" s="34" customFormat="1" x14ac:dyDescent="0.2">
      <c r="A63" s="33">
        <v>1815</v>
      </c>
      <c r="B63" s="34" t="s">
        <v>293</v>
      </c>
      <c r="C63" s="36">
        <v>23143717</v>
      </c>
      <c r="D63" s="36">
        <v>1219</v>
      </c>
      <c r="E63" s="37">
        <f t="shared" si="2"/>
        <v>18985.821985233797</v>
      </c>
      <c r="F63" s="38">
        <f t="shared" si="3"/>
        <v>0.79744409629975299</v>
      </c>
      <c r="G63" s="37">
        <f t="shared" si="4"/>
        <v>2893.5121703619593</v>
      </c>
      <c r="H63" s="37">
        <f t="shared" si="5"/>
        <v>854.59011995684614</v>
      </c>
      <c r="I63" s="37">
        <f t="shared" si="6"/>
        <v>3748.1022903188054</v>
      </c>
      <c r="J63" s="81">
        <f t="shared" si="7"/>
        <v>-339.82967556380868</v>
      </c>
      <c r="K63" s="37">
        <f t="shared" si="8"/>
        <v>3408.2726147549965</v>
      </c>
      <c r="L63" s="37">
        <f t="shared" si="9"/>
        <v>4568936.6918986235</v>
      </c>
      <c r="M63" s="37">
        <f t="shared" si="10"/>
        <v>4154684.3173863408</v>
      </c>
      <c r="N63" s="41">
        <f>'jan-juli'!M63</f>
        <v>4004729.1554650469</v>
      </c>
      <c r="O63" s="41">
        <f t="shared" si="11"/>
        <v>149955.16192129394</v>
      </c>
      <c r="Q63" s="61"/>
      <c r="R63" s="62"/>
      <c r="S63" s="62"/>
      <c r="T63" s="62"/>
    </row>
    <row r="64" spans="1:20" s="34" customFormat="1" x14ac:dyDescent="0.2">
      <c r="A64" s="33">
        <v>1816</v>
      </c>
      <c r="B64" s="34" t="s">
        <v>294</v>
      </c>
      <c r="C64" s="36">
        <v>8616345</v>
      </c>
      <c r="D64" s="36">
        <v>454</v>
      </c>
      <c r="E64" s="37">
        <f t="shared" si="2"/>
        <v>18978.733480176212</v>
      </c>
      <c r="F64" s="38">
        <f t="shared" si="3"/>
        <v>0.79714636431247543</v>
      </c>
      <c r="G64" s="37">
        <f t="shared" si="4"/>
        <v>2897.7652733965106</v>
      </c>
      <c r="H64" s="37">
        <f t="shared" si="5"/>
        <v>857.07109672700096</v>
      </c>
      <c r="I64" s="37">
        <f t="shared" si="6"/>
        <v>3754.8363701235116</v>
      </c>
      <c r="J64" s="81">
        <f t="shared" si="7"/>
        <v>-339.82967556380868</v>
      </c>
      <c r="K64" s="37">
        <f t="shared" si="8"/>
        <v>3415.0066945597027</v>
      </c>
      <c r="L64" s="37">
        <f t="shared" si="9"/>
        <v>1704695.7120360744</v>
      </c>
      <c r="M64" s="37">
        <f t="shared" si="10"/>
        <v>1550413.0393301051</v>
      </c>
      <c r="N64" s="41">
        <f>'jan-juli'!M64</f>
        <v>1634154.8834135607</v>
      </c>
      <c r="O64" s="41">
        <f t="shared" si="11"/>
        <v>-83741.844083455624</v>
      </c>
      <c r="Q64" s="61"/>
      <c r="R64" s="62"/>
      <c r="S64" s="62"/>
      <c r="T64" s="62"/>
    </row>
    <row r="65" spans="1:20" s="34" customFormat="1" x14ac:dyDescent="0.2">
      <c r="A65" s="33">
        <v>1818</v>
      </c>
      <c r="B65" s="34" t="s">
        <v>396</v>
      </c>
      <c r="C65" s="36">
        <v>37492990</v>
      </c>
      <c r="D65" s="36">
        <v>1839</v>
      </c>
      <c r="E65" s="37">
        <f t="shared" si="2"/>
        <v>20387.705274605763</v>
      </c>
      <c r="F65" s="38">
        <f t="shared" si="3"/>
        <v>0.85632611645565759</v>
      </c>
      <c r="G65" s="37">
        <f t="shared" si="4"/>
        <v>2052.3821967387798</v>
      </c>
      <c r="H65" s="37">
        <f t="shared" si="5"/>
        <v>363.93096867665787</v>
      </c>
      <c r="I65" s="37">
        <f t="shared" si="6"/>
        <v>2416.3131654154377</v>
      </c>
      <c r="J65" s="81">
        <f t="shared" si="7"/>
        <v>-339.82967556380868</v>
      </c>
      <c r="K65" s="37">
        <f t="shared" si="8"/>
        <v>2076.4834898516292</v>
      </c>
      <c r="L65" s="37">
        <f t="shared" si="9"/>
        <v>4443599.9111989895</v>
      </c>
      <c r="M65" s="37">
        <f t="shared" si="10"/>
        <v>3818653.1378371459</v>
      </c>
      <c r="N65" s="41">
        <f>'jan-juli'!M65</f>
        <v>4108476.4328139625</v>
      </c>
      <c r="O65" s="41">
        <f t="shared" si="11"/>
        <v>-289823.29497681651</v>
      </c>
      <c r="Q65" s="61"/>
      <c r="R65" s="62"/>
      <c r="S65" s="62"/>
      <c r="T65" s="62"/>
    </row>
    <row r="66" spans="1:20" s="34" customFormat="1" x14ac:dyDescent="0.2">
      <c r="A66" s="33">
        <v>1820</v>
      </c>
      <c r="B66" s="34" t="s">
        <v>295</v>
      </c>
      <c r="C66" s="36">
        <v>134520005</v>
      </c>
      <c r="D66" s="36">
        <v>7300</v>
      </c>
      <c r="E66" s="37">
        <f t="shared" si="2"/>
        <v>18427.397945205481</v>
      </c>
      <c r="F66" s="38">
        <f t="shared" si="3"/>
        <v>0.77398912267265485</v>
      </c>
      <c r="G66" s="37">
        <f t="shared" si="4"/>
        <v>3228.566594378949</v>
      </c>
      <c r="H66" s="37">
        <f t="shared" si="5"/>
        <v>1050.0385339667566</v>
      </c>
      <c r="I66" s="37">
        <f t="shared" si="6"/>
        <v>4278.6051283457055</v>
      </c>
      <c r="J66" s="81">
        <f t="shared" si="7"/>
        <v>-339.82967556380868</v>
      </c>
      <c r="K66" s="37">
        <f t="shared" si="8"/>
        <v>3938.775452781897</v>
      </c>
      <c r="L66" s="37">
        <f t="shared" si="9"/>
        <v>31233817.436923649</v>
      </c>
      <c r="M66" s="37">
        <f t="shared" si="10"/>
        <v>28753060.805307847</v>
      </c>
      <c r="N66" s="41">
        <f>'jan-juli'!M66</f>
        <v>27344711.283301741</v>
      </c>
      <c r="O66" s="41">
        <f t="shared" si="11"/>
        <v>1408349.5220061056</v>
      </c>
      <c r="Q66" s="61"/>
      <c r="R66" s="62"/>
      <c r="S66" s="62"/>
      <c r="T66" s="62"/>
    </row>
    <row r="67" spans="1:20" s="34" customFormat="1" x14ac:dyDescent="0.2">
      <c r="A67" s="33">
        <v>1822</v>
      </c>
      <c r="B67" s="34" t="s">
        <v>296</v>
      </c>
      <c r="C67" s="36">
        <v>35592654</v>
      </c>
      <c r="D67" s="36">
        <v>2270</v>
      </c>
      <c r="E67" s="37">
        <f t="shared" si="2"/>
        <v>15679.583259911895</v>
      </c>
      <c r="F67" s="38">
        <f t="shared" si="3"/>
        <v>0.65857517850856451</v>
      </c>
      <c r="G67" s="37">
        <f t="shared" si="4"/>
        <v>4877.2554055551009</v>
      </c>
      <c r="H67" s="37">
        <f t="shared" si="5"/>
        <v>2011.7736738195117</v>
      </c>
      <c r="I67" s="37">
        <f t="shared" si="6"/>
        <v>6889.0290793746126</v>
      </c>
      <c r="J67" s="81">
        <f t="shared" si="7"/>
        <v>-339.82967556380868</v>
      </c>
      <c r="K67" s="37">
        <f t="shared" si="8"/>
        <v>6549.1994038108041</v>
      </c>
      <c r="L67" s="37">
        <f t="shared" si="9"/>
        <v>15638096.010180371</v>
      </c>
      <c r="M67" s="37">
        <f t="shared" si="10"/>
        <v>14866682.646650525</v>
      </c>
      <c r="N67" s="41">
        <f>'jan-juli'!M67</f>
        <v>15030985.667067802</v>
      </c>
      <c r="O67" s="41">
        <f t="shared" si="11"/>
        <v>-164303.02041727677</v>
      </c>
      <c r="Q67" s="61"/>
      <c r="R67" s="62"/>
      <c r="S67" s="62"/>
      <c r="T67" s="62"/>
    </row>
    <row r="68" spans="1:20" s="34" customFormat="1" x14ac:dyDescent="0.2">
      <c r="A68" s="33">
        <v>1824</v>
      </c>
      <c r="B68" s="34" t="s">
        <v>297</v>
      </c>
      <c r="C68" s="36">
        <v>246994906</v>
      </c>
      <c r="D68" s="36">
        <v>13342</v>
      </c>
      <c r="E68" s="37">
        <f t="shared" si="2"/>
        <v>18512.584769899564</v>
      </c>
      <c r="F68" s="38">
        <f t="shared" si="3"/>
        <v>0.77756714686816519</v>
      </c>
      <c r="G68" s="37">
        <f t="shared" si="4"/>
        <v>3177.4544995624992</v>
      </c>
      <c r="H68" s="37">
        <f t="shared" si="5"/>
        <v>1020.2231453238277</v>
      </c>
      <c r="I68" s="37">
        <f t="shared" si="6"/>
        <v>4197.6776448863266</v>
      </c>
      <c r="J68" s="81">
        <f t="shared" si="7"/>
        <v>-339.82967556380868</v>
      </c>
      <c r="K68" s="37">
        <f t="shared" si="8"/>
        <v>3857.8479693225181</v>
      </c>
      <c r="L68" s="37">
        <f t="shared" si="9"/>
        <v>56005415.13807337</v>
      </c>
      <c r="M68" s="37">
        <f t="shared" si="10"/>
        <v>51471407.606701039</v>
      </c>
      <c r="N68" s="41">
        <f>'jan-juli'!M68</f>
        <v>48615008.712563291</v>
      </c>
      <c r="O68" s="41">
        <f t="shared" si="11"/>
        <v>2856398.8941377476</v>
      </c>
      <c r="Q68" s="61"/>
      <c r="R68" s="62"/>
      <c r="S68" s="62"/>
      <c r="T68" s="62"/>
    </row>
    <row r="69" spans="1:20" s="34" customFormat="1" x14ac:dyDescent="0.2">
      <c r="A69" s="33">
        <v>1825</v>
      </c>
      <c r="B69" s="34" t="s">
        <v>298</v>
      </c>
      <c r="C69" s="36">
        <v>24744322</v>
      </c>
      <c r="D69" s="36">
        <v>1454</v>
      </c>
      <c r="E69" s="37">
        <f t="shared" si="2"/>
        <v>17018.103163686381</v>
      </c>
      <c r="F69" s="38">
        <f t="shared" si="3"/>
        <v>0.71479580439849655</v>
      </c>
      <c r="G69" s="37">
        <f t="shared" si="4"/>
        <v>4074.1434632904093</v>
      </c>
      <c r="H69" s="37">
        <f t="shared" si="5"/>
        <v>1543.2917074984416</v>
      </c>
      <c r="I69" s="37">
        <f t="shared" si="6"/>
        <v>5617.4351707888509</v>
      </c>
      <c r="J69" s="81">
        <f t="shared" si="7"/>
        <v>-339.82967556380868</v>
      </c>
      <c r="K69" s="37">
        <f t="shared" si="8"/>
        <v>5277.6054952250424</v>
      </c>
      <c r="L69" s="37">
        <f t="shared" si="9"/>
        <v>8167750.7383269891</v>
      </c>
      <c r="M69" s="37">
        <f t="shared" si="10"/>
        <v>7673638.3900572117</v>
      </c>
      <c r="N69" s="41">
        <f>'jan-juli'!M69</f>
        <v>7372886.9968795534</v>
      </c>
      <c r="O69" s="41">
        <f t="shared" si="11"/>
        <v>300751.39317765832</v>
      </c>
      <c r="Q69" s="61"/>
      <c r="R69" s="62"/>
      <c r="S69" s="62"/>
      <c r="T69" s="62"/>
    </row>
    <row r="70" spans="1:20" s="34" customFormat="1" x14ac:dyDescent="0.2">
      <c r="A70" s="33">
        <v>1826</v>
      </c>
      <c r="B70" s="34" t="s">
        <v>397</v>
      </c>
      <c r="C70" s="36">
        <v>20543398</v>
      </c>
      <c r="D70" s="36">
        <v>1278</v>
      </c>
      <c r="E70" s="37">
        <f t="shared" si="2"/>
        <v>16074.646322378716</v>
      </c>
      <c r="F70" s="38">
        <f t="shared" si="3"/>
        <v>0.67516865057815878</v>
      </c>
      <c r="G70" s="37">
        <f t="shared" si="4"/>
        <v>4640.2175680750079</v>
      </c>
      <c r="H70" s="37">
        <f t="shared" si="5"/>
        <v>1873.5016019561244</v>
      </c>
      <c r="I70" s="37">
        <f t="shared" si="6"/>
        <v>6513.7191700311323</v>
      </c>
      <c r="J70" s="81">
        <f t="shared" si="7"/>
        <v>-339.82967556380868</v>
      </c>
      <c r="K70" s="37">
        <f t="shared" si="8"/>
        <v>6173.8894944673239</v>
      </c>
      <c r="L70" s="37">
        <f t="shared" si="9"/>
        <v>8324533.0992997875</v>
      </c>
      <c r="M70" s="37">
        <f t="shared" si="10"/>
        <v>7890230.7739292402</v>
      </c>
      <c r="N70" s="41">
        <f>'jan-juli'!M70</f>
        <v>7599523.403309538</v>
      </c>
      <c r="O70" s="41">
        <f t="shared" si="11"/>
        <v>290707.37061970215</v>
      </c>
      <c r="Q70" s="61"/>
      <c r="R70" s="62"/>
      <c r="S70" s="62"/>
      <c r="T70" s="62"/>
    </row>
    <row r="71" spans="1:20" s="34" customFormat="1" x14ac:dyDescent="0.2">
      <c r="A71" s="33">
        <v>1827</v>
      </c>
      <c r="B71" s="34" t="s">
        <v>299</v>
      </c>
      <c r="C71" s="36">
        <v>32010905</v>
      </c>
      <c r="D71" s="36">
        <v>1391</v>
      </c>
      <c r="E71" s="37">
        <f t="shared" si="2"/>
        <v>23012.872034507549</v>
      </c>
      <c r="F71" s="38">
        <f t="shared" si="3"/>
        <v>0.96658859211323978</v>
      </c>
      <c r="G71" s="37">
        <f t="shared" si="4"/>
        <v>477.28214079770839</v>
      </c>
      <c r="H71" s="37">
        <f t="shared" si="5"/>
        <v>0</v>
      </c>
      <c r="I71" s="37">
        <f t="shared" si="6"/>
        <v>477.28214079770839</v>
      </c>
      <c r="J71" s="81">
        <f t="shared" si="7"/>
        <v>-339.82967556380868</v>
      </c>
      <c r="K71" s="37">
        <f t="shared" si="8"/>
        <v>137.45246523389972</v>
      </c>
      <c r="L71" s="37">
        <f t="shared" si="9"/>
        <v>663899.45784961234</v>
      </c>
      <c r="M71" s="37">
        <f t="shared" si="10"/>
        <v>191196.37914035452</v>
      </c>
      <c r="N71" s="41">
        <f>'jan-juli'!M71</f>
        <v>16983.170267240293</v>
      </c>
      <c r="O71" s="41">
        <f t="shared" si="11"/>
        <v>174213.20887311423</v>
      </c>
      <c r="Q71" s="61"/>
      <c r="R71" s="62"/>
      <c r="S71" s="62"/>
      <c r="T71" s="62"/>
    </row>
    <row r="72" spans="1:20" s="34" customFormat="1" x14ac:dyDescent="0.2">
      <c r="A72" s="33">
        <v>1828</v>
      </c>
      <c r="B72" s="34" t="s">
        <v>300</v>
      </c>
      <c r="C72" s="36">
        <v>32819978</v>
      </c>
      <c r="D72" s="36">
        <v>1783</v>
      </c>
      <c r="E72" s="37">
        <f t="shared" si="2"/>
        <v>18407.166573191251</v>
      </c>
      <c r="F72" s="38">
        <f t="shared" si="3"/>
        <v>0.77313936287898677</v>
      </c>
      <c r="G72" s="37">
        <f t="shared" si="4"/>
        <v>3240.7054175874873</v>
      </c>
      <c r="H72" s="37">
        <f t="shared" si="5"/>
        <v>1057.1195141717374</v>
      </c>
      <c r="I72" s="37">
        <f t="shared" si="6"/>
        <v>4297.8249317592245</v>
      </c>
      <c r="J72" s="81">
        <f t="shared" si="7"/>
        <v>-339.82967556380868</v>
      </c>
      <c r="K72" s="37">
        <f t="shared" si="8"/>
        <v>3957.995256195416</v>
      </c>
      <c r="L72" s="37">
        <f t="shared" si="9"/>
        <v>7663021.8533266969</v>
      </c>
      <c r="M72" s="37">
        <f t="shared" si="10"/>
        <v>7057105.5417964263</v>
      </c>
      <c r="N72" s="41">
        <f>'jan-juli'!M72</f>
        <v>7732358.2848598678</v>
      </c>
      <c r="O72" s="41">
        <f t="shared" si="11"/>
        <v>-675252.74306344148</v>
      </c>
      <c r="Q72" s="61"/>
      <c r="R72" s="62"/>
      <c r="S72" s="62"/>
      <c r="T72" s="62"/>
    </row>
    <row r="73" spans="1:20" s="34" customFormat="1" x14ac:dyDescent="0.2">
      <c r="A73" s="33">
        <v>1832</v>
      </c>
      <c r="B73" s="34" t="s">
        <v>301</v>
      </c>
      <c r="C73" s="36">
        <v>102388302</v>
      </c>
      <c r="D73" s="36">
        <v>4459</v>
      </c>
      <c r="E73" s="37">
        <f t="shared" ref="E73:E136" si="12">IF(ISNUMBER(C73),(C73)/D73,"")</f>
        <v>22962.166853554609</v>
      </c>
      <c r="F73" s="38">
        <f t="shared" ref="F73:F136" si="13">IF(ISNUMBER(C73),E73/E$365,"")</f>
        <v>0.96445886882634801</v>
      </c>
      <c r="G73" s="37">
        <f t="shared" ref="G73:G136" si="14">IF(ISNUMBER(D73),(E$365-E73)*0.6,"")</f>
        <v>507.70524936947254</v>
      </c>
      <c r="H73" s="37">
        <f t="shared" ref="H73:H136" si="15">IF(ISNUMBER(D73),(IF(E73&gt;=E$365*0.9,0,IF(E73&lt;0.9*E$365,(E$365*0.9-E73)*0.35))),"")</f>
        <v>0</v>
      </c>
      <c r="I73" s="37">
        <f t="shared" ref="I73:I136" si="16">IF(ISNUMBER(C73),G73+H73,"")</f>
        <v>507.70524936947254</v>
      </c>
      <c r="J73" s="81">
        <f t="shared" ref="J73:J136" si="17">IF(ISNUMBER(D73),I$367,"")</f>
        <v>-339.82967556380868</v>
      </c>
      <c r="K73" s="37">
        <f t="shared" ref="K73:K136" si="18">IF(ISNUMBER(I73),I73+J73,"")</f>
        <v>167.87557380566386</v>
      </c>
      <c r="L73" s="37">
        <f t="shared" ref="L73:L136" si="19">IF(ISNUMBER(I73),(I73*D73),"")</f>
        <v>2263857.7069384782</v>
      </c>
      <c r="M73" s="37">
        <f t="shared" ref="M73:M136" si="20">IF(ISNUMBER(K73),(K73*D73),"")</f>
        <v>748557.18359945517</v>
      </c>
      <c r="N73" s="41">
        <f>'jan-juli'!M73</f>
        <v>-218409.68222744405</v>
      </c>
      <c r="O73" s="41">
        <f t="shared" ref="O73:O136" si="21">IF(ISNUMBER(M73),(M73-N73),"")</f>
        <v>966966.86582689919</v>
      </c>
      <c r="Q73" s="61"/>
      <c r="R73" s="62"/>
      <c r="S73" s="62"/>
      <c r="T73" s="62"/>
    </row>
    <row r="74" spans="1:20" s="34" customFormat="1" x14ac:dyDescent="0.2">
      <c r="A74" s="33">
        <v>1833</v>
      </c>
      <c r="B74" s="34" t="s">
        <v>302</v>
      </c>
      <c r="C74" s="36">
        <v>516894628</v>
      </c>
      <c r="D74" s="36">
        <v>25980</v>
      </c>
      <c r="E74" s="37">
        <f t="shared" si="12"/>
        <v>19895.867128560432</v>
      </c>
      <c r="F74" s="38">
        <f t="shared" si="13"/>
        <v>0.8356678891635283</v>
      </c>
      <c r="G74" s="37">
        <f t="shared" si="14"/>
        <v>2347.4850843659783</v>
      </c>
      <c r="H74" s="37">
        <f t="shared" si="15"/>
        <v>536.07431979252374</v>
      </c>
      <c r="I74" s="37">
        <f t="shared" si="16"/>
        <v>2883.5594041585018</v>
      </c>
      <c r="J74" s="81">
        <f t="shared" si="17"/>
        <v>-339.82967556380868</v>
      </c>
      <c r="K74" s="37">
        <f t="shared" si="18"/>
        <v>2543.7297285946934</v>
      </c>
      <c r="L74" s="37">
        <f t="shared" si="19"/>
        <v>74914873.320037872</v>
      </c>
      <c r="M74" s="37">
        <f t="shared" si="20"/>
        <v>66086098.348890133</v>
      </c>
      <c r="N74" s="41">
        <f>'jan-juli'!M74</f>
        <v>63157952.550846457</v>
      </c>
      <c r="O74" s="41">
        <f t="shared" si="21"/>
        <v>2928145.7980436757</v>
      </c>
      <c r="Q74" s="61"/>
      <c r="R74" s="62"/>
      <c r="S74" s="62"/>
      <c r="T74" s="62"/>
    </row>
    <row r="75" spans="1:20" s="34" customFormat="1" x14ac:dyDescent="0.2">
      <c r="A75" s="33">
        <v>1834</v>
      </c>
      <c r="B75" s="34" t="s">
        <v>303</v>
      </c>
      <c r="C75" s="36">
        <v>58806298</v>
      </c>
      <c r="D75" s="36">
        <v>1852</v>
      </c>
      <c r="E75" s="37">
        <f t="shared" si="12"/>
        <v>31752.86069114471</v>
      </c>
      <c r="F75" s="38">
        <f t="shared" si="13"/>
        <v>1.3336863328053601</v>
      </c>
      <c r="G75" s="37">
        <f t="shared" si="14"/>
        <v>-4766.7110531845874</v>
      </c>
      <c r="H75" s="37">
        <f t="shared" si="15"/>
        <v>0</v>
      </c>
      <c r="I75" s="37">
        <f t="shared" si="16"/>
        <v>-4766.7110531845874</v>
      </c>
      <c r="J75" s="81">
        <f t="shared" si="17"/>
        <v>-339.82967556380868</v>
      </c>
      <c r="K75" s="37">
        <f t="shared" si="18"/>
        <v>-5106.5407287483958</v>
      </c>
      <c r="L75" s="37">
        <f t="shared" si="19"/>
        <v>-8827948.8704978563</v>
      </c>
      <c r="M75" s="37">
        <f t="shared" si="20"/>
        <v>-9457313.4296420291</v>
      </c>
      <c r="N75" s="41">
        <f>'jan-juli'!M75</f>
        <v>-9045618.0765385088</v>
      </c>
      <c r="O75" s="41">
        <f t="shared" si="21"/>
        <v>-411695.35310352035</v>
      </c>
      <c r="Q75" s="61"/>
      <c r="R75" s="62"/>
      <c r="S75" s="62"/>
      <c r="T75" s="62"/>
    </row>
    <row r="76" spans="1:20" s="34" customFormat="1" x14ac:dyDescent="0.2">
      <c r="A76" s="33">
        <v>1835</v>
      </c>
      <c r="B76" s="34" t="s">
        <v>304</v>
      </c>
      <c r="C76" s="36">
        <v>9504265</v>
      </c>
      <c r="D76" s="36">
        <v>444</v>
      </c>
      <c r="E76" s="37">
        <f t="shared" si="12"/>
        <v>21406.002252252252</v>
      </c>
      <c r="F76" s="38">
        <f t="shared" si="13"/>
        <v>0.89909671199456198</v>
      </c>
      <c r="G76" s="37">
        <f t="shared" si="14"/>
        <v>1441.4040101508865</v>
      </c>
      <c r="H76" s="37">
        <f t="shared" si="15"/>
        <v>7.5270265003868184</v>
      </c>
      <c r="I76" s="37">
        <f t="shared" si="16"/>
        <v>1448.9310366512734</v>
      </c>
      <c r="J76" s="81">
        <f t="shared" si="17"/>
        <v>-339.82967556380868</v>
      </c>
      <c r="K76" s="37">
        <f t="shared" si="18"/>
        <v>1109.1013610874647</v>
      </c>
      <c r="L76" s="37">
        <f t="shared" si="19"/>
        <v>643325.38027316541</v>
      </c>
      <c r="M76" s="37">
        <f t="shared" si="20"/>
        <v>492441.00432283437</v>
      </c>
      <c r="N76" s="41">
        <f>'jan-juli'!M76</f>
        <v>620385.4337789003</v>
      </c>
      <c r="O76" s="41">
        <f t="shared" si="21"/>
        <v>-127944.42945606593</v>
      </c>
      <c r="Q76" s="61"/>
      <c r="R76" s="62"/>
      <c r="S76" s="62"/>
      <c r="T76" s="62"/>
    </row>
    <row r="77" spans="1:20" s="34" customFormat="1" x14ac:dyDescent="0.2">
      <c r="A77" s="33">
        <v>1836</v>
      </c>
      <c r="B77" s="34" t="s">
        <v>305</v>
      </c>
      <c r="C77" s="36">
        <v>20798424</v>
      </c>
      <c r="D77" s="36">
        <v>1139</v>
      </c>
      <c r="E77" s="37">
        <f t="shared" si="12"/>
        <v>18260.249341527655</v>
      </c>
      <c r="F77" s="38">
        <f t="shared" si="13"/>
        <v>0.76696853292356226</v>
      </c>
      <c r="G77" s="37">
        <f t="shared" si="14"/>
        <v>3328.8557565856449</v>
      </c>
      <c r="H77" s="37">
        <f t="shared" si="15"/>
        <v>1108.5405452539958</v>
      </c>
      <c r="I77" s="37">
        <f t="shared" si="16"/>
        <v>4437.3963018396407</v>
      </c>
      <c r="J77" s="81">
        <f t="shared" si="17"/>
        <v>-339.82967556380868</v>
      </c>
      <c r="K77" s="37">
        <f t="shared" si="18"/>
        <v>4097.5666262758323</v>
      </c>
      <c r="L77" s="37">
        <f t="shared" si="19"/>
        <v>5054194.3877953505</v>
      </c>
      <c r="M77" s="37">
        <f t="shared" si="20"/>
        <v>4667128.387328173</v>
      </c>
      <c r="N77" s="41">
        <f>'jan-juli'!M77</f>
        <v>4541557.1583877662</v>
      </c>
      <c r="O77" s="41">
        <f t="shared" si="21"/>
        <v>125571.22894040681</v>
      </c>
      <c r="Q77" s="61"/>
      <c r="R77" s="62"/>
      <c r="S77" s="62"/>
      <c r="T77" s="62"/>
    </row>
    <row r="78" spans="1:20" s="34" customFormat="1" x14ac:dyDescent="0.2">
      <c r="A78" s="33">
        <v>1837</v>
      </c>
      <c r="B78" s="34" t="s">
        <v>306</v>
      </c>
      <c r="C78" s="36">
        <v>136514240</v>
      </c>
      <c r="D78" s="36">
        <v>6212</v>
      </c>
      <c r="E78" s="37">
        <f t="shared" si="12"/>
        <v>21975.89182227946</v>
      </c>
      <c r="F78" s="38">
        <f t="shared" si="13"/>
        <v>0.92303326177968337</v>
      </c>
      <c r="G78" s="37">
        <f t="shared" si="14"/>
        <v>1099.4702681345618</v>
      </c>
      <c r="H78" s="37">
        <f t="shared" si="15"/>
        <v>0</v>
      </c>
      <c r="I78" s="37">
        <f t="shared" si="16"/>
        <v>1099.4702681345618</v>
      </c>
      <c r="J78" s="81">
        <f t="shared" si="17"/>
        <v>-339.82967556380868</v>
      </c>
      <c r="K78" s="37">
        <f t="shared" si="18"/>
        <v>759.64059257075314</v>
      </c>
      <c r="L78" s="37">
        <f t="shared" si="19"/>
        <v>6829909.3056518976</v>
      </c>
      <c r="M78" s="37">
        <f t="shared" si="20"/>
        <v>4718887.3610495189</v>
      </c>
      <c r="N78" s="41">
        <f>'jan-juli'!M78</f>
        <v>3737944.8465133645</v>
      </c>
      <c r="O78" s="41">
        <f t="shared" si="21"/>
        <v>980942.51453615446</v>
      </c>
      <c r="Q78" s="61"/>
      <c r="R78" s="62"/>
      <c r="S78" s="62"/>
      <c r="T78" s="62"/>
    </row>
    <row r="79" spans="1:20" s="34" customFormat="1" x14ac:dyDescent="0.2">
      <c r="A79" s="33">
        <v>1838</v>
      </c>
      <c r="B79" s="34" t="s">
        <v>307</v>
      </c>
      <c r="C79" s="36">
        <v>37854407</v>
      </c>
      <c r="D79" s="36">
        <v>1928</v>
      </c>
      <c r="E79" s="37">
        <f t="shared" si="12"/>
        <v>19634.028526970953</v>
      </c>
      <c r="F79" s="38">
        <f t="shared" si="13"/>
        <v>0.82467012213593749</v>
      </c>
      <c r="G79" s="37">
        <f t="shared" si="14"/>
        <v>2504.5882453196659</v>
      </c>
      <c r="H79" s="37">
        <f t="shared" si="15"/>
        <v>627.71783034884152</v>
      </c>
      <c r="I79" s="37">
        <f t="shared" si="16"/>
        <v>3132.3060756685072</v>
      </c>
      <c r="J79" s="81">
        <f t="shared" si="17"/>
        <v>-339.82967556380868</v>
      </c>
      <c r="K79" s="37">
        <f t="shared" si="18"/>
        <v>2792.4764001046988</v>
      </c>
      <c r="L79" s="37">
        <f t="shared" si="19"/>
        <v>6039086.1138888821</v>
      </c>
      <c r="M79" s="37">
        <f t="shared" si="20"/>
        <v>5383894.499401859</v>
      </c>
      <c r="N79" s="41">
        <f>'jan-juli'!M79</f>
        <v>5028052.8295624321</v>
      </c>
      <c r="O79" s="41">
        <f t="shared" si="21"/>
        <v>355841.66983942688</v>
      </c>
      <c r="Q79" s="61"/>
      <c r="R79" s="62"/>
      <c r="S79" s="62"/>
      <c r="T79" s="62"/>
    </row>
    <row r="80" spans="1:20" s="34" customFormat="1" x14ac:dyDescent="0.2">
      <c r="A80" s="33">
        <v>1839</v>
      </c>
      <c r="B80" s="34" t="s">
        <v>308</v>
      </c>
      <c r="C80" s="36">
        <v>20547837</v>
      </c>
      <c r="D80" s="36">
        <v>1027</v>
      </c>
      <c r="E80" s="37">
        <f t="shared" si="12"/>
        <v>20007.630963972737</v>
      </c>
      <c r="F80" s="38">
        <f t="shared" si="13"/>
        <v>0.84036220320474686</v>
      </c>
      <c r="G80" s="37">
        <f t="shared" si="14"/>
        <v>2280.4267831185957</v>
      </c>
      <c r="H80" s="37">
        <f t="shared" si="15"/>
        <v>496.95697739821713</v>
      </c>
      <c r="I80" s="37">
        <f t="shared" si="16"/>
        <v>2777.3837605168128</v>
      </c>
      <c r="J80" s="81">
        <f t="shared" si="17"/>
        <v>-339.82967556380868</v>
      </c>
      <c r="K80" s="37">
        <f t="shared" si="18"/>
        <v>2437.5540849530043</v>
      </c>
      <c r="L80" s="37">
        <f t="shared" si="19"/>
        <v>2852373.1220507668</v>
      </c>
      <c r="M80" s="37">
        <f t="shared" si="20"/>
        <v>2503368.0452467357</v>
      </c>
      <c r="N80" s="41">
        <f>'jan-juli'!M80</f>
        <v>2234520.1124795754</v>
      </c>
      <c r="O80" s="41">
        <f t="shared" si="21"/>
        <v>268847.93276716024</v>
      </c>
      <c r="Q80" s="61"/>
      <c r="R80" s="62"/>
      <c r="S80" s="62"/>
      <c r="T80" s="62"/>
    </row>
    <row r="81" spans="1:20" s="34" customFormat="1" x14ac:dyDescent="0.2">
      <c r="A81" s="33">
        <v>1840</v>
      </c>
      <c r="B81" s="34" t="s">
        <v>309</v>
      </c>
      <c r="C81" s="36">
        <v>79822397</v>
      </c>
      <c r="D81" s="36">
        <v>4650</v>
      </c>
      <c r="E81" s="37">
        <f t="shared" si="12"/>
        <v>17166.106881720429</v>
      </c>
      <c r="F81" s="38">
        <f t="shared" si="13"/>
        <v>0.72101226904608773</v>
      </c>
      <c r="G81" s="37">
        <f t="shared" si="14"/>
        <v>3985.3412324699802</v>
      </c>
      <c r="H81" s="37">
        <f t="shared" si="15"/>
        <v>1491.490406186525</v>
      </c>
      <c r="I81" s="37">
        <f t="shared" si="16"/>
        <v>5476.8316386565057</v>
      </c>
      <c r="J81" s="81">
        <f t="shared" si="17"/>
        <v>-339.82967556380868</v>
      </c>
      <c r="K81" s="37">
        <f t="shared" si="18"/>
        <v>5137.0019630926972</v>
      </c>
      <c r="L81" s="37">
        <f t="shared" si="19"/>
        <v>25467267.11975275</v>
      </c>
      <c r="M81" s="37">
        <f t="shared" si="20"/>
        <v>23887059.128381044</v>
      </c>
      <c r="N81" s="41">
        <f>'jan-juli'!M81</f>
        <v>22766297.280116867</v>
      </c>
      <c r="O81" s="41">
        <f t="shared" si="21"/>
        <v>1120761.8482641764</v>
      </c>
      <c r="Q81" s="61"/>
      <c r="R81" s="62"/>
      <c r="S81" s="62"/>
      <c r="T81" s="62"/>
    </row>
    <row r="82" spans="1:20" s="34" customFormat="1" x14ac:dyDescent="0.2">
      <c r="A82" s="33">
        <v>1841</v>
      </c>
      <c r="B82" s="34" t="s">
        <v>398</v>
      </c>
      <c r="C82" s="36">
        <v>191542705</v>
      </c>
      <c r="D82" s="36">
        <v>9572</v>
      </c>
      <c r="E82" s="37">
        <f t="shared" si="12"/>
        <v>20010.729732553282</v>
      </c>
      <c r="F82" s="38">
        <f t="shared" si="13"/>
        <v>0.840492357944019</v>
      </c>
      <c r="G82" s="37">
        <f t="shared" si="14"/>
        <v>2278.5675219702684</v>
      </c>
      <c r="H82" s="37">
        <f t="shared" si="15"/>
        <v>495.87240839502641</v>
      </c>
      <c r="I82" s="37">
        <f t="shared" si="16"/>
        <v>2774.4399303652949</v>
      </c>
      <c r="J82" s="81">
        <f t="shared" si="17"/>
        <v>-339.82967556380868</v>
      </c>
      <c r="K82" s="37">
        <f t="shared" si="18"/>
        <v>2434.610254801486</v>
      </c>
      <c r="L82" s="37">
        <f t="shared" si="19"/>
        <v>26556939.013456602</v>
      </c>
      <c r="M82" s="37">
        <f t="shared" si="20"/>
        <v>23304089.358959824</v>
      </c>
      <c r="N82" s="41">
        <f>'jan-juli'!M82</f>
        <v>21004076.050296471</v>
      </c>
      <c r="O82" s="41">
        <f t="shared" si="21"/>
        <v>2300013.3086633533</v>
      </c>
      <c r="Q82" s="61"/>
      <c r="R82" s="62"/>
      <c r="S82" s="62"/>
      <c r="T82" s="62"/>
    </row>
    <row r="83" spans="1:20" s="34" customFormat="1" x14ac:dyDescent="0.2">
      <c r="A83" s="33">
        <v>1845</v>
      </c>
      <c r="B83" s="34" t="s">
        <v>310</v>
      </c>
      <c r="C83" s="36">
        <v>45345808</v>
      </c>
      <c r="D83" s="36">
        <v>1845</v>
      </c>
      <c r="E83" s="37">
        <f t="shared" si="12"/>
        <v>24577.673712737127</v>
      </c>
      <c r="F83" s="38">
        <f t="shared" si="13"/>
        <v>1.0323135241785795</v>
      </c>
      <c r="G83" s="37">
        <f t="shared" si="14"/>
        <v>-461.59886614003841</v>
      </c>
      <c r="H83" s="37">
        <f t="shared" si="15"/>
        <v>0</v>
      </c>
      <c r="I83" s="37">
        <f t="shared" si="16"/>
        <v>-461.59886614003841</v>
      </c>
      <c r="J83" s="81">
        <f t="shared" si="17"/>
        <v>-339.82967556380868</v>
      </c>
      <c r="K83" s="37">
        <f t="shared" si="18"/>
        <v>-801.42854170384703</v>
      </c>
      <c r="L83" s="37">
        <f t="shared" si="19"/>
        <v>-851649.90802837082</v>
      </c>
      <c r="M83" s="37">
        <f t="shared" si="20"/>
        <v>-1478635.6594435978</v>
      </c>
      <c r="N83" s="41">
        <f>'jan-juli'!M83</f>
        <v>-1853826.4983874499</v>
      </c>
      <c r="O83" s="41">
        <f t="shared" si="21"/>
        <v>375190.83894385211</v>
      </c>
      <c r="Q83" s="61"/>
      <c r="R83" s="62"/>
      <c r="S83" s="62"/>
      <c r="T83" s="62"/>
    </row>
    <row r="84" spans="1:20" s="34" customFormat="1" x14ac:dyDescent="0.2">
      <c r="A84" s="33">
        <v>1848</v>
      </c>
      <c r="B84" s="34" t="s">
        <v>311</v>
      </c>
      <c r="C84" s="36">
        <v>51215207</v>
      </c>
      <c r="D84" s="36">
        <v>2665</v>
      </c>
      <c r="E84" s="37">
        <f t="shared" si="12"/>
        <v>19217.713696060036</v>
      </c>
      <c r="F84" s="38">
        <f t="shared" si="13"/>
        <v>0.8071840314957669</v>
      </c>
      <c r="G84" s="37">
        <f t="shared" si="14"/>
        <v>2754.3771438662156</v>
      </c>
      <c r="H84" s="37">
        <f t="shared" si="15"/>
        <v>773.42802116766234</v>
      </c>
      <c r="I84" s="37">
        <f t="shared" si="16"/>
        <v>3527.805165033878</v>
      </c>
      <c r="J84" s="81">
        <f t="shared" si="17"/>
        <v>-339.82967556380868</v>
      </c>
      <c r="K84" s="37">
        <f t="shared" si="18"/>
        <v>3187.9754894700691</v>
      </c>
      <c r="L84" s="37">
        <f t="shared" si="19"/>
        <v>9401600.7648152839</v>
      </c>
      <c r="M84" s="37">
        <f t="shared" si="20"/>
        <v>8495954.6794377342</v>
      </c>
      <c r="N84" s="41">
        <f>'jan-juli'!M84</f>
        <v>8053290.8526368691</v>
      </c>
      <c r="O84" s="41">
        <f t="shared" si="21"/>
        <v>442663.82680086512</v>
      </c>
      <c r="Q84" s="61"/>
      <c r="R84" s="62"/>
      <c r="S84" s="62"/>
      <c r="T84" s="62"/>
    </row>
    <row r="85" spans="1:20" s="34" customFormat="1" x14ac:dyDescent="0.2">
      <c r="A85" s="33">
        <v>1851</v>
      </c>
      <c r="B85" s="34" t="s">
        <v>312</v>
      </c>
      <c r="C85" s="36">
        <v>34977417</v>
      </c>
      <c r="D85" s="36">
        <v>1985</v>
      </c>
      <c r="E85" s="37">
        <f t="shared" si="12"/>
        <v>17620.864987405541</v>
      </c>
      <c r="F85" s="38">
        <f t="shared" si="13"/>
        <v>0.74011305735565358</v>
      </c>
      <c r="G85" s="37">
        <f t="shared" si="14"/>
        <v>3712.4863690589132</v>
      </c>
      <c r="H85" s="37">
        <f t="shared" si="15"/>
        <v>1332.3250691967357</v>
      </c>
      <c r="I85" s="37">
        <f t="shared" si="16"/>
        <v>5044.8114382556487</v>
      </c>
      <c r="J85" s="81">
        <f t="shared" si="17"/>
        <v>-339.82967556380868</v>
      </c>
      <c r="K85" s="37">
        <f t="shared" si="18"/>
        <v>4704.9817626918402</v>
      </c>
      <c r="L85" s="37">
        <f t="shared" si="19"/>
        <v>10013950.704937462</v>
      </c>
      <c r="M85" s="37">
        <f t="shared" si="20"/>
        <v>9339388.7989433035</v>
      </c>
      <c r="N85" s="41">
        <f>'jan-juli'!M85</f>
        <v>9225762.727479998</v>
      </c>
      <c r="O85" s="41">
        <f t="shared" si="21"/>
        <v>113626.0714633055</v>
      </c>
      <c r="Q85" s="61"/>
      <c r="R85" s="62"/>
      <c r="S85" s="62"/>
      <c r="T85" s="62"/>
    </row>
    <row r="86" spans="1:20" s="34" customFormat="1" x14ac:dyDescent="0.2">
      <c r="A86" s="33">
        <v>1853</v>
      </c>
      <c r="B86" s="34" t="s">
        <v>314</v>
      </c>
      <c r="C86" s="36">
        <v>27624582</v>
      </c>
      <c r="D86" s="36">
        <v>1310</v>
      </c>
      <c r="E86" s="37">
        <f t="shared" si="12"/>
        <v>21087.467175572518</v>
      </c>
      <c r="F86" s="38">
        <f t="shared" si="13"/>
        <v>0.88571757483841451</v>
      </c>
      <c r="G86" s="37">
        <f t="shared" si="14"/>
        <v>1632.5250561587272</v>
      </c>
      <c r="H86" s="37">
        <f t="shared" si="15"/>
        <v>119.01430333829393</v>
      </c>
      <c r="I86" s="37">
        <f t="shared" si="16"/>
        <v>1751.5393594970212</v>
      </c>
      <c r="J86" s="81">
        <f t="shared" si="17"/>
        <v>-339.82967556380868</v>
      </c>
      <c r="K86" s="37">
        <f t="shared" si="18"/>
        <v>1411.7096839332125</v>
      </c>
      <c r="L86" s="37">
        <f t="shared" si="19"/>
        <v>2294516.5609410978</v>
      </c>
      <c r="M86" s="37">
        <f t="shared" si="20"/>
        <v>1849339.6859525084</v>
      </c>
      <c r="N86" s="41">
        <f>'jan-juli'!M86</f>
        <v>1437520.502140451</v>
      </c>
      <c r="O86" s="41">
        <f t="shared" si="21"/>
        <v>411819.18381205737</v>
      </c>
      <c r="Q86" s="61"/>
      <c r="R86" s="62"/>
      <c r="S86" s="62"/>
      <c r="T86" s="62"/>
    </row>
    <row r="87" spans="1:20" s="34" customFormat="1" x14ac:dyDescent="0.2">
      <c r="A87" s="33">
        <v>1856</v>
      </c>
      <c r="B87" s="34" t="s">
        <v>315</v>
      </c>
      <c r="C87" s="36">
        <v>11544270</v>
      </c>
      <c r="D87" s="36">
        <v>469</v>
      </c>
      <c r="E87" s="37">
        <f t="shared" si="12"/>
        <v>24614.648187633262</v>
      </c>
      <c r="F87" s="38">
        <f t="shared" si="13"/>
        <v>1.0338665291916169</v>
      </c>
      <c r="G87" s="37">
        <f t="shared" si="14"/>
        <v>-483.78355107771927</v>
      </c>
      <c r="H87" s="37">
        <f t="shared" si="15"/>
        <v>0</v>
      </c>
      <c r="I87" s="37">
        <f t="shared" si="16"/>
        <v>-483.78355107771927</v>
      </c>
      <c r="J87" s="81">
        <f t="shared" si="17"/>
        <v>-339.82967556380868</v>
      </c>
      <c r="K87" s="37">
        <f t="shared" si="18"/>
        <v>-823.61322664152794</v>
      </c>
      <c r="L87" s="37">
        <f t="shared" si="19"/>
        <v>-226894.48545545034</v>
      </c>
      <c r="M87" s="37">
        <f t="shared" si="20"/>
        <v>-386274.60329487658</v>
      </c>
      <c r="N87" s="41">
        <f>'jan-juli'!M87</f>
        <v>-226924.13612125386</v>
      </c>
      <c r="O87" s="41">
        <f t="shared" si="21"/>
        <v>-159350.46717362272</v>
      </c>
      <c r="Q87" s="61"/>
      <c r="R87" s="62"/>
      <c r="S87" s="62"/>
      <c r="T87" s="62"/>
    </row>
    <row r="88" spans="1:20" s="34" customFormat="1" x14ac:dyDescent="0.2">
      <c r="A88" s="33">
        <v>1857</v>
      </c>
      <c r="B88" s="34" t="s">
        <v>316</v>
      </c>
      <c r="C88" s="36">
        <v>15530177</v>
      </c>
      <c r="D88" s="36">
        <v>688</v>
      </c>
      <c r="E88" s="37">
        <f t="shared" si="12"/>
        <v>22572.931686046511</v>
      </c>
      <c r="F88" s="38">
        <f t="shared" si="13"/>
        <v>0.94811018049233831</v>
      </c>
      <c r="G88" s="37">
        <f t="shared" si="14"/>
        <v>741.24634987433092</v>
      </c>
      <c r="H88" s="37">
        <f t="shared" si="15"/>
        <v>0</v>
      </c>
      <c r="I88" s="37">
        <f t="shared" si="16"/>
        <v>741.24634987433092</v>
      </c>
      <c r="J88" s="81">
        <f t="shared" si="17"/>
        <v>-339.82967556380868</v>
      </c>
      <c r="K88" s="37">
        <f t="shared" si="18"/>
        <v>401.41667431052224</v>
      </c>
      <c r="L88" s="37">
        <f t="shared" si="19"/>
        <v>509977.48871353967</v>
      </c>
      <c r="M88" s="37">
        <f t="shared" si="20"/>
        <v>276174.67192563933</v>
      </c>
      <c r="N88" s="41">
        <f>'jan-juli'!M88</f>
        <v>165741.91886690189</v>
      </c>
      <c r="O88" s="41">
        <f t="shared" si="21"/>
        <v>110432.75305873743</v>
      </c>
      <c r="Q88" s="61"/>
      <c r="R88" s="62"/>
      <c r="S88" s="62"/>
      <c r="T88" s="62"/>
    </row>
    <row r="89" spans="1:20" s="34" customFormat="1" x14ac:dyDescent="0.2">
      <c r="A89" s="33">
        <v>1859</v>
      </c>
      <c r="B89" s="34" t="s">
        <v>317</v>
      </c>
      <c r="C89" s="36">
        <v>26722178</v>
      </c>
      <c r="D89" s="36">
        <v>1220</v>
      </c>
      <c r="E89" s="37">
        <f t="shared" si="12"/>
        <v>21903.424590163933</v>
      </c>
      <c r="F89" s="38">
        <f t="shared" si="13"/>
        <v>0.91998948698443594</v>
      </c>
      <c r="G89" s="37">
        <f t="shared" si="14"/>
        <v>1142.9506074038777</v>
      </c>
      <c r="H89" s="37">
        <f t="shared" si="15"/>
        <v>0</v>
      </c>
      <c r="I89" s="37">
        <f t="shared" si="16"/>
        <v>1142.9506074038777</v>
      </c>
      <c r="J89" s="81">
        <f t="shared" si="17"/>
        <v>-339.82967556380868</v>
      </c>
      <c r="K89" s="37">
        <f t="shared" si="18"/>
        <v>803.12093184006903</v>
      </c>
      <c r="L89" s="37">
        <f t="shared" si="19"/>
        <v>1394399.7410327308</v>
      </c>
      <c r="M89" s="37">
        <f t="shared" si="20"/>
        <v>979807.53684488428</v>
      </c>
      <c r="N89" s="41">
        <f>'jan-juli'!M89</f>
        <v>863402.3793860781</v>
      </c>
      <c r="O89" s="41">
        <f t="shared" si="21"/>
        <v>116405.15745880618</v>
      </c>
      <c r="Q89" s="61"/>
      <c r="R89" s="62"/>
      <c r="S89" s="62"/>
      <c r="T89" s="62"/>
    </row>
    <row r="90" spans="1:20" s="34" customFormat="1" x14ac:dyDescent="0.2">
      <c r="A90" s="33">
        <v>1860</v>
      </c>
      <c r="B90" s="34" t="s">
        <v>318</v>
      </c>
      <c r="C90" s="36">
        <v>229090442</v>
      </c>
      <c r="D90" s="36">
        <v>11551</v>
      </c>
      <c r="E90" s="37">
        <f t="shared" si="12"/>
        <v>19832.953164228205</v>
      </c>
      <c r="F90" s="38">
        <f t="shared" si="13"/>
        <v>0.83302537152744349</v>
      </c>
      <c r="G90" s="37">
        <f t="shared" si="14"/>
        <v>2385.2334629653146</v>
      </c>
      <c r="H90" s="37">
        <f t="shared" si="15"/>
        <v>558.09420730880311</v>
      </c>
      <c r="I90" s="37">
        <f t="shared" si="16"/>
        <v>2943.3276702741177</v>
      </c>
      <c r="J90" s="81">
        <f t="shared" si="17"/>
        <v>-339.82967556380868</v>
      </c>
      <c r="K90" s="37">
        <f t="shared" si="18"/>
        <v>2603.4979947103093</v>
      </c>
      <c r="L90" s="37">
        <f t="shared" si="19"/>
        <v>33998377.919336334</v>
      </c>
      <c r="M90" s="37">
        <f t="shared" si="20"/>
        <v>30073005.336898781</v>
      </c>
      <c r="N90" s="41">
        <f>'jan-juli'!M90</f>
        <v>30581089.077995673</v>
      </c>
      <c r="O90" s="41">
        <f t="shared" si="21"/>
        <v>-508083.74109689146</v>
      </c>
      <c r="Q90" s="61"/>
      <c r="R90" s="62"/>
      <c r="S90" s="62"/>
      <c r="T90" s="62"/>
    </row>
    <row r="91" spans="1:20" s="34" customFormat="1" x14ac:dyDescent="0.2">
      <c r="A91" s="33">
        <v>1865</v>
      </c>
      <c r="B91" s="34" t="s">
        <v>319</v>
      </c>
      <c r="C91" s="36">
        <v>212136856</v>
      </c>
      <c r="D91" s="36">
        <v>9736</v>
      </c>
      <c r="E91" s="37">
        <f t="shared" si="12"/>
        <v>21788.912900575186</v>
      </c>
      <c r="F91" s="38">
        <f t="shared" si="13"/>
        <v>0.91517975734034263</v>
      </c>
      <c r="G91" s="37">
        <f t="shared" si="14"/>
        <v>1211.6576211571264</v>
      </c>
      <c r="H91" s="37">
        <f t="shared" si="15"/>
        <v>0</v>
      </c>
      <c r="I91" s="37">
        <f t="shared" si="16"/>
        <v>1211.6576211571264</v>
      </c>
      <c r="J91" s="81">
        <f t="shared" si="17"/>
        <v>-339.82967556380868</v>
      </c>
      <c r="K91" s="37">
        <f t="shared" si="18"/>
        <v>871.82794559331774</v>
      </c>
      <c r="L91" s="37">
        <f t="shared" si="19"/>
        <v>11796698.599585783</v>
      </c>
      <c r="M91" s="37">
        <f t="shared" si="20"/>
        <v>8488116.8782965411</v>
      </c>
      <c r="N91" s="41">
        <f>'jan-juli'!M91</f>
        <v>8544505.9030351155</v>
      </c>
      <c r="O91" s="41">
        <f t="shared" si="21"/>
        <v>-56389.024738574401</v>
      </c>
      <c r="Q91" s="61"/>
      <c r="R91" s="62"/>
      <c r="S91" s="62"/>
      <c r="T91" s="62"/>
    </row>
    <row r="92" spans="1:20" s="34" customFormat="1" x14ac:dyDescent="0.2">
      <c r="A92" s="33">
        <v>1866</v>
      </c>
      <c r="B92" s="34" t="s">
        <v>320</v>
      </c>
      <c r="C92" s="36">
        <v>169757345</v>
      </c>
      <c r="D92" s="36">
        <v>8184</v>
      </c>
      <c r="E92" s="37">
        <f t="shared" si="12"/>
        <v>20742.588587487782</v>
      </c>
      <c r="F92" s="38">
        <f t="shared" si="13"/>
        <v>0.87123195529440611</v>
      </c>
      <c r="G92" s="37">
        <f t="shared" si="14"/>
        <v>1839.4522090095684</v>
      </c>
      <c r="H92" s="37">
        <f t="shared" si="15"/>
        <v>239.72180916795131</v>
      </c>
      <c r="I92" s="37">
        <f t="shared" si="16"/>
        <v>2079.1740181775199</v>
      </c>
      <c r="J92" s="81">
        <f t="shared" si="17"/>
        <v>-339.82967556380868</v>
      </c>
      <c r="K92" s="37">
        <f t="shared" si="18"/>
        <v>1739.3443426137112</v>
      </c>
      <c r="L92" s="37">
        <f t="shared" si="19"/>
        <v>17015960.164764822</v>
      </c>
      <c r="M92" s="37">
        <f t="shared" si="20"/>
        <v>14234794.099950612</v>
      </c>
      <c r="N92" s="41">
        <f>'jan-juli'!M92</f>
        <v>12630433.651005693</v>
      </c>
      <c r="O92" s="41">
        <f t="shared" si="21"/>
        <v>1604360.4489449188</v>
      </c>
      <c r="Q92" s="61"/>
      <c r="R92" s="62"/>
      <c r="S92" s="62"/>
      <c r="T92" s="62"/>
    </row>
    <row r="93" spans="1:20" s="34" customFormat="1" x14ac:dyDescent="0.2">
      <c r="A93" s="33">
        <v>1867</v>
      </c>
      <c r="B93" s="34" t="s">
        <v>170</v>
      </c>
      <c r="C93" s="36">
        <v>78004700</v>
      </c>
      <c r="D93" s="36">
        <v>2584</v>
      </c>
      <c r="E93" s="37">
        <f t="shared" si="12"/>
        <v>30187.577399380803</v>
      </c>
      <c r="F93" s="38">
        <f t="shared" si="13"/>
        <v>1.267941171967732</v>
      </c>
      <c r="G93" s="37">
        <f t="shared" si="14"/>
        <v>-3827.541078126244</v>
      </c>
      <c r="H93" s="37">
        <f t="shared" si="15"/>
        <v>0</v>
      </c>
      <c r="I93" s="37">
        <f t="shared" si="16"/>
        <v>-3827.541078126244</v>
      </c>
      <c r="J93" s="81">
        <f t="shared" si="17"/>
        <v>-339.82967556380868</v>
      </c>
      <c r="K93" s="37">
        <f t="shared" si="18"/>
        <v>-4167.3707536900529</v>
      </c>
      <c r="L93" s="37">
        <f t="shared" si="19"/>
        <v>-9890366.1458782144</v>
      </c>
      <c r="M93" s="37">
        <f t="shared" si="20"/>
        <v>-10768486.027535096</v>
      </c>
      <c r="N93" s="41">
        <f>'jan-juli'!M93</f>
        <v>-10822041.448906867</v>
      </c>
      <c r="O93" s="41">
        <f t="shared" si="21"/>
        <v>53555.421371771023</v>
      </c>
      <c r="Q93" s="61"/>
      <c r="R93" s="62"/>
      <c r="S93" s="62"/>
      <c r="T93" s="62"/>
    </row>
    <row r="94" spans="1:20" s="34" customFormat="1" x14ac:dyDescent="0.2">
      <c r="A94" s="33">
        <v>1868</v>
      </c>
      <c r="B94" s="34" t="s">
        <v>321</v>
      </c>
      <c r="C94" s="36">
        <v>95646872</v>
      </c>
      <c r="D94" s="36">
        <v>4533</v>
      </c>
      <c r="E94" s="37">
        <f t="shared" si="12"/>
        <v>21100.126185748952</v>
      </c>
      <c r="F94" s="38">
        <f t="shared" si="13"/>
        <v>0.88624927965151379</v>
      </c>
      <c r="G94" s="37">
        <f t="shared" si="14"/>
        <v>1624.9296500528667</v>
      </c>
      <c r="H94" s="37">
        <f t="shared" si="15"/>
        <v>114.583649776542</v>
      </c>
      <c r="I94" s="37">
        <f t="shared" si="16"/>
        <v>1739.5132998294087</v>
      </c>
      <c r="J94" s="81">
        <f t="shared" si="17"/>
        <v>-339.82967556380868</v>
      </c>
      <c r="K94" s="37">
        <f t="shared" si="18"/>
        <v>1399.6836242656</v>
      </c>
      <c r="L94" s="37">
        <f t="shared" si="19"/>
        <v>7885213.7881267099</v>
      </c>
      <c r="M94" s="37">
        <f t="shared" si="20"/>
        <v>6344765.8687959649</v>
      </c>
      <c r="N94" s="41">
        <f>'jan-juli'!M94</f>
        <v>6479690.6843913468</v>
      </c>
      <c r="O94" s="41">
        <f t="shared" si="21"/>
        <v>-134924.81559538189</v>
      </c>
      <c r="Q94" s="61"/>
      <c r="R94" s="62"/>
      <c r="S94" s="62"/>
      <c r="T94" s="62"/>
    </row>
    <row r="95" spans="1:20" s="34" customFormat="1" x14ac:dyDescent="0.2">
      <c r="A95" s="33">
        <v>1870</v>
      </c>
      <c r="B95" s="34" t="s">
        <v>385</v>
      </c>
      <c r="C95" s="36">
        <v>209733999</v>
      </c>
      <c r="D95" s="36">
        <v>10561</v>
      </c>
      <c r="E95" s="37">
        <f t="shared" si="12"/>
        <v>19859.293532809392</v>
      </c>
      <c r="F95" s="38">
        <f t="shared" si="13"/>
        <v>0.83413172191015339</v>
      </c>
      <c r="G95" s="37">
        <f t="shared" si="14"/>
        <v>2369.4292418166028</v>
      </c>
      <c r="H95" s="37">
        <f t="shared" si="15"/>
        <v>548.87507830538789</v>
      </c>
      <c r="I95" s="37">
        <f t="shared" si="16"/>
        <v>2918.3043201219907</v>
      </c>
      <c r="J95" s="81">
        <f t="shared" si="17"/>
        <v>-339.82967556380868</v>
      </c>
      <c r="K95" s="37">
        <f t="shared" si="18"/>
        <v>2578.4746445581823</v>
      </c>
      <c r="L95" s="37">
        <f t="shared" si="19"/>
        <v>30820211.924808346</v>
      </c>
      <c r="M95" s="37">
        <f t="shared" si="20"/>
        <v>27231270.721178964</v>
      </c>
      <c r="N95" s="41">
        <f>'jan-juli'!M95</f>
        <v>25399564.964164361</v>
      </c>
      <c r="O95" s="41">
        <f t="shared" si="21"/>
        <v>1831705.7570146024</v>
      </c>
      <c r="Q95" s="61"/>
      <c r="R95" s="62"/>
      <c r="S95" s="62"/>
      <c r="T95" s="62"/>
    </row>
    <row r="96" spans="1:20" s="34" customFormat="1" x14ac:dyDescent="0.2">
      <c r="A96" s="33">
        <v>1871</v>
      </c>
      <c r="B96" s="34" t="s">
        <v>322</v>
      </c>
      <c r="C96" s="36">
        <v>94450591</v>
      </c>
      <c r="D96" s="36">
        <v>4577</v>
      </c>
      <c r="E96" s="37">
        <f t="shared" si="12"/>
        <v>20635.916757701551</v>
      </c>
      <c r="F96" s="38">
        <f t="shared" si="13"/>
        <v>0.86675151610295675</v>
      </c>
      <c r="G96" s="37">
        <f t="shared" si="14"/>
        <v>1903.4553068813075</v>
      </c>
      <c r="H96" s="37">
        <f t="shared" si="15"/>
        <v>277.0569495931324</v>
      </c>
      <c r="I96" s="37">
        <f t="shared" si="16"/>
        <v>2180.5122564744397</v>
      </c>
      <c r="J96" s="81">
        <f t="shared" si="17"/>
        <v>-339.82967556380868</v>
      </c>
      <c r="K96" s="37">
        <f t="shared" si="18"/>
        <v>1840.682580910631</v>
      </c>
      <c r="L96" s="37">
        <f t="shared" si="19"/>
        <v>9980204.5978835113</v>
      </c>
      <c r="M96" s="37">
        <f t="shared" si="20"/>
        <v>8424804.1728279591</v>
      </c>
      <c r="N96" s="41">
        <f>'jan-juli'!M96</f>
        <v>7991967.9827838438</v>
      </c>
      <c r="O96" s="41">
        <f t="shared" si="21"/>
        <v>432836.1900441153</v>
      </c>
      <c r="Q96" s="61"/>
      <c r="R96" s="62"/>
      <c r="S96" s="62"/>
      <c r="T96" s="62"/>
    </row>
    <row r="97" spans="1:20" s="34" customFormat="1" x14ac:dyDescent="0.2">
      <c r="A97" s="33">
        <v>1874</v>
      </c>
      <c r="B97" s="34" t="s">
        <v>323</v>
      </c>
      <c r="C97" s="36">
        <v>24265790</v>
      </c>
      <c r="D97" s="36">
        <v>979</v>
      </c>
      <c r="E97" s="37">
        <f t="shared" si="12"/>
        <v>24786.302349336056</v>
      </c>
      <c r="F97" s="38">
        <f t="shared" si="13"/>
        <v>1.0410763617688759</v>
      </c>
      <c r="G97" s="37">
        <f t="shared" si="14"/>
        <v>-586.77604809939578</v>
      </c>
      <c r="H97" s="37">
        <f t="shared" si="15"/>
        <v>0</v>
      </c>
      <c r="I97" s="37">
        <f t="shared" si="16"/>
        <v>-586.77604809939578</v>
      </c>
      <c r="J97" s="81">
        <f t="shared" si="17"/>
        <v>-339.82967556380868</v>
      </c>
      <c r="K97" s="37">
        <f t="shared" si="18"/>
        <v>-926.60572366320446</v>
      </c>
      <c r="L97" s="37">
        <f t="shared" si="19"/>
        <v>-574453.75108930841</v>
      </c>
      <c r="M97" s="37">
        <f t="shared" si="20"/>
        <v>-907147.00346627715</v>
      </c>
      <c r="N97" s="41">
        <f>'jan-juli'!M97</f>
        <v>-1010766.8299844511</v>
      </c>
      <c r="O97" s="41">
        <f t="shared" si="21"/>
        <v>103619.82651817391</v>
      </c>
      <c r="Q97" s="61"/>
      <c r="R97" s="62"/>
      <c r="S97" s="62"/>
      <c r="T97" s="62"/>
    </row>
    <row r="98" spans="1:20" s="34" customFormat="1" x14ac:dyDescent="0.2">
      <c r="A98" s="33">
        <v>1875</v>
      </c>
      <c r="B98" s="34" t="s">
        <v>419</v>
      </c>
      <c r="C98" s="36">
        <v>54647854</v>
      </c>
      <c r="D98" s="36">
        <v>2682</v>
      </c>
      <c r="E98" s="37">
        <f t="shared" si="12"/>
        <v>20375.784489187175</v>
      </c>
      <c r="F98" s="38">
        <f t="shared" si="13"/>
        <v>0.85582541862109962</v>
      </c>
      <c r="G98" s="37">
        <f t="shared" si="14"/>
        <v>2059.5346679899326</v>
      </c>
      <c r="H98" s="37">
        <f t="shared" si="15"/>
        <v>368.10324357316364</v>
      </c>
      <c r="I98" s="37">
        <f t="shared" si="16"/>
        <v>2427.6379115630962</v>
      </c>
      <c r="J98" s="81">
        <f t="shared" si="17"/>
        <v>-339.82967556380868</v>
      </c>
      <c r="K98" s="37">
        <f t="shared" si="18"/>
        <v>2087.8082359992877</v>
      </c>
      <c r="L98" s="37">
        <f t="shared" si="19"/>
        <v>6510924.8788122237</v>
      </c>
      <c r="M98" s="37">
        <f t="shared" si="20"/>
        <v>5599501.6889500897</v>
      </c>
      <c r="N98" s="41">
        <f>'jan-juli'!M98</f>
        <v>4817256.5020157881</v>
      </c>
      <c r="O98" s="41">
        <f t="shared" si="21"/>
        <v>782245.18693430163</v>
      </c>
      <c r="Q98" s="61"/>
      <c r="R98" s="62"/>
      <c r="S98" s="62"/>
      <c r="T98" s="62"/>
    </row>
    <row r="99" spans="1:20" s="34" customFormat="1" x14ac:dyDescent="0.2">
      <c r="A99" s="33">
        <v>3001</v>
      </c>
      <c r="B99" s="34" t="s">
        <v>63</v>
      </c>
      <c r="C99" s="36">
        <v>563638573</v>
      </c>
      <c r="D99" s="36">
        <v>31730</v>
      </c>
      <c r="E99" s="37">
        <f t="shared" si="12"/>
        <v>17763.585660258432</v>
      </c>
      <c r="F99" s="38">
        <f t="shared" si="13"/>
        <v>0.7461076230939705</v>
      </c>
      <c r="G99" s="37">
        <f t="shared" si="14"/>
        <v>3626.8539653471785</v>
      </c>
      <c r="H99" s="37">
        <f t="shared" si="15"/>
        <v>1282.372833698224</v>
      </c>
      <c r="I99" s="37">
        <f t="shared" si="16"/>
        <v>4909.226799045402</v>
      </c>
      <c r="J99" s="81">
        <f t="shared" si="17"/>
        <v>-339.82967556380868</v>
      </c>
      <c r="K99" s="37">
        <f t="shared" si="18"/>
        <v>4569.3971234815936</v>
      </c>
      <c r="L99" s="37">
        <f t="shared" si="19"/>
        <v>155769766.33371061</v>
      </c>
      <c r="M99" s="37">
        <f t="shared" si="20"/>
        <v>144986970.72807097</v>
      </c>
      <c r="N99" s="41">
        <f>'jan-juli'!M99</f>
        <v>142820734.99077594</v>
      </c>
      <c r="O99" s="41">
        <f t="shared" si="21"/>
        <v>2166235.7372950315</v>
      </c>
      <c r="Q99" s="61"/>
      <c r="R99" s="62"/>
      <c r="S99" s="62"/>
      <c r="T99" s="62"/>
    </row>
    <row r="100" spans="1:20" s="34" customFormat="1" x14ac:dyDescent="0.2">
      <c r="A100" s="33">
        <v>3002</v>
      </c>
      <c r="B100" s="34" t="s">
        <v>64</v>
      </c>
      <c r="C100" s="36">
        <v>1098906189</v>
      </c>
      <c r="D100" s="36">
        <v>51240</v>
      </c>
      <c r="E100" s="37">
        <f t="shared" si="12"/>
        <v>21446.25661592506</v>
      </c>
      <c r="F100" s="38">
        <f t="shared" si="13"/>
        <v>0.90078747917262514</v>
      </c>
      <c r="G100" s="37">
        <f t="shared" si="14"/>
        <v>1417.2513919472017</v>
      </c>
      <c r="H100" s="37">
        <f t="shared" si="15"/>
        <v>0</v>
      </c>
      <c r="I100" s="37">
        <f t="shared" si="16"/>
        <v>1417.2513919472017</v>
      </c>
      <c r="J100" s="81">
        <f t="shared" si="17"/>
        <v>-339.82967556380868</v>
      </c>
      <c r="K100" s="37">
        <f t="shared" si="18"/>
        <v>1077.421716383393</v>
      </c>
      <c r="L100" s="37">
        <f t="shared" si="19"/>
        <v>72619961.323374614</v>
      </c>
      <c r="M100" s="37">
        <f t="shared" si="20"/>
        <v>55207088.747485057</v>
      </c>
      <c r="N100" s="41">
        <f>'jan-juli'!M100</f>
        <v>50874309.334215201</v>
      </c>
      <c r="O100" s="41">
        <f t="shared" si="21"/>
        <v>4332779.4132698551</v>
      </c>
      <c r="Q100" s="61"/>
      <c r="R100" s="62"/>
      <c r="S100" s="62"/>
      <c r="T100" s="62"/>
    </row>
    <row r="101" spans="1:20" s="34" customFormat="1" x14ac:dyDescent="0.2">
      <c r="A101" s="33">
        <v>3003</v>
      </c>
      <c r="B101" s="34" t="s">
        <v>65</v>
      </c>
      <c r="C101" s="36">
        <v>1083359479</v>
      </c>
      <c r="D101" s="36">
        <v>59038</v>
      </c>
      <c r="E101" s="37">
        <f t="shared" si="12"/>
        <v>18350.206290863513</v>
      </c>
      <c r="F101" s="38">
        <f t="shared" si="13"/>
        <v>0.77074691229659176</v>
      </c>
      <c r="G101" s="37">
        <f t="shared" si="14"/>
        <v>3274.8815869841301</v>
      </c>
      <c r="H101" s="37">
        <f t="shared" si="15"/>
        <v>1077.0556129864456</v>
      </c>
      <c r="I101" s="37">
        <f t="shared" si="16"/>
        <v>4351.9371999705754</v>
      </c>
      <c r="J101" s="81">
        <f t="shared" si="17"/>
        <v>-339.82967556380868</v>
      </c>
      <c r="K101" s="37">
        <f t="shared" si="18"/>
        <v>4012.107524406767</v>
      </c>
      <c r="L101" s="37">
        <f t="shared" si="19"/>
        <v>256929668.41186282</v>
      </c>
      <c r="M101" s="37">
        <f t="shared" si="20"/>
        <v>236866804.02592671</v>
      </c>
      <c r="N101" s="41">
        <f>'jan-juli'!M101</f>
        <v>231011753.74310532</v>
      </c>
      <c r="O101" s="41">
        <f t="shared" si="21"/>
        <v>5855050.2828213871</v>
      </c>
      <c r="Q101" s="61"/>
      <c r="R101" s="62"/>
      <c r="S101" s="62"/>
      <c r="T101" s="62"/>
    </row>
    <row r="102" spans="1:20" s="34" customFormat="1" x14ac:dyDescent="0.2">
      <c r="A102" s="33">
        <v>3004</v>
      </c>
      <c r="B102" s="34" t="s">
        <v>66</v>
      </c>
      <c r="C102" s="36">
        <v>1652229998</v>
      </c>
      <c r="D102" s="36">
        <v>84444</v>
      </c>
      <c r="E102" s="37">
        <f t="shared" si="12"/>
        <v>19565.984534129126</v>
      </c>
      <c r="F102" s="38">
        <f t="shared" si="13"/>
        <v>0.82181213260972263</v>
      </c>
      <c r="G102" s="37">
        <f t="shared" si="14"/>
        <v>2545.4146410247622</v>
      </c>
      <c r="H102" s="37">
        <f t="shared" si="15"/>
        <v>651.53322784348109</v>
      </c>
      <c r="I102" s="37">
        <f t="shared" si="16"/>
        <v>3196.9478688682434</v>
      </c>
      <c r="J102" s="81">
        <f t="shared" si="17"/>
        <v>-339.82967556380868</v>
      </c>
      <c r="K102" s="37">
        <f t="shared" si="18"/>
        <v>2857.1181933044345</v>
      </c>
      <c r="L102" s="37">
        <f t="shared" si="19"/>
        <v>269963065.83870995</v>
      </c>
      <c r="M102" s="37">
        <f t="shared" si="20"/>
        <v>241266488.71539965</v>
      </c>
      <c r="N102" s="41">
        <f>'jan-juli'!M102</f>
        <v>241025354.56492242</v>
      </c>
      <c r="O102" s="41">
        <f t="shared" si="21"/>
        <v>241134.15047723055</v>
      </c>
      <c r="Q102" s="61"/>
      <c r="R102" s="62"/>
      <c r="S102" s="62"/>
      <c r="T102" s="62"/>
    </row>
    <row r="103" spans="1:20" s="34" customFormat="1" x14ac:dyDescent="0.2">
      <c r="A103" s="33">
        <v>3005</v>
      </c>
      <c r="B103" s="34" t="s">
        <v>138</v>
      </c>
      <c r="C103" s="36">
        <v>2227894697</v>
      </c>
      <c r="D103" s="36">
        <v>103291</v>
      </c>
      <c r="E103" s="37">
        <f t="shared" si="12"/>
        <v>21569.107637645098</v>
      </c>
      <c r="F103" s="38">
        <f t="shared" si="13"/>
        <v>0.90594747814824139</v>
      </c>
      <c r="G103" s="37">
        <f t="shared" si="14"/>
        <v>1343.5407789151789</v>
      </c>
      <c r="H103" s="37">
        <f t="shared" si="15"/>
        <v>0</v>
      </c>
      <c r="I103" s="37">
        <f t="shared" si="16"/>
        <v>1343.5407789151789</v>
      </c>
      <c r="J103" s="81">
        <f t="shared" si="17"/>
        <v>-339.82967556380868</v>
      </c>
      <c r="K103" s="37">
        <f t="shared" si="18"/>
        <v>1003.7111033513702</v>
      </c>
      <c r="L103" s="37">
        <f t="shared" si="19"/>
        <v>138775670.59492773</v>
      </c>
      <c r="M103" s="37">
        <f t="shared" si="20"/>
        <v>103674323.57626638</v>
      </c>
      <c r="N103" s="41">
        <f>'jan-juli'!M103</f>
        <v>101580614.31407163</v>
      </c>
      <c r="O103" s="41">
        <f t="shared" si="21"/>
        <v>2093709.2621947527</v>
      </c>
      <c r="Q103" s="61"/>
      <c r="R103" s="62"/>
      <c r="S103" s="62"/>
      <c r="T103" s="62"/>
    </row>
    <row r="104" spans="1:20" s="34" customFormat="1" x14ac:dyDescent="0.2">
      <c r="A104" s="33">
        <v>3006</v>
      </c>
      <c r="B104" s="34" t="s">
        <v>139</v>
      </c>
      <c r="C104" s="36">
        <v>666674882</v>
      </c>
      <c r="D104" s="36">
        <v>28793</v>
      </c>
      <c r="E104" s="37">
        <f t="shared" si="12"/>
        <v>23154.061125968117</v>
      </c>
      <c r="F104" s="38">
        <f t="shared" si="13"/>
        <v>0.97251882824074176</v>
      </c>
      <c r="G104" s="37">
        <f t="shared" si="14"/>
        <v>392.56868592136743</v>
      </c>
      <c r="H104" s="37">
        <f t="shared" si="15"/>
        <v>0</v>
      </c>
      <c r="I104" s="37">
        <f t="shared" si="16"/>
        <v>392.56868592136743</v>
      </c>
      <c r="J104" s="81">
        <f t="shared" si="17"/>
        <v>-339.82967556380868</v>
      </c>
      <c r="K104" s="37">
        <f t="shared" si="18"/>
        <v>52.739010357558755</v>
      </c>
      <c r="L104" s="37">
        <f t="shared" si="19"/>
        <v>11303230.173733933</v>
      </c>
      <c r="M104" s="37">
        <f t="shared" si="20"/>
        <v>1518514.3252251893</v>
      </c>
      <c r="N104" s="41">
        <f>'jan-juli'!M104</f>
        <v>-264740.15765299025</v>
      </c>
      <c r="O104" s="41">
        <f t="shared" si="21"/>
        <v>1783254.4828781795</v>
      </c>
      <c r="Q104" s="61"/>
      <c r="R104" s="62"/>
      <c r="S104" s="62"/>
      <c r="T104" s="62"/>
    </row>
    <row r="105" spans="1:20" s="34" customFormat="1" x14ac:dyDescent="0.2">
      <c r="A105" s="33">
        <v>3007</v>
      </c>
      <c r="B105" s="34" t="s">
        <v>140</v>
      </c>
      <c r="C105" s="36">
        <v>628612795</v>
      </c>
      <c r="D105" s="36">
        <v>31444</v>
      </c>
      <c r="E105" s="37">
        <f t="shared" si="12"/>
        <v>19991.502194377306</v>
      </c>
      <c r="F105" s="38">
        <f t="shared" si="13"/>
        <v>0.83968476126388925</v>
      </c>
      <c r="G105" s="37">
        <f t="shared" si="14"/>
        <v>2290.104044875854</v>
      </c>
      <c r="H105" s="37">
        <f t="shared" si="15"/>
        <v>502.60204675661788</v>
      </c>
      <c r="I105" s="37">
        <f t="shared" si="16"/>
        <v>2792.7060916324717</v>
      </c>
      <c r="J105" s="81">
        <f t="shared" si="17"/>
        <v>-339.82967556380868</v>
      </c>
      <c r="K105" s="37">
        <f t="shared" si="18"/>
        <v>2452.8764160686633</v>
      </c>
      <c r="L105" s="37">
        <f t="shared" si="19"/>
        <v>87813850.345291436</v>
      </c>
      <c r="M105" s="37">
        <f t="shared" si="20"/>
        <v>77128246.026863053</v>
      </c>
      <c r="N105" s="41">
        <f>'jan-juli'!M105</f>
        <v>74374315.651224658</v>
      </c>
      <c r="O105" s="41">
        <f t="shared" si="21"/>
        <v>2753930.3756383955</v>
      </c>
      <c r="Q105" s="61"/>
      <c r="R105" s="62"/>
      <c r="S105" s="62"/>
      <c r="T105" s="62"/>
    </row>
    <row r="106" spans="1:20" s="34" customFormat="1" x14ac:dyDescent="0.2">
      <c r="A106" s="33">
        <v>3011</v>
      </c>
      <c r="B106" s="34" t="s">
        <v>67</v>
      </c>
      <c r="C106" s="36">
        <v>118534439</v>
      </c>
      <c r="D106" s="36">
        <v>4762</v>
      </c>
      <c r="E106" s="37">
        <f t="shared" si="12"/>
        <v>24891.734355312892</v>
      </c>
      <c r="F106" s="38">
        <f t="shared" si="13"/>
        <v>1.0455047257761154</v>
      </c>
      <c r="G106" s="37">
        <f t="shared" si="14"/>
        <v>-650.03525168549743</v>
      </c>
      <c r="H106" s="37">
        <f t="shared" si="15"/>
        <v>0</v>
      </c>
      <c r="I106" s="37">
        <f t="shared" si="16"/>
        <v>-650.03525168549743</v>
      </c>
      <c r="J106" s="81">
        <f t="shared" si="17"/>
        <v>-339.82967556380868</v>
      </c>
      <c r="K106" s="37">
        <f t="shared" si="18"/>
        <v>-989.86492724930611</v>
      </c>
      <c r="L106" s="37">
        <f t="shared" si="19"/>
        <v>-3095467.8685263386</v>
      </c>
      <c r="M106" s="37">
        <f t="shared" si="20"/>
        <v>-4713736.7835611952</v>
      </c>
      <c r="N106" s="41">
        <f>'jan-juli'!M106</f>
        <v>-3773785.3650520509</v>
      </c>
      <c r="O106" s="41">
        <f t="shared" si="21"/>
        <v>-939951.41850914434</v>
      </c>
      <c r="Q106" s="61"/>
      <c r="R106" s="62"/>
      <c r="S106" s="62"/>
      <c r="T106" s="62"/>
    </row>
    <row r="107" spans="1:20" s="34" customFormat="1" x14ac:dyDescent="0.2">
      <c r="A107" s="33">
        <v>3012</v>
      </c>
      <c r="B107" s="34" t="s">
        <v>68</v>
      </c>
      <c r="C107" s="36">
        <v>24879316</v>
      </c>
      <c r="D107" s="36">
        <v>1329</v>
      </c>
      <c r="E107" s="37">
        <f t="shared" si="12"/>
        <v>18720.328066215199</v>
      </c>
      <c r="F107" s="38">
        <f t="shared" si="13"/>
        <v>0.78629279832121257</v>
      </c>
      <c r="G107" s="37">
        <f t="shared" si="14"/>
        <v>3052.8085217731182</v>
      </c>
      <c r="H107" s="37">
        <f t="shared" si="15"/>
        <v>947.51299161335533</v>
      </c>
      <c r="I107" s="37">
        <f t="shared" si="16"/>
        <v>4000.3215133864733</v>
      </c>
      <c r="J107" s="81">
        <f t="shared" si="17"/>
        <v>-339.82967556380868</v>
      </c>
      <c r="K107" s="37">
        <f t="shared" si="18"/>
        <v>3660.4918378226648</v>
      </c>
      <c r="L107" s="37">
        <f t="shared" si="19"/>
        <v>5316427.2912906231</v>
      </c>
      <c r="M107" s="37">
        <f t="shared" si="20"/>
        <v>4864793.6524663214</v>
      </c>
      <c r="N107" s="41">
        <f>'jan-juli'!M107</f>
        <v>4809579.7014463022</v>
      </c>
      <c r="O107" s="41">
        <f t="shared" si="21"/>
        <v>55213.951020019129</v>
      </c>
      <c r="Q107" s="61"/>
      <c r="R107" s="62"/>
      <c r="S107" s="62"/>
      <c r="T107" s="62"/>
    </row>
    <row r="108" spans="1:20" s="34" customFormat="1" x14ac:dyDescent="0.2">
      <c r="A108" s="33">
        <v>3013</v>
      </c>
      <c r="B108" s="34" t="s">
        <v>69</v>
      </c>
      <c r="C108" s="36">
        <v>67898912</v>
      </c>
      <c r="D108" s="36">
        <v>3639</v>
      </c>
      <c r="E108" s="37">
        <f t="shared" si="12"/>
        <v>18658.673261885135</v>
      </c>
      <c r="F108" s="38">
        <f t="shared" si="13"/>
        <v>0.78370316802973694</v>
      </c>
      <c r="G108" s="37">
        <f t="shared" si="14"/>
        <v>3089.8014043711569</v>
      </c>
      <c r="H108" s="37">
        <f t="shared" si="15"/>
        <v>969.0921731288779</v>
      </c>
      <c r="I108" s="37">
        <f t="shared" si="16"/>
        <v>4058.8935775000346</v>
      </c>
      <c r="J108" s="81">
        <f t="shared" si="17"/>
        <v>-339.82967556380868</v>
      </c>
      <c r="K108" s="37">
        <f t="shared" si="18"/>
        <v>3719.0639019362261</v>
      </c>
      <c r="L108" s="37">
        <f t="shared" si="19"/>
        <v>14770313.728522625</v>
      </c>
      <c r="M108" s="37">
        <f t="shared" si="20"/>
        <v>13533673.539145926</v>
      </c>
      <c r="N108" s="41">
        <f>'jan-juli'!M108</f>
        <v>13692659.317052741</v>
      </c>
      <c r="O108" s="41">
        <f t="shared" si="21"/>
        <v>-158985.77790681459</v>
      </c>
      <c r="Q108" s="61"/>
      <c r="R108" s="62"/>
      <c r="S108" s="62"/>
      <c r="T108" s="62"/>
    </row>
    <row r="109" spans="1:20" s="34" customFormat="1" x14ac:dyDescent="0.2">
      <c r="A109" s="33">
        <v>3014</v>
      </c>
      <c r="B109" s="34" t="s">
        <v>399</v>
      </c>
      <c r="C109" s="36">
        <v>924827178</v>
      </c>
      <c r="D109" s="36">
        <v>46382</v>
      </c>
      <c r="E109" s="37">
        <f t="shared" si="12"/>
        <v>19939.355310249666</v>
      </c>
      <c r="F109" s="38">
        <f t="shared" si="13"/>
        <v>0.83749448343865962</v>
      </c>
      <c r="G109" s="37">
        <f t="shared" si="14"/>
        <v>2321.3921753524378</v>
      </c>
      <c r="H109" s="37">
        <f t="shared" si="15"/>
        <v>520.85345620129192</v>
      </c>
      <c r="I109" s="37">
        <f t="shared" si="16"/>
        <v>2842.2456315537297</v>
      </c>
      <c r="J109" s="81">
        <f t="shared" si="17"/>
        <v>-339.82967556380868</v>
      </c>
      <c r="K109" s="37">
        <f t="shared" si="18"/>
        <v>2502.4159559899208</v>
      </c>
      <c r="L109" s="37">
        <f t="shared" si="19"/>
        <v>131829036.88272509</v>
      </c>
      <c r="M109" s="37">
        <f t="shared" si="20"/>
        <v>116067056.87072451</v>
      </c>
      <c r="N109" s="41">
        <f>'jan-juli'!M109</f>
        <v>111362446.25547966</v>
      </c>
      <c r="O109" s="41">
        <f t="shared" si="21"/>
        <v>4704610.6152448505</v>
      </c>
      <c r="Q109" s="61"/>
      <c r="R109" s="62"/>
      <c r="S109" s="62"/>
      <c r="T109" s="62"/>
    </row>
    <row r="110" spans="1:20" s="34" customFormat="1" x14ac:dyDescent="0.2">
      <c r="A110" s="33">
        <v>3015</v>
      </c>
      <c r="B110" s="34" t="s">
        <v>70</v>
      </c>
      <c r="C110" s="36">
        <v>72511709</v>
      </c>
      <c r="D110" s="36">
        <v>3886</v>
      </c>
      <c r="E110" s="37">
        <f t="shared" si="12"/>
        <v>18659.729541945446</v>
      </c>
      <c r="F110" s="38">
        <f t="shared" si="13"/>
        <v>0.78374753399391739</v>
      </c>
      <c r="G110" s="37">
        <f t="shared" si="14"/>
        <v>3089.1676363349702</v>
      </c>
      <c r="H110" s="37">
        <f t="shared" si="15"/>
        <v>968.72247510776901</v>
      </c>
      <c r="I110" s="37">
        <f t="shared" si="16"/>
        <v>4057.890111442739</v>
      </c>
      <c r="J110" s="81">
        <f t="shared" si="17"/>
        <v>-339.82967556380868</v>
      </c>
      <c r="K110" s="37">
        <f t="shared" si="18"/>
        <v>3718.0604358789305</v>
      </c>
      <c r="L110" s="37">
        <f t="shared" si="19"/>
        <v>15768960.973066485</v>
      </c>
      <c r="M110" s="37">
        <f t="shared" si="20"/>
        <v>14448382.853825524</v>
      </c>
      <c r="N110" s="41">
        <f>'jan-juli'!M110</f>
        <v>14414822.708028849</v>
      </c>
      <c r="O110" s="41">
        <f t="shared" si="21"/>
        <v>33560.145796675235</v>
      </c>
      <c r="Q110" s="61"/>
      <c r="R110" s="62"/>
      <c r="S110" s="62"/>
      <c r="T110" s="62"/>
    </row>
    <row r="111" spans="1:20" s="34" customFormat="1" x14ac:dyDescent="0.2">
      <c r="A111" s="33">
        <v>3016</v>
      </c>
      <c r="B111" s="34" t="s">
        <v>71</v>
      </c>
      <c r="C111" s="36">
        <v>155327373</v>
      </c>
      <c r="D111" s="36">
        <v>8371</v>
      </c>
      <c r="E111" s="37">
        <f t="shared" si="12"/>
        <v>18555.414287420859</v>
      </c>
      <c r="F111" s="38">
        <f t="shared" si="13"/>
        <v>0.77936607587536266</v>
      </c>
      <c r="G111" s="37">
        <f t="shared" si="14"/>
        <v>3151.7567890497221</v>
      </c>
      <c r="H111" s="37">
        <f t="shared" si="15"/>
        <v>1005.2328141913744</v>
      </c>
      <c r="I111" s="37">
        <f t="shared" si="16"/>
        <v>4156.9896032410961</v>
      </c>
      <c r="J111" s="81">
        <f t="shared" si="17"/>
        <v>-339.82967556380868</v>
      </c>
      <c r="K111" s="37">
        <f t="shared" si="18"/>
        <v>3817.1599276772877</v>
      </c>
      <c r="L111" s="37">
        <f t="shared" si="19"/>
        <v>34798159.968731217</v>
      </c>
      <c r="M111" s="37">
        <f t="shared" si="20"/>
        <v>31953445.754586574</v>
      </c>
      <c r="N111" s="41">
        <f>'jan-juli'!M111</f>
        <v>31966467.244173806</v>
      </c>
      <c r="O111" s="41">
        <f t="shared" si="21"/>
        <v>-13021.489587232471</v>
      </c>
      <c r="Q111" s="61"/>
      <c r="R111" s="62"/>
      <c r="S111" s="62"/>
      <c r="T111" s="62"/>
    </row>
    <row r="112" spans="1:20" s="34" customFormat="1" x14ac:dyDescent="0.2">
      <c r="A112" s="33">
        <v>3017</v>
      </c>
      <c r="B112" s="34" t="s">
        <v>72</v>
      </c>
      <c r="C112" s="36">
        <v>152449777</v>
      </c>
      <c r="D112" s="37">
        <v>8317</v>
      </c>
      <c r="E112" s="37">
        <f t="shared" si="12"/>
        <v>18329.899843693638</v>
      </c>
      <c r="F112" s="38">
        <f t="shared" si="13"/>
        <v>0.76989399918990431</v>
      </c>
      <c r="G112" s="37">
        <f t="shared" si="14"/>
        <v>3287.0654552860547</v>
      </c>
      <c r="H112" s="37">
        <f t="shared" si="15"/>
        <v>1084.1628694959018</v>
      </c>
      <c r="I112" s="81">
        <f t="shared" si="16"/>
        <v>4371.228324781956</v>
      </c>
      <c r="J112" s="37">
        <f t="shared" si="17"/>
        <v>-339.82967556380868</v>
      </c>
      <c r="K112" s="37">
        <f t="shared" si="18"/>
        <v>4031.3986492181475</v>
      </c>
      <c r="L112" s="37">
        <f t="shared" si="19"/>
        <v>36355505.977211528</v>
      </c>
      <c r="M112" s="41">
        <f t="shared" si="20"/>
        <v>33529142.565547332</v>
      </c>
      <c r="N112" s="41">
        <f>'jan-juli'!M112</f>
        <v>32843641.596146666</v>
      </c>
      <c r="O112" s="41">
        <f t="shared" si="21"/>
        <v>685500.96940066665</v>
      </c>
      <c r="Q112" s="61"/>
      <c r="R112" s="62"/>
      <c r="S112" s="62"/>
      <c r="T112" s="62"/>
    </row>
    <row r="113" spans="1:20" s="34" customFormat="1" x14ac:dyDescent="0.2">
      <c r="A113" s="33">
        <v>3018</v>
      </c>
      <c r="B113" s="34" t="s">
        <v>400</v>
      </c>
      <c r="C113" s="36">
        <v>112468349</v>
      </c>
      <c r="D113" s="37">
        <v>6023</v>
      </c>
      <c r="E113" s="37">
        <f t="shared" si="12"/>
        <v>18673.144446289225</v>
      </c>
      <c r="F113" s="38">
        <f t="shared" si="13"/>
        <v>0.78431098793758613</v>
      </c>
      <c r="G113" s="37">
        <f t="shared" si="14"/>
        <v>3081.1186937287025</v>
      </c>
      <c r="H113" s="37">
        <f t="shared" si="15"/>
        <v>964.02725858744623</v>
      </c>
      <c r="I113" s="81">
        <f t="shared" si="16"/>
        <v>4045.1459523161489</v>
      </c>
      <c r="J113" s="37">
        <f t="shared" si="17"/>
        <v>-339.82967556380868</v>
      </c>
      <c r="K113" s="37">
        <f t="shared" si="18"/>
        <v>3705.3162767523399</v>
      </c>
      <c r="L113" s="37">
        <f t="shared" si="19"/>
        <v>24363914.070800163</v>
      </c>
      <c r="M113" s="41">
        <f t="shared" si="20"/>
        <v>22317119.934879344</v>
      </c>
      <c r="N113" s="41">
        <f>'jan-juli'!M113</f>
        <v>21890726.279955678</v>
      </c>
      <c r="O113" s="41">
        <f t="shared" si="21"/>
        <v>426393.65492366627</v>
      </c>
      <c r="Q113" s="61"/>
      <c r="R113" s="62"/>
      <c r="S113" s="62"/>
      <c r="T113" s="62"/>
    </row>
    <row r="114" spans="1:20" s="34" customFormat="1" x14ac:dyDescent="0.2">
      <c r="A114" s="33">
        <v>3019</v>
      </c>
      <c r="B114" s="34" t="s">
        <v>73</v>
      </c>
      <c r="C114" s="36">
        <v>413020074</v>
      </c>
      <c r="D114" s="37">
        <v>19089</v>
      </c>
      <c r="E114" s="37">
        <f t="shared" si="12"/>
        <v>21636.54848341977</v>
      </c>
      <c r="F114" s="38">
        <f t="shared" si="13"/>
        <v>0.90878013424047177</v>
      </c>
      <c r="G114" s="37">
        <f t="shared" si="14"/>
        <v>1303.0762714503755</v>
      </c>
      <c r="H114" s="37">
        <f t="shared" si="15"/>
        <v>0</v>
      </c>
      <c r="I114" s="81">
        <f t="shared" si="16"/>
        <v>1303.0762714503755</v>
      </c>
      <c r="J114" s="37">
        <f t="shared" si="17"/>
        <v>-339.82967556380868</v>
      </c>
      <c r="K114" s="37">
        <f t="shared" si="18"/>
        <v>963.24659588656687</v>
      </c>
      <c r="L114" s="37">
        <f t="shared" si="19"/>
        <v>24874422.945716217</v>
      </c>
      <c r="M114" s="41">
        <f t="shared" si="20"/>
        <v>18387414.268878676</v>
      </c>
      <c r="N114" s="41">
        <f>'jan-juli'!M114</f>
        <v>17942826.782049876</v>
      </c>
      <c r="O114" s="41">
        <f t="shared" si="21"/>
        <v>444587.48682880029</v>
      </c>
      <c r="Q114" s="61"/>
      <c r="R114" s="62"/>
      <c r="S114" s="62"/>
      <c r="T114" s="62"/>
    </row>
    <row r="115" spans="1:20" s="34" customFormat="1" x14ac:dyDescent="0.2">
      <c r="A115" s="33">
        <v>3020</v>
      </c>
      <c r="B115" s="34" t="s">
        <v>401</v>
      </c>
      <c r="C115" s="36">
        <v>1599461211</v>
      </c>
      <c r="D115" s="37">
        <v>62245</v>
      </c>
      <c r="E115" s="37">
        <f t="shared" si="12"/>
        <v>25696.219953409913</v>
      </c>
      <c r="F115" s="38">
        <f t="shared" si="13"/>
        <v>1.079294797718199</v>
      </c>
      <c r="G115" s="37">
        <f t="shared" si="14"/>
        <v>-1132.7266105437097</v>
      </c>
      <c r="H115" s="37">
        <f t="shared" si="15"/>
        <v>0</v>
      </c>
      <c r="I115" s="81">
        <f t="shared" si="16"/>
        <v>-1132.7266105437097</v>
      </c>
      <c r="J115" s="37">
        <f t="shared" si="17"/>
        <v>-339.82967556380868</v>
      </c>
      <c r="K115" s="37">
        <f t="shared" si="18"/>
        <v>-1472.5562861075184</v>
      </c>
      <c r="L115" s="37">
        <f t="shared" si="19"/>
        <v>-70506567.873293206</v>
      </c>
      <c r="M115" s="41">
        <f t="shared" si="20"/>
        <v>-91659266.02876249</v>
      </c>
      <c r="N115" s="41">
        <f>'jan-juli'!M115</f>
        <v>-91867185.830421016</v>
      </c>
      <c r="O115" s="41">
        <f t="shared" si="21"/>
        <v>207919.80165852606</v>
      </c>
      <c r="Q115" s="61"/>
      <c r="R115" s="62"/>
      <c r="S115" s="62"/>
      <c r="T115" s="62"/>
    </row>
    <row r="116" spans="1:20" s="34" customFormat="1" x14ac:dyDescent="0.2">
      <c r="A116" s="33">
        <v>3021</v>
      </c>
      <c r="B116" s="34" t="s">
        <v>74</v>
      </c>
      <c r="C116" s="36">
        <v>453919334</v>
      </c>
      <c r="D116" s="37">
        <v>21350</v>
      </c>
      <c r="E116" s="37">
        <f t="shared" si="12"/>
        <v>21260.858735362999</v>
      </c>
      <c r="F116" s="38">
        <f t="shared" si="13"/>
        <v>0.89300038175668561</v>
      </c>
      <c r="G116" s="37">
        <f t="shared" si="14"/>
        <v>1528.4901202844383</v>
      </c>
      <c r="H116" s="37">
        <f t="shared" si="15"/>
        <v>58.327257411625389</v>
      </c>
      <c r="I116" s="81">
        <f t="shared" si="16"/>
        <v>1586.8173776960637</v>
      </c>
      <c r="J116" s="37">
        <f t="shared" si="17"/>
        <v>-339.82967556380868</v>
      </c>
      <c r="K116" s="37">
        <f t="shared" si="18"/>
        <v>1246.987702132255</v>
      </c>
      <c r="L116" s="37">
        <f t="shared" si="19"/>
        <v>33878551.013810962</v>
      </c>
      <c r="M116" s="41">
        <f t="shared" si="20"/>
        <v>26623187.440523643</v>
      </c>
      <c r="N116" s="41">
        <f>'jan-juli'!M116</f>
        <v>25317097.519998938</v>
      </c>
      <c r="O116" s="41">
        <f t="shared" si="21"/>
        <v>1306089.9205247052</v>
      </c>
      <c r="Q116" s="61"/>
      <c r="R116" s="62"/>
      <c r="S116" s="62"/>
      <c r="T116" s="62"/>
    </row>
    <row r="117" spans="1:20" s="34" customFormat="1" x14ac:dyDescent="0.2">
      <c r="A117" s="33">
        <v>3022</v>
      </c>
      <c r="B117" s="34" t="s">
        <v>75</v>
      </c>
      <c r="C117" s="36">
        <v>459808139</v>
      </c>
      <c r="D117" s="37">
        <v>16106</v>
      </c>
      <c r="E117" s="37">
        <f t="shared" si="12"/>
        <v>28548.872407798335</v>
      </c>
      <c r="F117" s="38">
        <f t="shared" si="13"/>
        <v>1.199112146701893</v>
      </c>
      <c r="G117" s="37">
        <f t="shared" si="14"/>
        <v>-2844.3180831767631</v>
      </c>
      <c r="H117" s="37">
        <f t="shared" si="15"/>
        <v>0</v>
      </c>
      <c r="I117" s="81">
        <f t="shared" si="16"/>
        <v>-2844.3180831767631</v>
      </c>
      <c r="J117" s="37">
        <f t="shared" si="17"/>
        <v>-339.82967556380868</v>
      </c>
      <c r="K117" s="37">
        <f t="shared" si="18"/>
        <v>-3184.1477587405716</v>
      </c>
      <c r="L117" s="37">
        <f t="shared" si="19"/>
        <v>-45810587.04764495</v>
      </c>
      <c r="M117" s="41">
        <f t="shared" si="20"/>
        <v>-51283883.802275643</v>
      </c>
      <c r="N117" s="41">
        <f>'jan-juli'!M117</f>
        <v>-47637801.614432663</v>
      </c>
      <c r="O117" s="41">
        <f t="shared" si="21"/>
        <v>-3646082.18784298</v>
      </c>
      <c r="Q117" s="61"/>
      <c r="R117" s="62"/>
      <c r="S117" s="62"/>
      <c r="T117" s="62"/>
    </row>
    <row r="118" spans="1:20" s="34" customFormat="1" x14ac:dyDescent="0.2">
      <c r="A118" s="33">
        <v>3023</v>
      </c>
      <c r="B118" s="34" t="s">
        <v>76</v>
      </c>
      <c r="C118" s="36">
        <v>500413432</v>
      </c>
      <c r="D118" s="37">
        <v>20322</v>
      </c>
      <c r="E118" s="37">
        <f t="shared" si="12"/>
        <v>24624.22163172916</v>
      </c>
      <c r="F118" s="38">
        <f t="shared" si="13"/>
        <v>1.034268633797963</v>
      </c>
      <c r="G118" s="37">
        <f t="shared" si="14"/>
        <v>-489.52761753525846</v>
      </c>
      <c r="H118" s="37">
        <f t="shared" si="15"/>
        <v>0</v>
      </c>
      <c r="I118" s="81">
        <f t="shared" si="16"/>
        <v>-489.52761753525846</v>
      </c>
      <c r="J118" s="37">
        <f t="shared" si="17"/>
        <v>-339.82967556380868</v>
      </c>
      <c r="K118" s="37">
        <f t="shared" si="18"/>
        <v>-829.35729309906719</v>
      </c>
      <c r="L118" s="37">
        <f t="shared" si="19"/>
        <v>-9948180.2435515225</v>
      </c>
      <c r="M118" s="41">
        <f t="shared" si="20"/>
        <v>-16854198.910359245</v>
      </c>
      <c r="N118" s="41">
        <f>'jan-juli'!M118</f>
        <v>-16159675.883701747</v>
      </c>
      <c r="O118" s="41">
        <f t="shared" si="21"/>
        <v>-694523.02665749751</v>
      </c>
      <c r="Q118" s="61"/>
      <c r="R118" s="62"/>
      <c r="S118" s="62"/>
      <c r="T118" s="62"/>
    </row>
    <row r="119" spans="1:20" s="34" customFormat="1" x14ac:dyDescent="0.2">
      <c r="A119" s="33">
        <v>3024</v>
      </c>
      <c r="B119" s="34" t="s">
        <v>77</v>
      </c>
      <c r="C119" s="36">
        <v>5295553760</v>
      </c>
      <c r="D119" s="37">
        <v>129874</v>
      </c>
      <c r="E119" s="37">
        <f t="shared" si="12"/>
        <v>40774.548870443658</v>
      </c>
      <c r="F119" s="38">
        <f t="shared" si="13"/>
        <v>1.7126160406070325</v>
      </c>
      <c r="G119" s="37">
        <f t="shared" si="14"/>
        <v>-10179.723960763957</v>
      </c>
      <c r="H119" s="37">
        <f t="shared" si="15"/>
        <v>0</v>
      </c>
      <c r="I119" s="81">
        <f t="shared" si="16"/>
        <v>-10179.723960763957</v>
      </c>
      <c r="J119" s="37">
        <f t="shared" si="17"/>
        <v>-339.82967556380868</v>
      </c>
      <c r="K119" s="37">
        <f t="shared" si="18"/>
        <v>-10519.553636327766</v>
      </c>
      <c r="L119" s="37">
        <f t="shared" si="19"/>
        <v>-1322081469.680258</v>
      </c>
      <c r="M119" s="41">
        <f t="shared" si="20"/>
        <v>-1366216508.9644322</v>
      </c>
      <c r="N119" s="41">
        <f>'jan-juli'!M119</f>
        <v>-1319426623.9701741</v>
      </c>
      <c r="O119" s="41">
        <f t="shared" si="21"/>
        <v>-46789884.994258165</v>
      </c>
      <c r="Q119" s="61"/>
      <c r="R119" s="62"/>
      <c r="S119" s="62"/>
      <c r="T119" s="62"/>
    </row>
    <row r="120" spans="1:20" s="34" customFormat="1" x14ac:dyDescent="0.2">
      <c r="A120" s="33">
        <v>3025</v>
      </c>
      <c r="B120" s="34" t="s">
        <v>78</v>
      </c>
      <c r="C120" s="36">
        <v>3161068463</v>
      </c>
      <c r="D120" s="37">
        <v>97784</v>
      </c>
      <c r="E120" s="37">
        <f t="shared" si="12"/>
        <v>32327.052104638795</v>
      </c>
      <c r="F120" s="38">
        <f t="shared" si="13"/>
        <v>1.3578035689825974</v>
      </c>
      <c r="G120" s="37">
        <f t="shared" si="14"/>
        <v>-5111.2259012810391</v>
      </c>
      <c r="H120" s="37">
        <f t="shared" si="15"/>
        <v>0</v>
      </c>
      <c r="I120" s="81">
        <f t="shared" si="16"/>
        <v>-5111.2259012810391</v>
      </c>
      <c r="J120" s="37">
        <f t="shared" si="17"/>
        <v>-339.82967556380868</v>
      </c>
      <c r="K120" s="37">
        <f t="shared" si="18"/>
        <v>-5451.0555768448476</v>
      </c>
      <c r="L120" s="37">
        <f t="shared" si="19"/>
        <v>-499796113.53086513</v>
      </c>
      <c r="M120" s="41">
        <f t="shared" si="20"/>
        <v>-533026018.5261966</v>
      </c>
      <c r="N120" s="41">
        <f>'jan-juli'!M120</f>
        <v>-512901204.50337034</v>
      </c>
      <c r="O120" s="41">
        <f t="shared" si="21"/>
        <v>-20124814.022826254</v>
      </c>
      <c r="Q120" s="61"/>
      <c r="R120" s="62"/>
      <c r="S120" s="62"/>
      <c r="T120" s="62"/>
    </row>
    <row r="121" spans="1:20" s="34" customFormat="1" x14ac:dyDescent="0.2">
      <c r="A121" s="33">
        <v>3026</v>
      </c>
      <c r="B121" s="34" t="s">
        <v>79</v>
      </c>
      <c r="C121" s="36">
        <v>327877271</v>
      </c>
      <c r="D121" s="37">
        <v>17945</v>
      </c>
      <c r="E121" s="37">
        <f t="shared" si="12"/>
        <v>18271.232711061577</v>
      </c>
      <c r="F121" s="38">
        <f t="shared" si="13"/>
        <v>0.76742985733707025</v>
      </c>
      <c r="G121" s="37">
        <f t="shared" si="14"/>
        <v>3322.2657348652915</v>
      </c>
      <c r="H121" s="37">
        <f t="shared" si="15"/>
        <v>1104.6963659171231</v>
      </c>
      <c r="I121" s="81">
        <f t="shared" si="16"/>
        <v>4426.9621007824144</v>
      </c>
      <c r="J121" s="37">
        <f t="shared" si="17"/>
        <v>-339.82967556380868</v>
      </c>
      <c r="K121" s="37">
        <f t="shared" si="18"/>
        <v>4087.1324252186059</v>
      </c>
      <c r="L121" s="37">
        <f t="shared" si="19"/>
        <v>79441834.898540422</v>
      </c>
      <c r="M121" s="41">
        <f t="shared" si="20"/>
        <v>73343591.370547891</v>
      </c>
      <c r="N121" s="41">
        <f>'jan-juli'!M121</f>
        <v>71940032.094397247</v>
      </c>
      <c r="O121" s="41">
        <f t="shared" si="21"/>
        <v>1403559.2761506438</v>
      </c>
      <c r="Q121" s="61"/>
      <c r="R121" s="62"/>
      <c r="S121" s="62"/>
      <c r="T121" s="62"/>
    </row>
    <row r="122" spans="1:20" s="34" customFormat="1" x14ac:dyDescent="0.2">
      <c r="A122" s="33">
        <v>3027</v>
      </c>
      <c r="B122" s="34" t="s">
        <v>80</v>
      </c>
      <c r="C122" s="36">
        <v>441643833</v>
      </c>
      <c r="D122" s="37">
        <v>19618</v>
      </c>
      <c r="E122" s="37">
        <f t="shared" si="12"/>
        <v>22512.174176776429</v>
      </c>
      <c r="F122" s="38">
        <f t="shared" si="13"/>
        <v>0.94555823846365039</v>
      </c>
      <c r="G122" s="37">
        <f t="shared" si="14"/>
        <v>777.70085543638049</v>
      </c>
      <c r="H122" s="37">
        <f t="shared" si="15"/>
        <v>0</v>
      </c>
      <c r="I122" s="81">
        <f t="shared" si="16"/>
        <v>777.70085543638049</v>
      </c>
      <c r="J122" s="37">
        <f t="shared" si="17"/>
        <v>-339.82967556380868</v>
      </c>
      <c r="K122" s="37">
        <f t="shared" si="18"/>
        <v>437.87117987257182</v>
      </c>
      <c r="L122" s="37">
        <f t="shared" si="19"/>
        <v>15256935.381950913</v>
      </c>
      <c r="M122" s="41">
        <f t="shared" si="20"/>
        <v>8590156.8067401145</v>
      </c>
      <c r="N122" s="41">
        <f>'jan-juli'!M122</f>
        <v>10464063.176062329</v>
      </c>
      <c r="O122" s="41">
        <f t="shared" si="21"/>
        <v>-1873906.3693222143</v>
      </c>
      <c r="Q122" s="61"/>
      <c r="R122" s="62"/>
      <c r="S122" s="62"/>
      <c r="T122" s="62"/>
    </row>
    <row r="123" spans="1:20" s="34" customFormat="1" x14ac:dyDescent="0.2">
      <c r="A123" s="33">
        <v>3028</v>
      </c>
      <c r="B123" s="34" t="s">
        <v>81</v>
      </c>
      <c r="C123" s="36">
        <v>217390837</v>
      </c>
      <c r="D123" s="37">
        <v>11392</v>
      </c>
      <c r="E123" s="37">
        <f t="shared" si="12"/>
        <v>19082.763079353932</v>
      </c>
      <c r="F123" s="38">
        <f t="shared" si="13"/>
        <v>0.80151582431105872</v>
      </c>
      <c r="G123" s="37">
        <f t="shared" si="14"/>
        <v>2835.3475138898784</v>
      </c>
      <c r="H123" s="37">
        <f t="shared" si="15"/>
        <v>820.66073701479888</v>
      </c>
      <c r="I123" s="81">
        <f t="shared" si="16"/>
        <v>3656.0082509046774</v>
      </c>
      <c r="J123" s="37">
        <f t="shared" si="17"/>
        <v>-339.82967556380868</v>
      </c>
      <c r="K123" s="37">
        <f t="shared" si="18"/>
        <v>3316.1785753408685</v>
      </c>
      <c r="L123" s="37">
        <f t="shared" si="19"/>
        <v>41649245.994306087</v>
      </c>
      <c r="M123" s="41">
        <f t="shared" si="20"/>
        <v>37777906.330283172</v>
      </c>
      <c r="N123" s="41">
        <f>'jan-juli'!M123</f>
        <v>36661106.833804592</v>
      </c>
      <c r="O123" s="41">
        <f t="shared" si="21"/>
        <v>1116799.4964785799</v>
      </c>
      <c r="Q123" s="61"/>
      <c r="R123" s="62"/>
      <c r="S123" s="62"/>
      <c r="T123" s="62"/>
    </row>
    <row r="124" spans="1:20" s="34" customFormat="1" x14ac:dyDescent="0.2">
      <c r="A124" s="33">
        <v>3029</v>
      </c>
      <c r="B124" s="34" t="s">
        <v>82</v>
      </c>
      <c r="C124" s="36">
        <v>1075020680</v>
      </c>
      <c r="D124" s="37">
        <v>46797</v>
      </c>
      <c r="E124" s="37">
        <f t="shared" si="12"/>
        <v>22971.999914524436</v>
      </c>
      <c r="F124" s="38">
        <f t="shared" si="13"/>
        <v>0.96487187788252915</v>
      </c>
      <c r="G124" s="37">
        <f t="shared" si="14"/>
        <v>501.8054127875759</v>
      </c>
      <c r="H124" s="37">
        <f t="shared" si="15"/>
        <v>0</v>
      </c>
      <c r="I124" s="81">
        <f t="shared" si="16"/>
        <v>501.8054127875759</v>
      </c>
      <c r="J124" s="37">
        <f t="shared" si="17"/>
        <v>-339.82967556380868</v>
      </c>
      <c r="K124" s="37">
        <f t="shared" si="18"/>
        <v>161.97573722376723</v>
      </c>
      <c r="L124" s="37">
        <f t="shared" si="19"/>
        <v>23482987.90222019</v>
      </c>
      <c r="M124" s="41">
        <f t="shared" si="20"/>
        <v>7579978.5748606352</v>
      </c>
      <c r="N124" s="41">
        <f>'jan-juli'!M124</f>
        <v>6448379.2378116734</v>
      </c>
      <c r="O124" s="41">
        <f t="shared" si="21"/>
        <v>1131599.3370489618</v>
      </c>
      <c r="Q124" s="61"/>
      <c r="R124" s="62"/>
      <c r="S124" s="62"/>
      <c r="T124" s="62"/>
    </row>
    <row r="125" spans="1:20" s="34" customFormat="1" x14ac:dyDescent="0.2">
      <c r="A125" s="33">
        <v>3030</v>
      </c>
      <c r="B125" s="34" t="s">
        <v>402</v>
      </c>
      <c r="C125" s="36">
        <v>2098427188</v>
      </c>
      <c r="D125" s="37">
        <v>91515</v>
      </c>
      <c r="E125" s="37">
        <f t="shared" si="12"/>
        <v>22929.871474621646</v>
      </c>
      <c r="F125" s="38">
        <f t="shared" si="13"/>
        <v>0.9631023955965935</v>
      </c>
      <c r="G125" s="37">
        <f t="shared" si="14"/>
        <v>527.08247672924983</v>
      </c>
      <c r="H125" s="37">
        <f t="shared" si="15"/>
        <v>0</v>
      </c>
      <c r="I125" s="81">
        <f t="shared" si="16"/>
        <v>527.08247672924983</v>
      </c>
      <c r="J125" s="37">
        <f t="shared" si="17"/>
        <v>-339.82967556380868</v>
      </c>
      <c r="K125" s="37">
        <f t="shared" si="18"/>
        <v>187.25280116544116</v>
      </c>
      <c r="L125" s="37">
        <f t="shared" si="19"/>
        <v>48235952.857877299</v>
      </c>
      <c r="M125" s="41">
        <f t="shared" si="20"/>
        <v>17136440.098655347</v>
      </c>
      <c r="N125" s="41">
        <f>'jan-juli'!M125</f>
        <v>17017490.186489258</v>
      </c>
      <c r="O125" s="41">
        <f t="shared" si="21"/>
        <v>118949.91216608882</v>
      </c>
      <c r="Q125" s="61"/>
      <c r="R125" s="62"/>
      <c r="S125" s="62"/>
      <c r="T125" s="62"/>
    </row>
    <row r="126" spans="1:20" s="34" customFormat="1" x14ac:dyDescent="0.2">
      <c r="A126" s="33">
        <v>3031</v>
      </c>
      <c r="B126" s="34" t="s">
        <v>83</v>
      </c>
      <c r="C126" s="36">
        <v>617384532</v>
      </c>
      <c r="D126" s="37">
        <v>25440</v>
      </c>
      <c r="E126" s="37">
        <f t="shared" si="12"/>
        <v>24268.259905660376</v>
      </c>
      <c r="F126" s="38">
        <f t="shared" si="13"/>
        <v>1.01931749935759</v>
      </c>
      <c r="G126" s="37">
        <f t="shared" si="14"/>
        <v>-275.9505818939877</v>
      </c>
      <c r="H126" s="37">
        <f t="shared" si="15"/>
        <v>0</v>
      </c>
      <c r="I126" s="81">
        <f t="shared" si="16"/>
        <v>-275.9505818939877</v>
      </c>
      <c r="J126" s="37">
        <f t="shared" si="17"/>
        <v>-339.82967556380868</v>
      </c>
      <c r="K126" s="37">
        <f t="shared" si="18"/>
        <v>-615.78025745779632</v>
      </c>
      <c r="L126" s="37">
        <f t="shared" si="19"/>
        <v>-7020182.8033830468</v>
      </c>
      <c r="M126" s="41">
        <f t="shared" si="20"/>
        <v>-15665449.749726338</v>
      </c>
      <c r="N126" s="41">
        <f>'jan-juli'!M126</f>
        <v>-15177048.823293582</v>
      </c>
      <c r="O126" s="41">
        <f t="shared" si="21"/>
        <v>-488400.92643275671</v>
      </c>
      <c r="Q126" s="61"/>
      <c r="R126" s="62"/>
      <c r="S126" s="62"/>
      <c r="T126" s="62"/>
    </row>
    <row r="127" spans="1:20" s="34" customFormat="1" x14ac:dyDescent="0.2">
      <c r="A127" s="33">
        <v>3032</v>
      </c>
      <c r="B127" s="34" t="s">
        <v>84</v>
      </c>
      <c r="C127" s="36">
        <v>182088001</v>
      </c>
      <c r="D127" s="37">
        <v>7285</v>
      </c>
      <c r="E127" s="37">
        <f t="shared" si="12"/>
        <v>24994.921207961565</v>
      </c>
      <c r="F127" s="38">
        <f t="shared" si="13"/>
        <v>1.0498387886639078</v>
      </c>
      <c r="G127" s="37">
        <f t="shared" si="14"/>
        <v>-711.94736327470093</v>
      </c>
      <c r="H127" s="37">
        <f t="shared" si="15"/>
        <v>0</v>
      </c>
      <c r="I127" s="81">
        <f t="shared" si="16"/>
        <v>-711.94736327470093</v>
      </c>
      <c r="J127" s="37">
        <f t="shared" si="17"/>
        <v>-339.82967556380868</v>
      </c>
      <c r="K127" s="37">
        <f t="shared" si="18"/>
        <v>-1051.7770388385097</v>
      </c>
      <c r="L127" s="37">
        <f t="shared" si="19"/>
        <v>-5186536.5414561965</v>
      </c>
      <c r="M127" s="41">
        <f t="shared" si="20"/>
        <v>-7662195.7279385431</v>
      </c>
      <c r="N127" s="41">
        <f>'jan-juli'!M127</f>
        <v>-7523786.2329282165</v>
      </c>
      <c r="O127" s="41">
        <f t="shared" si="21"/>
        <v>-138409.49501032662</v>
      </c>
      <c r="Q127" s="61"/>
      <c r="R127" s="62"/>
      <c r="S127" s="62"/>
      <c r="T127" s="62"/>
    </row>
    <row r="128" spans="1:20" s="34" customFormat="1" x14ac:dyDescent="0.2">
      <c r="A128" s="33">
        <v>3033</v>
      </c>
      <c r="B128" s="34" t="s">
        <v>85</v>
      </c>
      <c r="C128" s="36">
        <v>892337011</v>
      </c>
      <c r="D128" s="37">
        <v>42866</v>
      </c>
      <c r="E128" s="37">
        <f t="shared" si="12"/>
        <v>20816.894765081885</v>
      </c>
      <c r="F128" s="38">
        <f t="shared" si="13"/>
        <v>0.87435296963274256</v>
      </c>
      <c r="G128" s="37">
        <f t="shared" si="14"/>
        <v>1794.8685024531071</v>
      </c>
      <c r="H128" s="37">
        <f t="shared" si="15"/>
        <v>213.71464701001548</v>
      </c>
      <c r="I128" s="81">
        <f t="shared" si="16"/>
        <v>2008.5831494631225</v>
      </c>
      <c r="J128" s="37">
        <f t="shared" si="17"/>
        <v>-339.82967556380868</v>
      </c>
      <c r="K128" s="37">
        <f t="shared" si="18"/>
        <v>1668.7534738993138</v>
      </c>
      <c r="L128" s="37">
        <f t="shared" si="19"/>
        <v>86099925.284886211</v>
      </c>
      <c r="M128" s="41">
        <f t="shared" si="20"/>
        <v>71532786.412167981</v>
      </c>
      <c r="N128" s="41">
        <f>'jan-juli'!M128</f>
        <v>70788513.083933249</v>
      </c>
      <c r="O128" s="41">
        <f t="shared" si="21"/>
        <v>744273.32823473215</v>
      </c>
      <c r="Q128" s="61"/>
      <c r="R128" s="62"/>
      <c r="S128" s="62"/>
      <c r="T128" s="62"/>
    </row>
    <row r="129" spans="1:20" s="34" customFormat="1" x14ac:dyDescent="0.2">
      <c r="A129" s="33">
        <v>3034</v>
      </c>
      <c r="B129" s="34" t="s">
        <v>86</v>
      </c>
      <c r="C129" s="36">
        <v>458512115</v>
      </c>
      <c r="D129" s="37">
        <v>24283</v>
      </c>
      <c r="E129" s="37">
        <f t="shared" si="12"/>
        <v>18882.020961166247</v>
      </c>
      <c r="F129" s="38">
        <f t="shared" si="13"/>
        <v>0.79308423693222518</v>
      </c>
      <c r="G129" s="37">
        <f t="shared" si="14"/>
        <v>2955.7927848024897</v>
      </c>
      <c r="H129" s="37">
        <f t="shared" si="15"/>
        <v>890.9204783804887</v>
      </c>
      <c r="I129" s="81">
        <f t="shared" si="16"/>
        <v>3846.7132631829782</v>
      </c>
      <c r="J129" s="37">
        <f t="shared" si="17"/>
        <v>-339.82967556380868</v>
      </c>
      <c r="K129" s="37">
        <f t="shared" si="18"/>
        <v>3506.8835876191697</v>
      </c>
      <c r="L129" s="37">
        <f t="shared" si="19"/>
        <v>93409738.169872254</v>
      </c>
      <c r="M129" s="41">
        <f t="shared" si="20"/>
        <v>85157654.158156291</v>
      </c>
      <c r="N129" s="41">
        <f>'jan-juli'!M129</f>
        <v>83611041.412844673</v>
      </c>
      <c r="O129" s="41">
        <f t="shared" si="21"/>
        <v>1546612.7453116179</v>
      </c>
      <c r="Q129" s="61"/>
      <c r="R129" s="62"/>
      <c r="S129" s="62"/>
      <c r="T129" s="62"/>
    </row>
    <row r="130" spans="1:20" s="34" customFormat="1" x14ac:dyDescent="0.2">
      <c r="A130" s="33">
        <v>3035</v>
      </c>
      <c r="B130" s="34" t="s">
        <v>87</v>
      </c>
      <c r="C130" s="36">
        <v>502450841</v>
      </c>
      <c r="D130" s="37">
        <v>27338</v>
      </c>
      <c r="E130" s="37">
        <f t="shared" si="12"/>
        <v>18379.209927573342</v>
      </c>
      <c r="F130" s="38">
        <f t="shared" si="13"/>
        <v>0.77196512549186258</v>
      </c>
      <c r="G130" s="37">
        <f t="shared" si="14"/>
        <v>3257.4794049582329</v>
      </c>
      <c r="H130" s="37">
        <f t="shared" si="15"/>
        <v>1066.9043401380054</v>
      </c>
      <c r="I130" s="81">
        <f t="shared" si="16"/>
        <v>4324.3837450962383</v>
      </c>
      <c r="J130" s="37">
        <f t="shared" si="17"/>
        <v>-339.82967556380868</v>
      </c>
      <c r="K130" s="37">
        <f t="shared" si="18"/>
        <v>3984.5540695324298</v>
      </c>
      <c r="L130" s="37">
        <f t="shared" si="19"/>
        <v>118220002.82344097</v>
      </c>
      <c r="M130" s="41">
        <f t="shared" si="20"/>
        <v>108929739.15287757</v>
      </c>
      <c r="N130" s="41">
        <f>'jan-juli'!M130</f>
        <v>104559390.70123325</v>
      </c>
      <c r="O130" s="41">
        <f t="shared" si="21"/>
        <v>4370348.4516443163</v>
      </c>
      <c r="Q130" s="61"/>
      <c r="R130" s="62"/>
      <c r="S130" s="62"/>
      <c r="T130" s="62"/>
    </row>
    <row r="131" spans="1:20" s="34" customFormat="1" x14ac:dyDescent="0.2">
      <c r="A131" s="33">
        <v>3036</v>
      </c>
      <c r="B131" s="34" t="s">
        <v>88</v>
      </c>
      <c r="C131" s="36">
        <v>290905396</v>
      </c>
      <c r="D131" s="37">
        <v>15530</v>
      </c>
      <c r="E131" s="37">
        <f t="shared" si="12"/>
        <v>18731.834900193175</v>
      </c>
      <c r="F131" s="38">
        <f t="shared" si="13"/>
        <v>0.78677610933244901</v>
      </c>
      <c r="G131" s="37">
        <f t="shared" si="14"/>
        <v>3045.9044213863331</v>
      </c>
      <c r="H131" s="37">
        <f t="shared" si="15"/>
        <v>943.48559972106386</v>
      </c>
      <c r="I131" s="81">
        <f t="shared" si="16"/>
        <v>3989.3900211073969</v>
      </c>
      <c r="J131" s="37">
        <f t="shared" si="17"/>
        <v>-339.82967556380868</v>
      </c>
      <c r="K131" s="37">
        <f t="shared" si="18"/>
        <v>3649.5603455435885</v>
      </c>
      <c r="L131" s="37">
        <f t="shared" si="19"/>
        <v>61955227.027797878</v>
      </c>
      <c r="M131" s="41">
        <f t="shared" si="20"/>
        <v>56677672.16629193</v>
      </c>
      <c r="N131" s="41">
        <f>'jan-juli'!M131</f>
        <v>55175329.032626875</v>
      </c>
      <c r="O131" s="41">
        <f t="shared" si="21"/>
        <v>1502343.133665055</v>
      </c>
      <c r="Q131" s="61"/>
      <c r="R131" s="62"/>
      <c r="S131" s="62"/>
      <c r="T131" s="62"/>
    </row>
    <row r="132" spans="1:20" s="34" customFormat="1" x14ac:dyDescent="0.2">
      <c r="A132" s="33">
        <v>3037</v>
      </c>
      <c r="B132" s="34" t="s">
        <v>89</v>
      </c>
      <c r="C132" s="36">
        <v>51421326</v>
      </c>
      <c r="D132" s="37">
        <v>2944</v>
      </c>
      <c r="E132" s="37">
        <f t="shared" si="12"/>
        <v>17466.483016304348</v>
      </c>
      <c r="F132" s="38">
        <f t="shared" si="13"/>
        <v>0.73362869278479037</v>
      </c>
      <c r="G132" s="37">
        <f t="shared" si="14"/>
        <v>3805.1155517196289</v>
      </c>
      <c r="H132" s="37">
        <f t="shared" si="15"/>
        <v>1386.3587590821533</v>
      </c>
      <c r="I132" s="81">
        <f t="shared" si="16"/>
        <v>5191.4743108017819</v>
      </c>
      <c r="J132" s="37">
        <f t="shared" si="17"/>
        <v>-339.82967556380868</v>
      </c>
      <c r="K132" s="37">
        <f t="shared" si="18"/>
        <v>4851.6446352379735</v>
      </c>
      <c r="L132" s="37">
        <f t="shared" si="19"/>
        <v>15283700.371000446</v>
      </c>
      <c r="M132" s="41">
        <f t="shared" si="20"/>
        <v>14283241.806140594</v>
      </c>
      <c r="N132" s="41">
        <f>'jan-juli'!M132</f>
        <v>13597335.192443877</v>
      </c>
      <c r="O132" s="41">
        <f t="shared" si="21"/>
        <v>685906.61369671673</v>
      </c>
      <c r="Q132" s="61"/>
      <c r="R132" s="62"/>
      <c r="S132" s="62"/>
      <c r="T132" s="62"/>
    </row>
    <row r="133" spans="1:20" s="34" customFormat="1" x14ac:dyDescent="0.2">
      <c r="A133" s="33">
        <v>3038</v>
      </c>
      <c r="B133" s="34" t="s">
        <v>141</v>
      </c>
      <c r="C133" s="36">
        <v>178672831</v>
      </c>
      <c r="D133" s="37">
        <v>6888</v>
      </c>
      <c r="E133" s="37">
        <f t="shared" si="12"/>
        <v>25939.72575493612</v>
      </c>
      <c r="F133" s="38">
        <f t="shared" si="13"/>
        <v>1.0895225489313327</v>
      </c>
      <c r="G133" s="37">
        <f t="shared" si="14"/>
        <v>-1278.8300914594342</v>
      </c>
      <c r="H133" s="37">
        <f t="shared" si="15"/>
        <v>0</v>
      </c>
      <c r="I133" s="81">
        <f t="shared" si="16"/>
        <v>-1278.8300914594342</v>
      </c>
      <c r="J133" s="37">
        <f t="shared" si="17"/>
        <v>-339.82967556380868</v>
      </c>
      <c r="K133" s="37">
        <f t="shared" si="18"/>
        <v>-1618.6597670232429</v>
      </c>
      <c r="L133" s="37">
        <f t="shared" si="19"/>
        <v>-8808581.6699725837</v>
      </c>
      <c r="M133" s="41">
        <f t="shared" si="20"/>
        <v>-11149328.475256097</v>
      </c>
      <c r="N133" s="41">
        <f>'jan-juli'!M133</f>
        <v>-10227681.10064647</v>
      </c>
      <c r="O133" s="41">
        <f t="shared" si="21"/>
        <v>-921647.37460962683</v>
      </c>
      <c r="Q133" s="61"/>
      <c r="R133" s="62"/>
      <c r="S133" s="62"/>
      <c r="T133" s="62"/>
    </row>
    <row r="134" spans="1:20" s="34" customFormat="1" x14ac:dyDescent="0.2">
      <c r="A134" s="33">
        <v>3039</v>
      </c>
      <c r="B134" s="34" t="s">
        <v>142</v>
      </c>
      <c r="C134" s="36">
        <v>27588362</v>
      </c>
      <c r="D134" s="37">
        <v>1097</v>
      </c>
      <c r="E134" s="37">
        <f t="shared" si="12"/>
        <v>25148.917046490427</v>
      </c>
      <c r="F134" s="38">
        <f t="shared" si="13"/>
        <v>1.0563069348619014</v>
      </c>
      <c r="G134" s="37">
        <f t="shared" si="14"/>
        <v>-804.34486639201862</v>
      </c>
      <c r="H134" s="37">
        <f t="shared" si="15"/>
        <v>0</v>
      </c>
      <c r="I134" s="81">
        <f t="shared" si="16"/>
        <v>-804.34486639201862</v>
      </c>
      <c r="J134" s="37">
        <f t="shared" si="17"/>
        <v>-339.82967556380868</v>
      </c>
      <c r="K134" s="37">
        <f t="shared" si="18"/>
        <v>-1144.1745419558274</v>
      </c>
      <c r="L134" s="37">
        <f t="shared" si="19"/>
        <v>-882366.31843204447</v>
      </c>
      <c r="M134" s="41">
        <f t="shared" si="20"/>
        <v>-1255159.4725255426</v>
      </c>
      <c r="N134" s="41">
        <f>'jan-juli'!M134</f>
        <v>-1181695.9473880939</v>
      </c>
      <c r="O134" s="41">
        <f t="shared" si="21"/>
        <v>-73463.525137448683</v>
      </c>
      <c r="Q134" s="61"/>
      <c r="R134" s="62"/>
      <c r="S134" s="62"/>
      <c r="T134" s="62"/>
    </row>
    <row r="135" spans="1:20" s="34" customFormat="1" x14ac:dyDescent="0.2">
      <c r="A135" s="33">
        <v>3040</v>
      </c>
      <c r="B135" s="34" t="s">
        <v>403</v>
      </c>
      <c r="C135" s="36">
        <v>81910724</v>
      </c>
      <c r="D135" s="37">
        <v>3299</v>
      </c>
      <c r="E135" s="37">
        <f t="shared" si="12"/>
        <v>24828.955441042741</v>
      </c>
      <c r="F135" s="38">
        <f t="shared" si="13"/>
        <v>1.042867880524128</v>
      </c>
      <c r="G135" s="37">
        <f t="shared" si="14"/>
        <v>-612.36790312340668</v>
      </c>
      <c r="H135" s="37">
        <f t="shared" si="15"/>
        <v>0</v>
      </c>
      <c r="I135" s="81">
        <f t="shared" si="16"/>
        <v>-612.36790312340668</v>
      </c>
      <c r="J135" s="37">
        <f t="shared" si="17"/>
        <v>-339.82967556380868</v>
      </c>
      <c r="K135" s="37">
        <f t="shared" si="18"/>
        <v>-952.19757868721535</v>
      </c>
      <c r="L135" s="37">
        <f t="shared" si="19"/>
        <v>-2020201.7124041186</v>
      </c>
      <c r="M135" s="41">
        <f t="shared" si="20"/>
        <v>-3141299.8120891233</v>
      </c>
      <c r="N135" s="41">
        <f>'jan-juli'!M135</f>
        <v>-2674140.1314797769</v>
      </c>
      <c r="O135" s="41">
        <f t="shared" si="21"/>
        <v>-467159.68060934637</v>
      </c>
      <c r="Q135" s="61"/>
      <c r="R135" s="62"/>
      <c r="S135" s="62"/>
      <c r="T135" s="62"/>
    </row>
    <row r="136" spans="1:20" s="34" customFormat="1" x14ac:dyDescent="0.2">
      <c r="A136" s="33">
        <v>3041</v>
      </c>
      <c r="B136" s="34" t="s">
        <v>143</v>
      </c>
      <c r="C136" s="36">
        <v>116032509</v>
      </c>
      <c r="D136" s="37">
        <v>4767</v>
      </c>
      <c r="E136" s="37">
        <f t="shared" si="12"/>
        <v>24340.782252989302</v>
      </c>
      <c r="F136" s="38">
        <f t="shared" si="13"/>
        <v>1.0223635891066791</v>
      </c>
      <c r="G136" s="37">
        <f t="shared" si="14"/>
        <v>-319.46399029134335</v>
      </c>
      <c r="H136" s="37">
        <f t="shared" si="15"/>
        <v>0</v>
      </c>
      <c r="I136" s="81">
        <f t="shared" si="16"/>
        <v>-319.46399029134335</v>
      </c>
      <c r="J136" s="37">
        <f t="shared" si="17"/>
        <v>-339.82967556380868</v>
      </c>
      <c r="K136" s="37">
        <f t="shared" si="18"/>
        <v>-659.29366585515208</v>
      </c>
      <c r="L136" s="37">
        <f t="shared" si="19"/>
        <v>-1522884.8417188337</v>
      </c>
      <c r="M136" s="41">
        <f t="shared" si="20"/>
        <v>-3142852.90513151</v>
      </c>
      <c r="N136" s="41">
        <f>'jan-juli'!M136</f>
        <v>-3092104.3208742426</v>
      </c>
      <c r="O136" s="41">
        <f t="shared" si="21"/>
        <v>-50748.584257267416</v>
      </c>
      <c r="Q136" s="61"/>
      <c r="R136" s="62"/>
      <c r="S136" s="62"/>
      <c r="T136" s="62"/>
    </row>
    <row r="137" spans="1:20" s="34" customFormat="1" x14ac:dyDescent="0.2">
      <c r="A137" s="33">
        <v>3042</v>
      </c>
      <c r="B137" s="34" t="s">
        <v>144</v>
      </c>
      <c r="C137" s="36">
        <v>83118455</v>
      </c>
      <c r="D137" s="37">
        <v>2645</v>
      </c>
      <c r="E137" s="37">
        <f t="shared" ref="E137:E200" si="22">IF(ISNUMBER(C137),(C137)/D137,"")</f>
        <v>31424.746691871456</v>
      </c>
      <c r="F137" s="38">
        <f t="shared" ref="F137:F200" si="23">IF(ISNUMBER(C137),E137/E$365,"")</f>
        <v>1.3199048609345474</v>
      </c>
      <c r="G137" s="37">
        <f t="shared" ref="G137:G200" si="24">IF(ISNUMBER(D137),(E$365-E137)*0.6,"")</f>
        <v>-4569.8426536206362</v>
      </c>
      <c r="H137" s="37">
        <f t="shared" ref="H137:H200" si="25">IF(ISNUMBER(D137),(IF(E137&gt;=E$365*0.9,0,IF(E137&lt;0.9*E$365,(E$365*0.9-E137)*0.35))),"")</f>
        <v>0</v>
      </c>
      <c r="I137" s="81">
        <f t="shared" ref="I137:I200" si="26">IF(ISNUMBER(C137),G137+H137,"")</f>
        <v>-4569.8426536206362</v>
      </c>
      <c r="J137" s="37">
        <f t="shared" ref="J137:J200" si="27">IF(ISNUMBER(D137),I$367,"")</f>
        <v>-339.82967556380868</v>
      </c>
      <c r="K137" s="37">
        <f t="shared" ref="K137:K200" si="28">IF(ISNUMBER(I137),I137+J137,"")</f>
        <v>-4909.6723291844446</v>
      </c>
      <c r="L137" s="37">
        <f t="shared" ref="L137:L200" si="29">IF(ISNUMBER(I137),(I137*D137),"")</f>
        <v>-12087233.818826582</v>
      </c>
      <c r="M137" s="41">
        <f t="shared" ref="M137:M200" si="30">IF(ISNUMBER(K137),(K137*D137),"")</f>
        <v>-12986083.310692856</v>
      </c>
      <c r="N137" s="41">
        <f>'jan-juli'!M137</f>
        <v>-12175674.629937561</v>
      </c>
      <c r="O137" s="41">
        <f t="shared" ref="O137:O200" si="31">IF(ISNUMBER(M137),(M137-N137),"")</f>
        <v>-810408.68075529486</v>
      </c>
      <c r="Q137" s="61"/>
      <c r="R137" s="62"/>
      <c r="S137" s="62"/>
      <c r="T137" s="62"/>
    </row>
    <row r="138" spans="1:20" s="34" customFormat="1" x14ac:dyDescent="0.2">
      <c r="A138" s="33">
        <v>3043</v>
      </c>
      <c r="B138" s="34" t="s">
        <v>145</v>
      </c>
      <c r="C138" s="36">
        <v>114299463</v>
      </c>
      <c r="D138" s="37">
        <v>4862</v>
      </c>
      <c r="E138" s="37">
        <f t="shared" si="22"/>
        <v>23508.733648704238</v>
      </c>
      <c r="F138" s="38">
        <f t="shared" si="23"/>
        <v>0.98741581345400409</v>
      </c>
      <c r="G138" s="37">
        <f t="shared" si="24"/>
        <v>179.76517227969524</v>
      </c>
      <c r="H138" s="37">
        <f t="shared" si="25"/>
        <v>0</v>
      </c>
      <c r="I138" s="81">
        <f t="shared" si="26"/>
        <v>179.76517227969524</v>
      </c>
      <c r="J138" s="37">
        <f t="shared" si="27"/>
        <v>-339.82967556380868</v>
      </c>
      <c r="K138" s="37">
        <f t="shared" si="28"/>
        <v>-160.06450328411344</v>
      </c>
      <c r="L138" s="37">
        <f t="shared" si="29"/>
        <v>874018.2676238782</v>
      </c>
      <c r="M138" s="41">
        <f t="shared" si="30"/>
        <v>-778233.61496735958</v>
      </c>
      <c r="N138" s="41">
        <f>'jan-juli'!M138</f>
        <v>-471977.28149581753</v>
      </c>
      <c r="O138" s="41">
        <f t="shared" si="31"/>
        <v>-306256.33347154205</v>
      </c>
      <c r="Q138" s="61"/>
      <c r="R138" s="62"/>
      <c r="S138" s="62"/>
      <c r="T138" s="62"/>
    </row>
    <row r="139" spans="1:20" s="34" customFormat="1" x14ac:dyDescent="0.2">
      <c r="A139" s="33">
        <v>3044</v>
      </c>
      <c r="B139" s="34" t="s">
        <v>146</v>
      </c>
      <c r="C139" s="36">
        <v>166426993</v>
      </c>
      <c r="D139" s="37">
        <v>4506</v>
      </c>
      <c r="E139" s="37">
        <f t="shared" si="22"/>
        <v>36934.530181979586</v>
      </c>
      <c r="F139" s="38">
        <f t="shared" si="23"/>
        <v>1.5513272517846146</v>
      </c>
      <c r="G139" s="37">
        <f t="shared" si="24"/>
        <v>-7875.712747685513</v>
      </c>
      <c r="H139" s="37">
        <f t="shared" si="25"/>
        <v>0</v>
      </c>
      <c r="I139" s="81">
        <f t="shared" si="26"/>
        <v>-7875.712747685513</v>
      </c>
      <c r="J139" s="37">
        <f t="shared" si="27"/>
        <v>-339.82967556380868</v>
      </c>
      <c r="K139" s="37">
        <f t="shared" si="28"/>
        <v>-8215.5424232493224</v>
      </c>
      <c r="L139" s="37">
        <f t="shared" si="29"/>
        <v>-35487961.641070925</v>
      </c>
      <c r="M139" s="41">
        <f t="shared" si="30"/>
        <v>-37019234.159161448</v>
      </c>
      <c r="N139" s="41">
        <f>'jan-juli'!M139</f>
        <v>-36309106.10695602</v>
      </c>
      <c r="O139" s="41">
        <f t="shared" si="31"/>
        <v>-710128.05220542848</v>
      </c>
      <c r="Q139" s="61"/>
      <c r="R139" s="62"/>
      <c r="S139" s="62"/>
      <c r="T139" s="62"/>
    </row>
    <row r="140" spans="1:20" s="34" customFormat="1" x14ac:dyDescent="0.2">
      <c r="A140" s="33">
        <v>3045</v>
      </c>
      <c r="B140" s="34" t="s">
        <v>147</v>
      </c>
      <c r="C140" s="36">
        <v>78019646</v>
      </c>
      <c r="D140" s="37">
        <v>3479</v>
      </c>
      <c r="E140" s="37">
        <f t="shared" si="22"/>
        <v>22425.882724920953</v>
      </c>
      <c r="F140" s="38">
        <f t="shared" si="23"/>
        <v>0.94193381762494233</v>
      </c>
      <c r="G140" s="37">
        <f t="shared" si="24"/>
        <v>829.47572654966564</v>
      </c>
      <c r="H140" s="37">
        <f t="shared" si="25"/>
        <v>0</v>
      </c>
      <c r="I140" s="81">
        <f t="shared" si="26"/>
        <v>829.47572654966564</v>
      </c>
      <c r="J140" s="37">
        <f t="shared" si="27"/>
        <v>-339.82967556380868</v>
      </c>
      <c r="K140" s="37">
        <f t="shared" si="28"/>
        <v>489.64605098585696</v>
      </c>
      <c r="L140" s="37">
        <f t="shared" si="29"/>
        <v>2885746.0526662869</v>
      </c>
      <c r="M140" s="41">
        <f t="shared" si="30"/>
        <v>1703478.6113797964</v>
      </c>
      <c r="N140" s="41">
        <f>'jan-juli'!M140</f>
        <v>2131428.8589214459</v>
      </c>
      <c r="O140" s="41">
        <f t="shared" si="31"/>
        <v>-427950.2475416495</v>
      </c>
      <c r="Q140" s="61"/>
      <c r="R140" s="62"/>
      <c r="S140" s="62"/>
      <c r="T140" s="62"/>
    </row>
    <row r="141" spans="1:20" s="34" customFormat="1" x14ac:dyDescent="0.2">
      <c r="A141" s="33">
        <v>3046</v>
      </c>
      <c r="B141" s="34" t="s">
        <v>148</v>
      </c>
      <c r="C141" s="36">
        <v>54358173</v>
      </c>
      <c r="D141" s="37">
        <v>2211</v>
      </c>
      <c r="E141" s="37">
        <f t="shared" si="22"/>
        <v>24585.333785617368</v>
      </c>
      <c r="F141" s="38">
        <f t="shared" si="23"/>
        <v>1.0326352632057505</v>
      </c>
      <c r="G141" s="37">
        <f t="shared" si="24"/>
        <v>-466.19490986818272</v>
      </c>
      <c r="H141" s="37">
        <f t="shared" si="25"/>
        <v>0</v>
      </c>
      <c r="I141" s="81">
        <f t="shared" si="26"/>
        <v>-466.19490986818272</v>
      </c>
      <c r="J141" s="37">
        <f t="shared" si="27"/>
        <v>-339.82967556380868</v>
      </c>
      <c r="K141" s="37">
        <f t="shared" si="28"/>
        <v>-806.02458543199145</v>
      </c>
      <c r="L141" s="37">
        <f t="shared" si="29"/>
        <v>-1030756.945718552</v>
      </c>
      <c r="M141" s="41">
        <f t="shared" si="30"/>
        <v>-1782120.3583901331</v>
      </c>
      <c r="N141" s="41">
        <f>'jan-juli'!M141</f>
        <v>-1069704.9845716262</v>
      </c>
      <c r="O141" s="41">
        <f t="shared" si="31"/>
        <v>-712415.37381850695</v>
      </c>
      <c r="Q141" s="61"/>
      <c r="R141" s="62"/>
      <c r="S141" s="62"/>
      <c r="T141" s="62"/>
    </row>
    <row r="142" spans="1:20" s="34" customFormat="1" x14ac:dyDescent="0.2">
      <c r="A142" s="33">
        <v>3047</v>
      </c>
      <c r="B142" s="34" t="s">
        <v>149</v>
      </c>
      <c r="C142" s="36">
        <v>277083799</v>
      </c>
      <c r="D142" s="37">
        <v>14527</v>
      </c>
      <c r="E142" s="37">
        <f t="shared" si="22"/>
        <v>19073.710952020378</v>
      </c>
      <c r="F142" s="38">
        <f t="shared" si="23"/>
        <v>0.80113561609533268</v>
      </c>
      <c r="G142" s="37">
        <f t="shared" si="24"/>
        <v>2840.7787902900113</v>
      </c>
      <c r="H142" s="37">
        <f t="shared" si="25"/>
        <v>823.82898158154285</v>
      </c>
      <c r="I142" s="81">
        <f t="shared" si="26"/>
        <v>3664.6077718715542</v>
      </c>
      <c r="J142" s="37">
        <f t="shared" si="27"/>
        <v>-339.82967556380868</v>
      </c>
      <c r="K142" s="37">
        <f t="shared" si="28"/>
        <v>3324.7780963077457</v>
      </c>
      <c r="L142" s="37">
        <f t="shared" si="29"/>
        <v>53235757.101978071</v>
      </c>
      <c r="M142" s="41">
        <f t="shared" si="30"/>
        <v>48299051.405062623</v>
      </c>
      <c r="N142" s="41">
        <f>'jan-juli'!M142</f>
        <v>47235788.519270495</v>
      </c>
      <c r="O142" s="41">
        <f t="shared" si="31"/>
        <v>1063262.8857921287</v>
      </c>
      <c r="Q142" s="61"/>
      <c r="R142" s="62"/>
      <c r="S142" s="62"/>
      <c r="T142" s="62"/>
    </row>
    <row r="143" spans="1:20" s="34" customFormat="1" x14ac:dyDescent="0.2">
      <c r="A143" s="33">
        <v>3048</v>
      </c>
      <c r="B143" s="34" t="s">
        <v>150</v>
      </c>
      <c r="C143" s="36">
        <v>435269247</v>
      </c>
      <c r="D143" s="37">
        <v>20495</v>
      </c>
      <c r="E143" s="37">
        <f t="shared" si="22"/>
        <v>21237.826152720176</v>
      </c>
      <c r="F143" s="38">
        <f t="shared" si="23"/>
        <v>0.89203296527793952</v>
      </c>
      <c r="G143" s="37">
        <f t="shared" si="24"/>
        <v>1542.3096698701322</v>
      </c>
      <c r="H143" s="37">
        <f t="shared" si="25"/>
        <v>66.38866133661358</v>
      </c>
      <c r="I143" s="81">
        <f t="shared" si="26"/>
        <v>1608.6983312067457</v>
      </c>
      <c r="J143" s="37">
        <f t="shared" si="27"/>
        <v>-339.82967556380868</v>
      </c>
      <c r="K143" s="37">
        <f t="shared" si="28"/>
        <v>1268.868655642937</v>
      </c>
      <c r="L143" s="37">
        <f t="shared" si="29"/>
        <v>32970272.298082255</v>
      </c>
      <c r="M143" s="41">
        <f t="shared" si="30"/>
        <v>26005463.097401995</v>
      </c>
      <c r="N143" s="41">
        <f>'jan-juli'!M143</f>
        <v>26634402.701235536</v>
      </c>
      <c r="O143" s="41">
        <f t="shared" si="31"/>
        <v>-628939.60383354127</v>
      </c>
      <c r="Q143" s="61"/>
      <c r="R143" s="62"/>
      <c r="S143" s="62"/>
      <c r="T143" s="62"/>
    </row>
    <row r="144" spans="1:20" s="34" customFormat="1" x14ac:dyDescent="0.2">
      <c r="A144" s="33">
        <v>3049</v>
      </c>
      <c r="B144" s="34" t="s">
        <v>151</v>
      </c>
      <c r="C144" s="36">
        <v>728196237</v>
      </c>
      <c r="D144" s="37">
        <v>28167</v>
      </c>
      <c r="E144" s="37">
        <f t="shared" si="22"/>
        <v>25852.814889764617</v>
      </c>
      <c r="F144" s="38">
        <f t="shared" si="23"/>
        <v>1.0858721114422831</v>
      </c>
      <c r="G144" s="37">
        <f t="shared" si="24"/>
        <v>-1226.6835723565323</v>
      </c>
      <c r="H144" s="37">
        <f t="shared" si="25"/>
        <v>0</v>
      </c>
      <c r="I144" s="81">
        <f t="shared" si="26"/>
        <v>-1226.6835723565323</v>
      </c>
      <c r="J144" s="37">
        <f t="shared" si="27"/>
        <v>-339.82967556380868</v>
      </c>
      <c r="K144" s="37">
        <f t="shared" si="28"/>
        <v>-1566.513247920341</v>
      </c>
      <c r="L144" s="37">
        <f t="shared" si="29"/>
        <v>-34551996.182566442</v>
      </c>
      <c r="M144" s="41">
        <f t="shared" si="30"/>
        <v>-44123978.654172242</v>
      </c>
      <c r="N144" s="41">
        <f>'jan-juli'!M144</f>
        <v>-41919908.768715076</v>
      </c>
      <c r="O144" s="41">
        <f t="shared" si="31"/>
        <v>-2204069.8854571655</v>
      </c>
      <c r="Q144" s="61"/>
      <c r="R144" s="62"/>
      <c r="S144" s="62"/>
      <c r="T144" s="62"/>
    </row>
    <row r="145" spans="1:20" s="34" customFormat="1" x14ac:dyDescent="0.2">
      <c r="A145" s="33">
        <v>3050</v>
      </c>
      <c r="B145" s="34" t="s">
        <v>152</v>
      </c>
      <c r="C145" s="36">
        <v>59654078</v>
      </c>
      <c r="D145" s="37">
        <v>2737</v>
      </c>
      <c r="E145" s="37">
        <f t="shared" si="22"/>
        <v>21795.424917793203</v>
      </c>
      <c r="F145" s="38">
        <f t="shared" si="23"/>
        <v>0.91545327563676138</v>
      </c>
      <c r="G145" s="37">
        <f t="shared" si="24"/>
        <v>1207.7504108263158</v>
      </c>
      <c r="H145" s="37">
        <f t="shared" si="25"/>
        <v>0</v>
      </c>
      <c r="I145" s="81">
        <f t="shared" si="26"/>
        <v>1207.7504108263158</v>
      </c>
      <c r="J145" s="37">
        <f t="shared" si="27"/>
        <v>-339.82967556380868</v>
      </c>
      <c r="K145" s="37">
        <f t="shared" si="28"/>
        <v>867.92073526250715</v>
      </c>
      <c r="L145" s="37">
        <f t="shared" si="29"/>
        <v>3305612.8744316264</v>
      </c>
      <c r="M145" s="41">
        <f t="shared" si="30"/>
        <v>2375499.0524134822</v>
      </c>
      <c r="N145" s="41">
        <f>'jan-juli'!M145</f>
        <v>2359298.942934175</v>
      </c>
      <c r="O145" s="41">
        <f t="shared" si="31"/>
        <v>16200.109479307197</v>
      </c>
      <c r="Q145" s="61"/>
      <c r="R145" s="62"/>
      <c r="S145" s="62"/>
      <c r="T145" s="62"/>
    </row>
    <row r="146" spans="1:20" s="34" customFormat="1" x14ac:dyDescent="0.2">
      <c r="A146" s="33">
        <v>3051</v>
      </c>
      <c r="B146" s="34" t="s">
        <v>153</v>
      </c>
      <c r="C146" s="36">
        <v>29371557</v>
      </c>
      <c r="D146" s="37">
        <v>1366</v>
      </c>
      <c r="E146" s="37">
        <f t="shared" si="22"/>
        <v>21501.871888726208</v>
      </c>
      <c r="F146" s="38">
        <f t="shared" si="23"/>
        <v>0.90312343655144545</v>
      </c>
      <c r="G146" s="37">
        <f t="shared" si="24"/>
        <v>1383.8822282665133</v>
      </c>
      <c r="H146" s="37">
        <f t="shared" si="25"/>
        <v>0</v>
      </c>
      <c r="I146" s="81">
        <f t="shared" si="26"/>
        <v>1383.8822282665133</v>
      </c>
      <c r="J146" s="37">
        <f t="shared" si="27"/>
        <v>-339.82967556380868</v>
      </c>
      <c r="K146" s="37">
        <f t="shared" si="28"/>
        <v>1044.0525527027046</v>
      </c>
      <c r="L146" s="37">
        <f t="shared" si="29"/>
        <v>1890383.1238120571</v>
      </c>
      <c r="M146" s="41">
        <f t="shared" si="30"/>
        <v>1426175.7869918945</v>
      </c>
      <c r="N146" s="41">
        <f>'jan-juli'!M146</f>
        <v>1404883.1493781826</v>
      </c>
      <c r="O146" s="41">
        <f t="shared" si="31"/>
        <v>21292.637613711879</v>
      </c>
      <c r="Q146" s="61"/>
      <c r="R146" s="62"/>
      <c r="S146" s="62"/>
      <c r="T146" s="62"/>
    </row>
    <row r="147" spans="1:20" s="34" customFormat="1" x14ac:dyDescent="0.2">
      <c r="A147" s="33">
        <v>3052</v>
      </c>
      <c r="B147" s="34" t="s">
        <v>154</v>
      </c>
      <c r="C147" s="36">
        <v>73115844</v>
      </c>
      <c r="D147" s="37">
        <v>2486</v>
      </c>
      <c r="E147" s="37">
        <f t="shared" si="22"/>
        <v>29411.039420756235</v>
      </c>
      <c r="F147" s="38">
        <f t="shared" si="23"/>
        <v>1.2353249582958497</v>
      </c>
      <c r="G147" s="37">
        <f t="shared" si="24"/>
        <v>-3361.6182909515032</v>
      </c>
      <c r="H147" s="37">
        <f t="shared" si="25"/>
        <v>0</v>
      </c>
      <c r="I147" s="81">
        <f t="shared" si="26"/>
        <v>-3361.6182909515032</v>
      </c>
      <c r="J147" s="37">
        <f t="shared" si="27"/>
        <v>-339.82967556380868</v>
      </c>
      <c r="K147" s="37">
        <f t="shared" si="28"/>
        <v>-3701.4479665153121</v>
      </c>
      <c r="L147" s="37">
        <f t="shared" si="29"/>
        <v>-8356983.071305437</v>
      </c>
      <c r="M147" s="41">
        <f t="shared" si="30"/>
        <v>-9201799.6447570659</v>
      </c>
      <c r="N147" s="41">
        <f>'jan-juli'!M147</f>
        <v>-9379674.9547919799</v>
      </c>
      <c r="O147" s="41">
        <f t="shared" si="31"/>
        <v>177875.31003491394</v>
      </c>
      <c r="Q147" s="61"/>
      <c r="R147" s="62"/>
      <c r="S147" s="62"/>
      <c r="T147" s="62"/>
    </row>
    <row r="148" spans="1:20" s="34" customFormat="1" x14ac:dyDescent="0.2">
      <c r="A148" s="33">
        <v>3053</v>
      </c>
      <c r="B148" s="34" t="s">
        <v>127</v>
      </c>
      <c r="C148" s="36">
        <v>134760975</v>
      </c>
      <c r="D148" s="37">
        <v>6990</v>
      </c>
      <c r="E148" s="37">
        <f t="shared" si="22"/>
        <v>19279.109442060086</v>
      </c>
      <c r="F148" s="38">
        <f t="shared" si="23"/>
        <v>0.80976278079741615</v>
      </c>
      <c r="G148" s="37">
        <f t="shared" si="24"/>
        <v>2717.5396962661862</v>
      </c>
      <c r="H148" s="37">
        <f t="shared" si="25"/>
        <v>751.93951006764507</v>
      </c>
      <c r="I148" s="81">
        <f t="shared" si="26"/>
        <v>3469.4792063338314</v>
      </c>
      <c r="J148" s="37">
        <f t="shared" si="27"/>
        <v>-339.82967556380868</v>
      </c>
      <c r="K148" s="37">
        <f t="shared" si="28"/>
        <v>3129.6495307700225</v>
      </c>
      <c r="L148" s="37">
        <f t="shared" si="29"/>
        <v>24251659.65227348</v>
      </c>
      <c r="M148" s="41">
        <f t="shared" si="30"/>
        <v>21876250.220082458</v>
      </c>
      <c r="N148" s="41">
        <f>'jan-juli'!M148</f>
        <v>20903540.444627285</v>
      </c>
      <c r="O148" s="41">
        <f t="shared" si="31"/>
        <v>972709.77545517311</v>
      </c>
      <c r="Q148" s="61"/>
      <c r="R148" s="62"/>
      <c r="S148" s="62"/>
      <c r="T148" s="62"/>
    </row>
    <row r="149" spans="1:20" s="34" customFormat="1" x14ac:dyDescent="0.2">
      <c r="A149" s="33">
        <v>3054</v>
      </c>
      <c r="B149" s="34" t="s">
        <v>128</v>
      </c>
      <c r="C149" s="36">
        <v>177921133</v>
      </c>
      <c r="D149" s="37">
        <v>9307</v>
      </c>
      <c r="E149" s="37">
        <f t="shared" si="22"/>
        <v>19116.915547437413</v>
      </c>
      <c r="F149" s="38">
        <f t="shared" si="23"/>
        <v>0.80295029915594129</v>
      </c>
      <c r="G149" s="37">
        <f t="shared" si="24"/>
        <v>2814.85603303979</v>
      </c>
      <c r="H149" s="37">
        <f t="shared" si="25"/>
        <v>808.70737318558054</v>
      </c>
      <c r="I149" s="81">
        <f t="shared" si="26"/>
        <v>3623.5634062253703</v>
      </c>
      <c r="J149" s="37">
        <f t="shared" si="27"/>
        <v>-339.82967556380868</v>
      </c>
      <c r="K149" s="37">
        <f t="shared" si="28"/>
        <v>3283.7337306615618</v>
      </c>
      <c r="L149" s="37">
        <f t="shared" si="29"/>
        <v>33724504.621739522</v>
      </c>
      <c r="M149" s="41">
        <f t="shared" si="30"/>
        <v>30561709.831267156</v>
      </c>
      <c r="N149" s="41">
        <f>'jan-juli'!M149</f>
        <v>29311452.209977981</v>
      </c>
      <c r="O149" s="41">
        <f t="shared" si="31"/>
        <v>1250257.621289175</v>
      </c>
      <c r="Q149" s="61"/>
      <c r="R149" s="62"/>
      <c r="S149" s="62"/>
      <c r="T149" s="62"/>
    </row>
    <row r="150" spans="1:20" s="34" customFormat="1" x14ac:dyDescent="0.2">
      <c r="A150" s="33">
        <v>3401</v>
      </c>
      <c r="B150" s="34" t="s">
        <v>91</v>
      </c>
      <c r="C150" s="36">
        <v>347455327</v>
      </c>
      <c r="D150" s="37">
        <v>17966</v>
      </c>
      <c r="E150" s="37">
        <f t="shared" si="22"/>
        <v>19339.604085494822</v>
      </c>
      <c r="F150" s="38">
        <f t="shared" si="23"/>
        <v>0.81230368191311764</v>
      </c>
      <c r="G150" s="37">
        <f t="shared" si="24"/>
        <v>2681.2429102053443</v>
      </c>
      <c r="H150" s="37">
        <f t="shared" si="25"/>
        <v>730.76638486548723</v>
      </c>
      <c r="I150" s="81">
        <f t="shared" si="26"/>
        <v>3412.0092950708313</v>
      </c>
      <c r="J150" s="37">
        <f t="shared" si="27"/>
        <v>-339.82967556380868</v>
      </c>
      <c r="K150" s="37">
        <f t="shared" si="28"/>
        <v>3072.1796195070228</v>
      </c>
      <c r="L150" s="37">
        <f t="shared" si="29"/>
        <v>61300158.995242558</v>
      </c>
      <c r="M150" s="41">
        <f t="shared" si="30"/>
        <v>55194779.044063173</v>
      </c>
      <c r="N150" s="41">
        <f>'jan-juli'!M150</f>
        <v>52277255.043630004</v>
      </c>
      <c r="O150" s="41">
        <f t="shared" si="31"/>
        <v>2917524.0004331693</v>
      </c>
      <c r="Q150" s="61"/>
      <c r="R150" s="62"/>
      <c r="S150" s="62"/>
      <c r="T150" s="62"/>
    </row>
    <row r="151" spans="1:20" s="34" customFormat="1" x14ac:dyDescent="0.2">
      <c r="A151" s="33">
        <v>3403</v>
      </c>
      <c r="B151" s="34" t="s">
        <v>92</v>
      </c>
      <c r="C151" s="36">
        <v>684904779</v>
      </c>
      <c r="D151" s="37">
        <v>32382</v>
      </c>
      <c r="E151" s="37">
        <f t="shared" si="22"/>
        <v>21150.786826014453</v>
      </c>
      <c r="F151" s="38">
        <f t="shared" si="23"/>
        <v>0.88837713213669511</v>
      </c>
      <c r="G151" s="37">
        <f t="shared" si="24"/>
        <v>1594.5332658935658</v>
      </c>
      <c r="H151" s="37">
        <f t="shared" si="25"/>
        <v>96.852425683616445</v>
      </c>
      <c r="I151" s="81">
        <f t="shared" si="26"/>
        <v>1691.3856915771823</v>
      </c>
      <c r="J151" s="37">
        <f t="shared" si="27"/>
        <v>-339.82967556380868</v>
      </c>
      <c r="K151" s="37">
        <f t="shared" si="28"/>
        <v>1351.5560160133737</v>
      </c>
      <c r="L151" s="37">
        <f t="shared" si="29"/>
        <v>54770451.464652322</v>
      </c>
      <c r="M151" s="41">
        <f t="shared" si="30"/>
        <v>43766086.910545066</v>
      </c>
      <c r="N151" s="41">
        <f>'jan-juli'!M151</f>
        <v>44731616.966955818</v>
      </c>
      <c r="O151" s="41">
        <f t="shared" si="31"/>
        <v>-965530.05641075224</v>
      </c>
      <c r="Q151" s="61"/>
      <c r="R151" s="62"/>
      <c r="S151" s="62"/>
      <c r="T151" s="62"/>
    </row>
    <row r="152" spans="1:20" s="34" customFormat="1" x14ac:dyDescent="0.2">
      <c r="A152" s="33">
        <v>3405</v>
      </c>
      <c r="B152" s="34" t="s">
        <v>112</v>
      </c>
      <c r="C152" s="36">
        <v>605270306</v>
      </c>
      <c r="D152" s="37">
        <v>28560</v>
      </c>
      <c r="E152" s="37">
        <f t="shared" si="22"/>
        <v>21192.93788515406</v>
      </c>
      <c r="F152" s="38">
        <f t="shared" si="23"/>
        <v>0.89014756447772325</v>
      </c>
      <c r="G152" s="37">
        <f t="shared" si="24"/>
        <v>1569.2426304098014</v>
      </c>
      <c r="H152" s="37">
        <f t="shared" si="25"/>
        <v>82.099554984753922</v>
      </c>
      <c r="I152" s="81">
        <f t="shared" si="26"/>
        <v>1651.3421853945554</v>
      </c>
      <c r="J152" s="37">
        <f t="shared" si="27"/>
        <v>-339.82967556380868</v>
      </c>
      <c r="K152" s="37">
        <f t="shared" si="28"/>
        <v>1311.5125098307467</v>
      </c>
      <c r="L152" s="37">
        <f t="shared" si="29"/>
        <v>47162332.814868502</v>
      </c>
      <c r="M152" s="41">
        <f t="shared" si="30"/>
        <v>37456797.280766122</v>
      </c>
      <c r="N152" s="41">
        <f>'jan-juli'!M152</f>
        <v>34857647.306588724</v>
      </c>
      <c r="O152" s="41">
        <f t="shared" si="31"/>
        <v>2599149.9741773978</v>
      </c>
      <c r="Q152" s="61"/>
      <c r="R152" s="62"/>
      <c r="S152" s="62"/>
      <c r="T152" s="62"/>
    </row>
    <row r="153" spans="1:20" s="34" customFormat="1" x14ac:dyDescent="0.2">
      <c r="A153" s="33">
        <v>3407</v>
      </c>
      <c r="B153" s="34" t="s">
        <v>113</v>
      </c>
      <c r="C153" s="36">
        <v>585581747</v>
      </c>
      <c r="D153" s="37">
        <v>30563</v>
      </c>
      <c r="E153" s="37">
        <f t="shared" si="22"/>
        <v>19159.825507967151</v>
      </c>
      <c r="F153" s="38">
        <f t="shared" si="23"/>
        <v>0.80475260693716399</v>
      </c>
      <c r="G153" s="37">
        <f t="shared" si="24"/>
        <v>2789.1100567219473</v>
      </c>
      <c r="H153" s="37">
        <f t="shared" si="25"/>
        <v>793.68888700017226</v>
      </c>
      <c r="I153" s="81">
        <f t="shared" si="26"/>
        <v>3582.7989437221195</v>
      </c>
      <c r="J153" s="37">
        <f t="shared" si="27"/>
        <v>-339.82967556380868</v>
      </c>
      <c r="K153" s="37">
        <f t="shared" si="28"/>
        <v>3242.969268158311</v>
      </c>
      <c r="L153" s="37">
        <f t="shared" si="29"/>
        <v>109501084.11697914</v>
      </c>
      <c r="M153" s="41">
        <f t="shared" si="30"/>
        <v>99114869.742722467</v>
      </c>
      <c r="N153" s="41">
        <f>'jan-juli'!M153</f>
        <v>95608839.833411142</v>
      </c>
      <c r="O153" s="41">
        <f t="shared" si="31"/>
        <v>3506029.9093113244</v>
      </c>
      <c r="Q153" s="61"/>
      <c r="R153" s="62"/>
      <c r="S153" s="62"/>
      <c r="T153" s="62"/>
    </row>
    <row r="154" spans="1:20" s="34" customFormat="1" x14ac:dyDescent="0.2">
      <c r="A154" s="33">
        <v>3411</v>
      </c>
      <c r="B154" s="34" t="s">
        <v>93</v>
      </c>
      <c r="C154" s="36">
        <v>648892547</v>
      </c>
      <c r="D154" s="37">
        <v>35475</v>
      </c>
      <c r="E154" s="37">
        <f t="shared" si="22"/>
        <v>18291.544665257225</v>
      </c>
      <c r="F154" s="38">
        <f t="shared" si="23"/>
        <v>0.76828300175031861</v>
      </c>
      <c r="G154" s="37">
        <f t="shared" si="24"/>
        <v>3310.0785623479028</v>
      </c>
      <c r="H154" s="37">
        <f t="shared" si="25"/>
        <v>1097.5871819486465</v>
      </c>
      <c r="I154" s="81">
        <f t="shared" si="26"/>
        <v>4407.6657442965497</v>
      </c>
      <c r="J154" s="37">
        <f t="shared" si="27"/>
        <v>-339.82967556380868</v>
      </c>
      <c r="K154" s="37">
        <f t="shared" si="28"/>
        <v>4067.8360687327413</v>
      </c>
      <c r="L154" s="37">
        <f t="shared" si="29"/>
        <v>156361942.27892011</v>
      </c>
      <c r="M154" s="41">
        <f t="shared" si="30"/>
        <v>144306484.53829399</v>
      </c>
      <c r="N154" s="41">
        <f>'jan-juli'!M154</f>
        <v>141449672.95395604</v>
      </c>
      <c r="O154" s="41">
        <f t="shared" si="31"/>
        <v>2856811.5843379498</v>
      </c>
      <c r="Q154" s="61"/>
      <c r="R154" s="62"/>
      <c r="S154" s="62"/>
      <c r="T154" s="62"/>
    </row>
    <row r="155" spans="1:20" s="34" customFormat="1" x14ac:dyDescent="0.2">
      <c r="A155" s="33">
        <v>3412</v>
      </c>
      <c r="B155" s="34" t="s">
        <v>94</v>
      </c>
      <c r="C155" s="36">
        <v>128110961</v>
      </c>
      <c r="D155" s="37">
        <v>7836</v>
      </c>
      <c r="E155" s="37">
        <f t="shared" si="22"/>
        <v>16349.025140377744</v>
      </c>
      <c r="F155" s="38">
        <f t="shared" si="23"/>
        <v>0.68669313283303313</v>
      </c>
      <c r="G155" s="37">
        <f t="shared" si="24"/>
        <v>4475.5902772755917</v>
      </c>
      <c r="H155" s="37">
        <f t="shared" si="25"/>
        <v>1777.4690156564648</v>
      </c>
      <c r="I155" s="81">
        <f t="shared" si="26"/>
        <v>6253.0592929320565</v>
      </c>
      <c r="J155" s="37">
        <f t="shared" si="27"/>
        <v>-339.82967556380868</v>
      </c>
      <c r="K155" s="37">
        <f t="shared" si="28"/>
        <v>5913.229617368248</v>
      </c>
      <c r="L155" s="37">
        <f t="shared" si="29"/>
        <v>48998972.619415596</v>
      </c>
      <c r="M155" s="41">
        <f t="shared" si="30"/>
        <v>46336067.281697594</v>
      </c>
      <c r="N155" s="41">
        <f>'jan-juli'!M155</f>
        <v>45494096.363719516</v>
      </c>
      <c r="O155" s="41">
        <f t="shared" si="31"/>
        <v>841970.91797807813</v>
      </c>
      <c r="Q155" s="61"/>
      <c r="R155" s="62"/>
      <c r="S155" s="62"/>
      <c r="T155" s="62"/>
    </row>
    <row r="156" spans="1:20" s="34" customFormat="1" x14ac:dyDescent="0.2">
      <c r="A156" s="33">
        <v>3413</v>
      </c>
      <c r="B156" s="34" t="s">
        <v>95</v>
      </c>
      <c r="C156" s="36">
        <v>374970859</v>
      </c>
      <c r="D156" s="37">
        <v>21356</v>
      </c>
      <c r="E156" s="37">
        <f t="shared" si="22"/>
        <v>17558.103530623714</v>
      </c>
      <c r="F156" s="38">
        <f t="shared" si="23"/>
        <v>0.73747694535456321</v>
      </c>
      <c r="G156" s="37">
        <f t="shared" si="24"/>
        <v>3750.1432431280095</v>
      </c>
      <c r="H156" s="37">
        <f t="shared" si="25"/>
        <v>1354.2915790703753</v>
      </c>
      <c r="I156" s="81">
        <f t="shared" si="26"/>
        <v>5104.4348221983846</v>
      </c>
      <c r="J156" s="37">
        <f t="shared" si="27"/>
        <v>-339.82967556380868</v>
      </c>
      <c r="K156" s="37">
        <f t="shared" si="28"/>
        <v>4764.6051466345762</v>
      </c>
      <c r="L156" s="37">
        <f t="shared" si="29"/>
        <v>109010310.0628687</v>
      </c>
      <c r="M156" s="41">
        <f t="shared" si="30"/>
        <v>101752907.51152802</v>
      </c>
      <c r="N156" s="41">
        <f>'jan-juli'!M156</f>
        <v>98331818.319779739</v>
      </c>
      <c r="O156" s="41">
        <f t="shared" si="31"/>
        <v>3421089.1917482764</v>
      </c>
      <c r="Q156" s="61"/>
      <c r="R156" s="62"/>
      <c r="S156" s="62"/>
      <c r="T156" s="62"/>
    </row>
    <row r="157" spans="1:20" s="34" customFormat="1" x14ac:dyDescent="0.2">
      <c r="A157" s="33">
        <v>3414</v>
      </c>
      <c r="B157" s="34" t="s">
        <v>96</v>
      </c>
      <c r="C157" s="36">
        <v>81734188</v>
      </c>
      <c r="D157" s="37">
        <v>5010</v>
      </c>
      <c r="E157" s="37">
        <f t="shared" si="22"/>
        <v>16314.209181636726</v>
      </c>
      <c r="F157" s="38">
        <f t="shared" si="23"/>
        <v>0.68523078999759346</v>
      </c>
      <c r="G157" s="37">
        <f t="shared" si="24"/>
        <v>4496.4798525202013</v>
      </c>
      <c r="H157" s="37">
        <f t="shared" si="25"/>
        <v>1789.6546012158208</v>
      </c>
      <c r="I157" s="81">
        <f t="shared" si="26"/>
        <v>6286.1344537360219</v>
      </c>
      <c r="J157" s="37">
        <f t="shared" si="27"/>
        <v>-339.82967556380868</v>
      </c>
      <c r="K157" s="37">
        <f t="shared" si="28"/>
        <v>5946.3047781722134</v>
      </c>
      <c r="L157" s="37">
        <f t="shared" si="29"/>
        <v>31493533.613217469</v>
      </c>
      <c r="M157" s="41">
        <f t="shared" si="30"/>
        <v>29790986.938642789</v>
      </c>
      <c r="N157" s="41">
        <f>'jan-juli'!M157</f>
        <v>28840212.066964626</v>
      </c>
      <c r="O157" s="41">
        <f t="shared" si="31"/>
        <v>950774.87167816237</v>
      </c>
      <c r="Q157" s="61"/>
      <c r="R157" s="62"/>
      <c r="S157" s="62"/>
      <c r="T157" s="62"/>
    </row>
    <row r="158" spans="1:20" s="34" customFormat="1" x14ac:dyDescent="0.2">
      <c r="A158" s="33">
        <v>3415</v>
      </c>
      <c r="B158" s="34" t="s">
        <v>97</v>
      </c>
      <c r="C158" s="36">
        <v>148427452</v>
      </c>
      <c r="D158" s="37">
        <v>8069</v>
      </c>
      <c r="E158" s="37">
        <f t="shared" si="22"/>
        <v>18394.776552236955</v>
      </c>
      <c r="F158" s="38">
        <f t="shared" si="23"/>
        <v>0.77261895617388243</v>
      </c>
      <c r="G158" s="37">
        <f t="shared" si="24"/>
        <v>3248.1394301600644</v>
      </c>
      <c r="H158" s="37">
        <f t="shared" si="25"/>
        <v>1061.4560215057406</v>
      </c>
      <c r="I158" s="81">
        <f t="shared" si="26"/>
        <v>4309.5954516658048</v>
      </c>
      <c r="J158" s="37">
        <f t="shared" si="27"/>
        <v>-339.82967556380868</v>
      </c>
      <c r="K158" s="37">
        <f t="shared" si="28"/>
        <v>3969.7657761019964</v>
      </c>
      <c r="L158" s="37">
        <f t="shared" si="29"/>
        <v>34774125.699491382</v>
      </c>
      <c r="M158" s="41">
        <f t="shared" si="30"/>
        <v>32032040.04736701</v>
      </c>
      <c r="N158" s="41">
        <f>'jan-juli'!M158</f>
        <v>30651095.3052071</v>
      </c>
      <c r="O158" s="41">
        <f t="shared" si="31"/>
        <v>1380944.7421599105</v>
      </c>
      <c r="Q158" s="61"/>
      <c r="R158" s="62"/>
      <c r="S158" s="62"/>
      <c r="T158" s="62"/>
    </row>
    <row r="159" spans="1:20" s="34" customFormat="1" x14ac:dyDescent="0.2">
      <c r="A159" s="33">
        <v>3416</v>
      </c>
      <c r="B159" s="34" t="s">
        <v>98</v>
      </c>
      <c r="C159" s="36">
        <v>93427498</v>
      </c>
      <c r="D159" s="37">
        <v>6028</v>
      </c>
      <c r="E159" s="37">
        <f t="shared" si="22"/>
        <v>15498.921366954213</v>
      </c>
      <c r="F159" s="38">
        <f t="shared" si="23"/>
        <v>0.65098700244342023</v>
      </c>
      <c r="G159" s="37">
        <f t="shared" si="24"/>
        <v>4985.6525413297095</v>
      </c>
      <c r="H159" s="37">
        <f t="shared" si="25"/>
        <v>2075.0053363547004</v>
      </c>
      <c r="I159" s="81">
        <f t="shared" si="26"/>
        <v>7060.6578776844099</v>
      </c>
      <c r="J159" s="37">
        <f t="shared" si="27"/>
        <v>-339.82967556380868</v>
      </c>
      <c r="K159" s="37">
        <f t="shared" si="28"/>
        <v>6720.8282021206014</v>
      </c>
      <c r="L159" s="37">
        <f t="shared" si="29"/>
        <v>42561645.686681621</v>
      </c>
      <c r="M159" s="41">
        <f t="shared" si="30"/>
        <v>40513152.402382985</v>
      </c>
      <c r="N159" s="41">
        <f>'jan-juli'!M159</f>
        <v>39693972.679772995</v>
      </c>
      <c r="O159" s="41">
        <f t="shared" si="31"/>
        <v>819179.72260998935</v>
      </c>
      <c r="Q159" s="61"/>
      <c r="R159" s="62"/>
      <c r="S159" s="62"/>
      <c r="T159" s="62"/>
    </row>
    <row r="160" spans="1:20" s="34" customFormat="1" x14ac:dyDescent="0.2">
      <c r="A160" s="33">
        <v>3417</v>
      </c>
      <c r="B160" s="34" t="s">
        <v>99</v>
      </c>
      <c r="C160" s="36">
        <v>82886787</v>
      </c>
      <c r="D160" s="37">
        <v>4572</v>
      </c>
      <c r="E160" s="37">
        <f t="shared" si="22"/>
        <v>18129.218503937009</v>
      </c>
      <c r="F160" s="38">
        <f t="shared" si="23"/>
        <v>0.76146496463185809</v>
      </c>
      <c r="G160" s="37">
        <f t="shared" si="24"/>
        <v>3407.4742591400322</v>
      </c>
      <c r="H160" s="37">
        <f t="shared" si="25"/>
        <v>1154.401338410722</v>
      </c>
      <c r="I160" s="81">
        <f t="shared" si="26"/>
        <v>4561.8755975507538</v>
      </c>
      <c r="J160" s="37">
        <f t="shared" si="27"/>
        <v>-339.82967556380868</v>
      </c>
      <c r="K160" s="37">
        <f t="shared" si="28"/>
        <v>4222.0459219869454</v>
      </c>
      <c r="L160" s="37">
        <f t="shared" si="29"/>
        <v>20856895.232002046</v>
      </c>
      <c r="M160" s="41">
        <f t="shared" si="30"/>
        <v>19303193.955324315</v>
      </c>
      <c r="N160" s="41">
        <f>'jan-juli'!M160</f>
        <v>19296095.532966528</v>
      </c>
      <c r="O160" s="41">
        <f t="shared" si="31"/>
        <v>7098.4223577864468</v>
      </c>
      <c r="Q160" s="61"/>
      <c r="R160" s="62"/>
      <c r="S160" s="62"/>
      <c r="T160" s="62"/>
    </row>
    <row r="161" spans="1:20" s="34" customFormat="1" x14ac:dyDescent="0.2">
      <c r="A161" s="33">
        <v>3418</v>
      </c>
      <c r="B161" s="34" t="s">
        <v>100</v>
      </c>
      <c r="C161" s="36">
        <v>114319972</v>
      </c>
      <c r="D161" s="37">
        <v>7267</v>
      </c>
      <c r="E161" s="37">
        <f t="shared" si="22"/>
        <v>15731.384615384615</v>
      </c>
      <c r="F161" s="38">
        <f t="shared" si="23"/>
        <v>0.660750943410088</v>
      </c>
      <c r="G161" s="37">
        <f t="shared" si="24"/>
        <v>4846.1745922714681</v>
      </c>
      <c r="H161" s="37">
        <f t="shared" si="25"/>
        <v>1993.6431994040597</v>
      </c>
      <c r="I161" s="81">
        <f t="shared" si="26"/>
        <v>6839.8177916755276</v>
      </c>
      <c r="J161" s="37">
        <f t="shared" si="27"/>
        <v>-339.82967556380868</v>
      </c>
      <c r="K161" s="37">
        <f t="shared" si="28"/>
        <v>6499.9881161117191</v>
      </c>
      <c r="L161" s="37">
        <f t="shared" si="29"/>
        <v>49704955.892106056</v>
      </c>
      <c r="M161" s="41">
        <f t="shared" si="30"/>
        <v>47235413.639783859</v>
      </c>
      <c r="N161" s="41">
        <f>'jan-juli'!M161</f>
        <v>46240081.484507367</v>
      </c>
      <c r="O161" s="41">
        <f t="shared" si="31"/>
        <v>995332.15527649224</v>
      </c>
      <c r="Q161" s="61"/>
      <c r="R161" s="62"/>
      <c r="S161" s="62"/>
      <c r="T161" s="62"/>
    </row>
    <row r="162" spans="1:20" s="34" customFormat="1" x14ac:dyDescent="0.2">
      <c r="A162" s="33">
        <v>3419</v>
      </c>
      <c r="B162" s="34" t="s">
        <v>404</v>
      </c>
      <c r="C162" s="36">
        <v>57599626</v>
      </c>
      <c r="D162" s="37">
        <v>3625</v>
      </c>
      <c r="E162" s="37">
        <f t="shared" si="22"/>
        <v>15889.552</v>
      </c>
      <c r="F162" s="38">
        <f t="shared" si="23"/>
        <v>0.66739430323863835</v>
      </c>
      <c r="G162" s="37">
        <f t="shared" si="24"/>
        <v>4751.2741615022378</v>
      </c>
      <c r="H162" s="37">
        <f t="shared" si="25"/>
        <v>1938.2846147886751</v>
      </c>
      <c r="I162" s="81">
        <f t="shared" si="26"/>
        <v>6689.5587762909126</v>
      </c>
      <c r="J162" s="37">
        <f t="shared" si="27"/>
        <v>-339.82967556380868</v>
      </c>
      <c r="K162" s="37">
        <f t="shared" si="28"/>
        <v>6349.7291007271042</v>
      </c>
      <c r="L162" s="37">
        <f t="shared" si="29"/>
        <v>24249650.56405456</v>
      </c>
      <c r="M162" s="41">
        <f t="shared" si="30"/>
        <v>23017767.990135752</v>
      </c>
      <c r="N162" s="41">
        <f>'jan-juli'!M162</f>
        <v>22551941.667564224</v>
      </c>
      <c r="O162" s="41">
        <f t="shared" si="31"/>
        <v>465826.32257152721</v>
      </c>
      <c r="Q162" s="61"/>
      <c r="R162" s="62"/>
      <c r="S162" s="62"/>
      <c r="T162" s="62"/>
    </row>
    <row r="163" spans="1:20" s="34" customFormat="1" x14ac:dyDescent="0.2">
      <c r="A163" s="33">
        <v>3420</v>
      </c>
      <c r="B163" s="34" t="s">
        <v>101</v>
      </c>
      <c r="C163" s="36">
        <v>389346261</v>
      </c>
      <c r="D163" s="37">
        <v>21568</v>
      </c>
      <c r="E163" s="37">
        <f t="shared" si="22"/>
        <v>18052.033614614244</v>
      </c>
      <c r="F163" s="38">
        <f t="shared" si="23"/>
        <v>0.75822303840070204</v>
      </c>
      <c r="G163" s="37">
        <f t="shared" si="24"/>
        <v>3453.7851927336915</v>
      </c>
      <c r="H163" s="37">
        <f t="shared" si="25"/>
        <v>1181.4160496736897</v>
      </c>
      <c r="I163" s="81">
        <f t="shared" si="26"/>
        <v>4635.201242407381</v>
      </c>
      <c r="J163" s="37">
        <f t="shared" si="27"/>
        <v>-339.82967556380868</v>
      </c>
      <c r="K163" s="37">
        <f t="shared" si="28"/>
        <v>4295.3715668435725</v>
      </c>
      <c r="L163" s="37">
        <f t="shared" si="29"/>
        <v>99972020.396242395</v>
      </c>
      <c r="M163" s="41">
        <f t="shared" si="30"/>
        <v>92642573.953682169</v>
      </c>
      <c r="N163" s="41">
        <f>'jan-juli'!M163</f>
        <v>90537329.962034509</v>
      </c>
      <c r="O163" s="41">
        <f t="shared" si="31"/>
        <v>2105243.9916476607</v>
      </c>
      <c r="Q163" s="61"/>
      <c r="R163" s="62"/>
      <c r="S163" s="62"/>
      <c r="T163" s="62"/>
    </row>
    <row r="164" spans="1:20" s="34" customFormat="1" x14ac:dyDescent="0.2">
      <c r="A164" s="33">
        <v>3421</v>
      </c>
      <c r="B164" s="34" t="s">
        <v>102</v>
      </c>
      <c r="C164" s="36">
        <v>129087409</v>
      </c>
      <c r="D164" s="37">
        <v>6582</v>
      </c>
      <c r="E164" s="37">
        <f t="shared" si="22"/>
        <v>19612.186113643271</v>
      </c>
      <c r="F164" s="38">
        <f t="shared" si="23"/>
        <v>0.82375269524914552</v>
      </c>
      <c r="G164" s="37">
        <f t="shared" si="24"/>
        <v>2517.6936933162751</v>
      </c>
      <c r="H164" s="37">
        <f t="shared" si="25"/>
        <v>635.36267501353029</v>
      </c>
      <c r="I164" s="81">
        <f t="shared" si="26"/>
        <v>3153.0563683298055</v>
      </c>
      <c r="J164" s="37">
        <f t="shared" si="27"/>
        <v>-339.82967556380868</v>
      </c>
      <c r="K164" s="37">
        <f t="shared" si="28"/>
        <v>2813.2266927659966</v>
      </c>
      <c r="L164" s="37">
        <f t="shared" si="29"/>
        <v>20753417.016346779</v>
      </c>
      <c r="M164" s="41">
        <f t="shared" si="30"/>
        <v>18516658.091785789</v>
      </c>
      <c r="N164" s="41">
        <f>'jan-juli'!M164</f>
        <v>17959337.259533159</v>
      </c>
      <c r="O164" s="41">
        <f t="shared" si="31"/>
        <v>557320.8322526291</v>
      </c>
      <c r="Q164" s="61"/>
      <c r="R164" s="62"/>
      <c r="S164" s="62"/>
      <c r="T164" s="62"/>
    </row>
    <row r="165" spans="1:20" s="34" customFormat="1" x14ac:dyDescent="0.2">
      <c r="A165" s="33">
        <v>3422</v>
      </c>
      <c r="B165" s="34" t="s">
        <v>103</v>
      </c>
      <c r="C165" s="36">
        <v>83865912</v>
      </c>
      <c r="D165" s="37">
        <v>4213</v>
      </c>
      <c r="E165" s="37">
        <f t="shared" si="22"/>
        <v>19906.459055305007</v>
      </c>
      <c r="F165" s="38">
        <f t="shared" si="23"/>
        <v>0.83611277216398361</v>
      </c>
      <c r="G165" s="37">
        <f t="shared" si="24"/>
        <v>2341.1299283192334</v>
      </c>
      <c r="H165" s="37">
        <f t="shared" si="25"/>
        <v>532.36714543192249</v>
      </c>
      <c r="I165" s="81">
        <f t="shared" si="26"/>
        <v>2873.4970737511558</v>
      </c>
      <c r="J165" s="37">
        <f t="shared" si="27"/>
        <v>-339.82967556380868</v>
      </c>
      <c r="K165" s="37">
        <f t="shared" si="28"/>
        <v>2533.6673981873473</v>
      </c>
      <c r="L165" s="37">
        <f t="shared" si="29"/>
        <v>12106043.171713619</v>
      </c>
      <c r="M165" s="41">
        <f t="shared" si="30"/>
        <v>10674340.748563293</v>
      </c>
      <c r="N165" s="41">
        <f>'jan-juli'!M165</f>
        <v>9763539.9460822307</v>
      </c>
      <c r="O165" s="41">
        <f t="shared" si="31"/>
        <v>910800.80248106271</v>
      </c>
      <c r="Q165" s="61"/>
      <c r="R165" s="62"/>
      <c r="S165" s="62"/>
      <c r="T165" s="62"/>
    </row>
    <row r="166" spans="1:20" s="34" customFormat="1" x14ac:dyDescent="0.2">
      <c r="A166" s="33">
        <v>3423</v>
      </c>
      <c r="B166" s="34" t="s">
        <v>104</v>
      </c>
      <c r="C166" s="36">
        <v>37772605</v>
      </c>
      <c r="D166" s="37">
        <v>2281</v>
      </c>
      <c r="E166" s="37">
        <f t="shared" si="22"/>
        <v>16559.669004822445</v>
      </c>
      <c r="F166" s="38">
        <f t="shared" si="23"/>
        <v>0.69554061419327318</v>
      </c>
      <c r="G166" s="37">
        <f t="shared" si="24"/>
        <v>4349.2039586087712</v>
      </c>
      <c r="H166" s="37">
        <f t="shared" si="25"/>
        <v>1703.7436631008195</v>
      </c>
      <c r="I166" s="81">
        <f t="shared" si="26"/>
        <v>6052.9476217095907</v>
      </c>
      <c r="J166" s="37">
        <f t="shared" si="27"/>
        <v>-339.82967556380868</v>
      </c>
      <c r="K166" s="37">
        <f t="shared" si="28"/>
        <v>5713.1179461457823</v>
      </c>
      <c r="L166" s="37">
        <f t="shared" si="29"/>
        <v>13806773.525119577</v>
      </c>
      <c r="M166" s="41">
        <f t="shared" si="30"/>
        <v>13031622.03515853</v>
      </c>
      <c r="N166" s="41">
        <f>'jan-juli'!M166</f>
        <v>12742989.716665929</v>
      </c>
      <c r="O166" s="41">
        <f t="shared" si="31"/>
        <v>288632.31849260069</v>
      </c>
      <c r="Q166" s="61"/>
      <c r="R166" s="62"/>
      <c r="S166" s="62"/>
      <c r="T166" s="62"/>
    </row>
    <row r="167" spans="1:20" s="34" customFormat="1" x14ac:dyDescent="0.2">
      <c r="A167" s="33">
        <v>3424</v>
      </c>
      <c r="B167" s="34" t="s">
        <v>105</v>
      </c>
      <c r="C167" s="36">
        <v>32003168</v>
      </c>
      <c r="D167" s="37">
        <v>1769</v>
      </c>
      <c r="E167" s="37">
        <f t="shared" si="22"/>
        <v>18091.10684002261</v>
      </c>
      <c r="F167" s="38">
        <f t="shared" si="23"/>
        <v>0.75986419530976423</v>
      </c>
      <c r="G167" s="37">
        <f t="shared" si="24"/>
        <v>3430.3412574886715</v>
      </c>
      <c r="H167" s="37">
        <f t="shared" si="25"/>
        <v>1167.7404207807613</v>
      </c>
      <c r="I167" s="81">
        <f t="shared" si="26"/>
        <v>4598.0816782694328</v>
      </c>
      <c r="J167" s="37">
        <f t="shared" si="27"/>
        <v>-339.82967556380868</v>
      </c>
      <c r="K167" s="37">
        <f t="shared" si="28"/>
        <v>4258.2520027056244</v>
      </c>
      <c r="L167" s="37">
        <f t="shared" si="29"/>
        <v>8134006.4888586262</v>
      </c>
      <c r="M167" s="41">
        <f t="shared" si="30"/>
        <v>7532847.7927862499</v>
      </c>
      <c r="N167" s="41">
        <f>'jan-juli'!M167</f>
        <v>7023822.9853713401</v>
      </c>
      <c r="O167" s="41">
        <f t="shared" si="31"/>
        <v>509024.80741490982</v>
      </c>
      <c r="Q167" s="61"/>
      <c r="R167" s="62"/>
      <c r="S167" s="62"/>
      <c r="T167" s="62"/>
    </row>
    <row r="168" spans="1:20" s="34" customFormat="1" x14ac:dyDescent="0.2">
      <c r="A168" s="33">
        <v>3425</v>
      </c>
      <c r="B168" s="34" t="s">
        <v>106</v>
      </c>
      <c r="C168" s="36">
        <v>19714863</v>
      </c>
      <c r="D168" s="37">
        <v>1328</v>
      </c>
      <c r="E168" s="37">
        <f t="shared" si="22"/>
        <v>14845.529367469879</v>
      </c>
      <c r="F168" s="38">
        <f t="shared" si="23"/>
        <v>0.62354317657359404</v>
      </c>
      <c r="G168" s="37">
        <f t="shared" si="24"/>
        <v>5377.6877410203106</v>
      </c>
      <c r="H168" s="37">
        <f t="shared" si="25"/>
        <v>2303.6925361742174</v>
      </c>
      <c r="I168" s="81">
        <f t="shared" si="26"/>
        <v>7681.3802771945284</v>
      </c>
      <c r="J168" s="37">
        <f t="shared" si="27"/>
        <v>-339.82967556380868</v>
      </c>
      <c r="K168" s="37">
        <f t="shared" si="28"/>
        <v>7341.5506016307199</v>
      </c>
      <c r="L168" s="37">
        <f t="shared" si="29"/>
        <v>10200873.008114334</v>
      </c>
      <c r="M168" s="41">
        <f t="shared" si="30"/>
        <v>9749579.198965596</v>
      </c>
      <c r="N168" s="41">
        <f>'jan-juli'!M168</f>
        <v>9511778.1014828365</v>
      </c>
      <c r="O168" s="41">
        <f t="shared" si="31"/>
        <v>237801.09748275951</v>
      </c>
      <c r="Q168" s="61"/>
      <c r="R168" s="62"/>
      <c r="S168" s="62"/>
      <c r="T168" s="62"/>
    </row>
    <row r="169" spans="1:20" s="34" customFormat="1" x14ac:dyDescent="0.2">
      <c r="A169" s="33">
        <v>3426</v>
      </c>
      <c r="B169" s="34" t="s">
        <v>107</v>
      </c>
      <c r="C169" s="36">
        <v>24156394</v>
      </c>
      <c r="D169" s="37">
        <v>1555</v>
      </c>
      <c r="E169" s="37">
        <f t="shared" si="22"/>
        <v>15534.658520900322</v>
      </c>
      <c r="F169" s="38">
        <f t="shared" si="23"/>
        <v>0.65248803739755834</v>
      </c>
      <c r="G169" s="37">
        <f t="shared" si="24"/>
        <v>4964.2102489620438</v>
      </c>
      <c r="H169" s="37">
        <f t="shared" si="25"/>
        <v>2062.497332473562</v>
      </c>
      <c r="I169" s="81">
        <f t="shared" si="26"/>
        <v>7026.7075814356058</v>
      </c>
      <c r="J169" s="37">
        <f t="shared" si="27"/>
        <v>-339.82967556380868</v>
      </c>
      <c r="K169" s="37">
        <f t="shared" si="28"/>
        <v>6686.8779058717973</v>
      </c>
      <c r="L169" s="37">
        <f t="shared" si="29"/>
        <v>10926530.289132368</v>
      </c>
      <c r="M169" s="41">
        <f t="shared" si="30"/>
        <v>10398095.143630644</v>
      </c>
      <c r="N169" s="41">
        <f>'jan-juli'!M169</f>
        <v>10025228.893189618</v>
      </c>
      <c r="O169" s="41">
        <f t="shared" si="31"/>
        <v>372866.25044102594</v>
      </c>
      <c r="Q169" s="61"/>
      <c r="R169" s="62"/>
      <c r="S169" s="62"/>
      <c r="T169" s="62"/>
    </row>
    <row r="170" spans="1:20" s="34" customFormat="1" x14ac:dyDescent="0.2">
      <c r="A170" s="33">
        <v>3427</v>
      </c>
      <c r="B170" s="34" t="s">
        <v>108</v>
      </c>
      <c r="C170" s="36">
        <v>101549978</v>
      </c>
      <c r="D170" s="37">
        <v>5628</v>
      </c>
      <c r="E170" s="37">
        <f t="shared" si="22"/>
        <v>18043.706112295666</v>
      </c>
      <c r="F170" s="38">
        <f t="shared" si="23"/>
        <v>0.75787326594597049</v>
      </c>
      <c r="G170" s="37">
        <f t="shared" si="24"/>
        <v>3458.7816941248384</v>
      </c>
      <c r="H170" s="37">
        <f t="shared" si="25"/>
        <v>1184.3306754851919</v>
      </c>
      <c r="I170" s="81">
        <f t="shared" si="26"/>
        <v>4643.1123696100303</v>
      </c>
      <c r="J170" s="37">
        <f t="shared" si="27"/>
        <v>-339.82967556380868</v>
      </c>
      <c r="K170" s="37">
        <f t="shared" si="28"/>
        <v>4303.2826940462219</v>
      </c>
      <c r="L170" s="37">
        <f t="shared" si="29"/>
        <v>26131436.416165251</v>
      </c>
      <c r="M170" s="41">
        <f t="shared" si="30"/>
        <v>24218875.002092138</v>
      </c>
      <c r="N170" s="41">
        <f>'jan-juli'!M170</f>
        <v>23460794.044386618</v>
      </c>
      <c r="O170" s="41">
        <f t="shared" si="31"/>
        <v>758080.95770552009</v>
      </c>
      <c r="Q170" s="61"/>
      <c r="R170" s="62"/>
      <c r="S170" s="62"/>
      <c r="T170" s="62"/>
    </row>
    <row r="171" spans="1:20" s="34" customFormat="1" x14ac:dyDescent="0.2">
      <c r="A171" s="33">
        <v>3428</v>
      </c>
      <c r="B171" s="34" t="s">
        <v>109</v>
      </c>
      <c r="C171" s="36">
        <v>45239555</v>
      </c>
      <c r="D171" s="37">
        <v>2493</v>
      </c>
      <c r="E171" s="37">
        <f t="shared" si="22"/>
        <v>18146.63257119936</v>
      </c>
      <c r="F171" s="38">
        <f t="shared" si="23"/>
        <v>0.76219639175372456</v>
      </c>
      <c r="G171" s="37">
        <f t="shared" si="24"/>
        <v>3397.0258187826221</v>
      </c>
      <c r="H171" s="37">
        <f t="shared" si="25"/>
        <v>1148.3064148688991</v>
      </c>
      <c r="I171" s="81">
        <f t="shared" si="26"/>
        <v>4545.3322336515212</v>
      </c>
      <c r="J171" s="37">
        <f t="shared" si="27"/>
        <v>-339.82967556380868</v>
      </c>
      <c r="K171" s="37">
        <f t="shared" si="28"/>
        <v>4205.5025580877127</v>
      </c>
      <c r="L171" s="37">
        <f t="shared" si="29"/>
        <v>11331513.258493243</v>
      </c>
      <c r="M171" s="41">
        <f t="shared" si="30"/>
        <v>10484317.877312668</v>
      </c>
      <c r="N171" s="41">
        <f>'jan-juli'!M171</f>
        <v>10490548.658920715</v>
      </c>
      <c r="O171" s="41">
        <f t="shared" si="31"/>
        <v>-6230.7816080469638</v>
      </c>
      <c r="Q171" s="61"/>
      <c r="R171" s="62"/>
      <c r="S171" s="62"/>
      <c r="T171" s="62"/>
    </row>
    <row r="172" spans="1:20" s="34" customFormat="1" x14ac:dyDescent="0.2">
      <c r="A172" s="33">
        <v>3429</v>
      </c>
      <c r="B172" s="34" t="s">
        <v>110</v>
      </c>
      <c r="C172" s="36">
        <v>25284058</v>
      </c>
      <c r="D172" s="37">
        <v>1519</v>
      </c>
      <c r="E172" s="37">
        <f t="shared" si="22"/>
        <v>16645.199473337721</v>
      </c>
      <c r="F172" s="38">
        <f t="shared" si="23"/>
        <v>0.69913307214554443</v>
      </c>
      <c r="G172" s="37">
        <f t="shared" si="24"/>
        <v>4297.8856774996048</v>
      </c>
      <c r="H172" s="37">
        <f t="shared" si="25"/>
        <v>1673.8079991204725</v>
      </c>
      <c r="I172" s="81">
        <f t="shared" si="26"/>
        <v>5971.693676620077</v>
      </c>
      <c r="J172" s="37">
        <f t="shared" si="27"/>
        <v>-339.82967556380868</v>
      </c>
      <c r="K172" s="37">
        <f t="shared" si="28"/>
        <v>5631.8640010562685</v>
      </c>
      <c r="L172" s="37">
        <f t="shared" si="29"/>
        <v>9071002.6947858967</v>
      </c>
      <c r="M172" s="41">
        <f t="shared" si="30"/>
        <v>8554801.4176044725</v>
      </c>
      <c r="N172" s="41">
        <f>'jan-juli'!M172</f>
        <v>8312485.2445048429</v>
      </c>
      <c r="O172" s="41">
        <f t="shared" si="31"/>
        <v>242316.17309962958</v>
      </c>
      <c r="Q172" s="61"/>
      <c r="R172" s="62"/>
      <c r="S172" s="62"/>
      <c r="T172" s="62"/>
    </row>
    <row r="173" spans="1:20" s="34" customFormat="1" x14ac:dyDescent="0.2">
      <c r="A173" s="33">
        <v>3430</v>
      </c>
      <c r="B173" s="34" t="s">
        <v>111</v>
      </c>
      <c r="C173" s="36">
        <v>31942883</v>
      </c>
      <c r="D173" s="37">
        <v>1844</v>
      </c>
      <c r="E173" s="37">
        <f t="shared" si="22"/>
        <v>17322.604663774404</v>
      </c>
      <c r="F173" s="38">
        <f t="shared" si="23"/>
        <v>0.72758550208703843</v>
      </c>
      <c r="G173" s="37">
        <f t="shared" si="24"/>
        <v>3891.4425632375951</v>
      </c>
      <c r="H173" s="37">
        <f t="shared" si="25"/>
        <v>1436.7161824676336</v>
      </c>
      <c r="I173" s="81">
        <f t="shared" si="26"/>
        <v>5328.1587457052283</v>
      </c>
      <c r="J173" s="37">
        <f t="shared" si="27"/>
        <v>-339.82967556380868</v>
      </c>
      <c r="K173" s="37">
        <f t="shared" si="28"/>
        <v>4988.3290701414198</v>
      </c>
      <c r="L173" s="37">
        <f t="shared" si="29"/>
        <v>9825124.7270804401</v>
      </c>
      <c r="M173" s="41">
        <f t="shared" si="30"/>
        <v>9198478.8053407781</v>
      </c>
      <c r="N173" s="41">
        <f>'jan-juli'!M173</f>
        <v>8923689.5326312892</v>
      </c>
      <c r="O173" s="41">
        <f t="shared" si="31"/>
        <v>274789.27270948887</v>
      </c>
      <c r="Q173" s="61"/>
      <c r="R173" s="62"/>
      <c r="S173" s="62"/>
      <c r="T173" s="62"/>
    </row>
    <row r="174" spans="1:20" s="34" customFormat="1" x14ac:dyDescent="0.2">
      <c r="A174" s="33">
        <v>3431</v>
      </c>
      <c r="B174" s="34" t="s">
        <v>114</v>
      </c>
      <c r="C174" s="36">
        <v>41905430</v>
      </c>
      <c r="D174" s="37">
        <v>2466</v>
      </c>
      <c r="E174" s="37">
        <f t="shared" si="22"/>
        <v>16993.280616382806</v>
      </c>
      <c r="F174" s="38">
        <f t="shared" si="23"/>
        <v>0.71375320567310285</v>
      </c>
      <c r="G174" s="37">
        <f t="shared" si="24"/>
        <v>4089.036991672554</v>
      </c>
      <c r="H174" s="37">
        <f t="shared" si="25"/>
        <v>1551.9795990546927</v>
      </c>
      <c r="I174" s="81">
        <f t="shared" si="26"/>
        <v>5641.0165907272467</v>
      </c>
      <c r="J174" s="37">
        <f t="shared" si="27"/>
        <v>-339.82967556380868</v>
      </c>
      <c r="K174" s="37">
        <f t="shared" si="28"/>
        <v>5301.1869151634382</v>
      </c>
      <c r="L174" s="37">
        <f t="shared" si="29"/>
        <v>13910746.912733391</v>
      </c>
      <c r="M174" s="41">
        <f t="shared" si="30"/>
        <v>13072726.932793038</v>
      </c>
      <c r="N174" s="41">
        <f>'jan-juli'!M174</f>
        <v>13030743.409907136</v>
      </c>
      <c r="O174" s="41">
        <f t="shared" si="31"/>
        <v>41983.522885901853</v>
      </c>
      <c r="Q174" s="61"/>
      <c r="R174" s="62"/>
      <c r="S174" s="62"/>
      <c r="T174" s="62"/>
    </row>
    <row r="175" spans="1:20" s="34" customFormat="1" x14ac:dyDescent="0.2">
      <c r="A175" s="33">
        <v>3432</v>
      </c>
      <c r="B175" s="34" t="s">
        <v>115</v>
      </c>
      <c r="C175" s="36">
        <v>37538586</v>
      </c>
      <c r="D175" s="37">
        <v>1966</v>
      </c>
      <c r="E175" s="37">
        <f t="shared" si="22"/>
        <v>19093.889114954221</v>
      </c>
      <c r="F175" s="38">
        <f t="shared" si="23"/>
        <v>0.80198314099671875</v>
      </c>
      <c r="G175" s="37">
        <f t="shared" si="24"/>
        <v>2828.671892529705</v>
      </c>
      <c r="H175" s="37">
        <f t="shared" si="25"/>
        <v>816.7666245546975</v>
      </c>
      <c r="I175" s="81">
        <f t="shared" si="26"/>
        <v>3645.4385170844025</v>
      </c>
      <c r="J175" s="37">
        <f t="shared" si="27"/>
        <v>-339.82967556380868</v>
      </c>
      <c r="K175" s="37">
        <f t="shared" si="28"/>
        <v>3305.6088415205941</v>
      </c>
      <c r="L175" s="37">
        <f t="shared" si="29"/>
        <v>7166932.1245879354</v>
      </c>
      <c r="M175" s="41">
        <f t="shared" si="30"/>
        <v>6498826.9824294876</v>
      </c>
      <c r="N175" s="41">
        <f>'jan-juli'!M175</f>
        <v>6494250.5281741442</v>
      </c>
      <c r="O175" s="41">
        <f t="shared" si="31"/>
        <v>4576.4542553434148</v>
      </c>
      <c r="Q175" s="61"/>
      <c r="R175" s="62"/>
      <c r="S175" s="62"/>
      <c r="T175" s="62"/>
    </row>
    <row r="176" spans="1:20" s="34" customFormat="1" x14ac:dyDescent="0.2">
      <c r="A176" s="33">
        <v>3433</v>
      </c>
      <c r="B176" s="34" t="s">
        <v>116</v>
      </c>
      <c r="C176" s="36">
        <v>49015153</v>
      </c>
      <c r="D176" s="37">
        <v>2147</v>
      </c>
      <c r="E176" s="37">
        <f t="shared" si="22"/>
        <v>22829.600838379134</v>
      </c>
      <c r="F176" s="38">
        <f t="shared" si="23"/>
        <v>0.95889081987624813</v>
      </c>
      <c r="G176" s="37">
        <f t="shared" si="24"/>
        <v>587.24485847475728</v>
      </c>
      <c r="H176" s="37">
        <f t="shared" si="25"/>
        <v>0</v>
      </c>
      <c r="I176" s="81">
        <f t="shared" si="26"/>
        <v>587.24485847475728</v>
      </c>
      <c r="J176" s="37">
        <f t="shared" si="27"/>
        <v>-339.82967556380868</v>
      </c>
      <c r="K176" s="37">
        <f t="shared" si="28"/>
        <v>247.4151829109486</v>
      </c>
      <c r="L176" s="37">
        <f t="shared" si="29"/>
        <v>1260814.7111453039</v>
      </c>
      <c r="M176" s="41">
        <f t="shared" si="30"/>
        <v>531200.39770980668</v>
      </c>
      <c r="N176" s="41">
        <f>'jan-juli'!M176</f>
        <v>345587.52995238296</v>
      </c>
      <c r="O176" s="41">
        <f t="shared" si="31"/>
        <v>185612.86775742372</v>
      </c>
      <c r="Q176" s="61"/>
      <c r="R176" s="62"/>
      <c r="S176" s="62"/>
      <c r="T176" s="62"/>
    </row>
    <row r="177" spans="1:20" s="34" customFormat="1" x14ac:dyDescent="0.2">
      <c r="A177" s="33">
        <v>3434</v>
      </c>
      <c r="B177" s="34" t="s">
        <v>117</v>
      </c>
      <c r="C177" s="36">
        <v>37259021</v>
      </c>
      <c r="D177" s="37">
        <v>2212</v>
      </c>
      <c r="E177" s="37">
        <f t="shared" si="22"/>
        <v>16844.042043399637</v>
      </c>
      <c r="F177" s="38">
        <f t="shared" si="23"/>
        <v>0.70748487454379028</v>
      </c>
      <c r="G177" s="37">
        <f t="shared" si="24"/>
        <v>4178.5801354624555</v>
      </c>
      <c r="H177" s="37">
        <f t="shared" si="25"/>
        <v>1604.213099598802</v>
      </c>
      <c r="I177" s="81">
        <f t="shared" si="26"/>
        <v>5782.7932350612573</v>
      </c>
      <c r="J177" s="37">
        <f t="shared" si="27"/>
        <v>-339.82967556380868</v>
      </c>
      <c r="K177" s="37">
        <f t="shared" si="28"/>
        <v>5442.9635594974488</v>
      </c>
      <c r="L177" s="37">
        <f t="shared" si="29"/>
        <v>12791538.635955501</v>
      </c>
      <c r="M177" s="41">
        <f t="shared" si="30"/>
        <v>12039835.393608358</v>
      </c>
      <c r="N177" s="41">
        <f>'jan-juli'!M177</f>
        <v>11619583.669186775</v>
      </c>
      <c r="O177" s="41">
        <f t="shared" si="31"/>
        <v>420251.72442158312</v>
      </c>
      <c r="Q177" s="61"/>
      <c r="R177" s="62"/>
      <c r="S177" s="62"/>
      <c r="T177" s="62"/>
    </row>
    <row r="178" spans="1:20" s="34" customFormat="1" x14ac:dyDescent="0.2">
      <c r="A178" s="33">
        <v>3435</v>
      </c>
      <c r="B178" s="34" t="s">
        <v>118</v>
      </c>
      <c r="C178" s="36">
        <v>61515945</v>
      </c>
      <c r="D178" s="37">
        <v>3532</v>
      </c>
      <c r="E178" s="37">
        <f t="shared" si="22"/>
        <v>17416.745469988677</v>
      </c>
      <c r="F178" s="38">
        <f t="shared" si="23"/>
        <v>0.73153961216954411</v>
      </c>
      <c r="G178" s="37">
        <f t="shared" si="24"/>
        <v>3834.9580795090314</v>
      </c>
      <c r="H178" s="37">
        <f t="shared" si="25"/>
        <v>1403.7669002926382</v>
      </c>
      <c r="I178" s="81">
        <f t="shared" si="26"/>
        <v>5238.7249798016692</v>
      </c>
      <c r="J178" s="37">
        <f t="shared" si="27"/>
        <v>-339.82967556380868</v>
      </c>
      <c r="K178" s="37">
        <f t="shared" si="28"/>
        <v>4898.8953042378607</v>
      </c>
      <c r="L178" s="37">
        <f t="shared" si="29"/>
        <v>18503176.628659494</v>
      </c>
      <c r="M178" s="41">
        <f t="shared" si="30"/>
        <v>17302898.214568123</v>
      </c>
      <c r="N178" s="41">
        <f>'jan-juli'!M178</f>
        <v>16786821.970961887</v>
      </c>
      <c r="O178" s="41">
        <f t="shared" si="31"/>
        <v>516076.24360623583</v>
      </c>
      <c r="Q178" s="61"/>
      <c r="R178" s="62"/>
      <c r="S178" s="62"/>
      <c r="T178" s="62"/>
    </row>
    <row r="179" spans="1:20" s="34" customFormat="1" x14ac:dyDescent="0.2">
      <c r="A179" s="33">
        <v>3436</v>
      </c>
      <c r="B179" s="34" t="s">
        <v>119</v>
      </c>
      <c r="C179" s="36">
        <v>119266796</v>
      </c>
      <c r="D179" s="37">
        <v>5589</v>
      </c>
      <c r="E179" s="37">
        <f t="shared" si="22"/>
        <v>21339.559134013241</v>
      </c>
      <c r="F179" s="38">
        <f t="shared" si="23"/>
        <v>0.89630596253843342</v>
      </c>
      <c r="G179" s="37">
        <f t="shared" si="24"/>
        <v>1481.2698810942929</v>
      </c>
      <c r="H179" s="37">
        <f t="shared" si="25"/>
        <v>30.782117884040598</v>
      </c>
      <c r="I179" s="81">
        <f t="shared" si="26"/>
        <v>1512.0519989783336</v>
      </c>
      <c r="J179" s="37">
        <f t="shared" si="27"/>
        <v>-339.82967556380868</v>
      </c>
      <c r="K179" s="37">
        <f t="shared" si="28"/>
        <v>1172.2223234145249</v>
      </c>
      <c r="L179" s="37">
        <f t="shared" si="29"/>
        <v>8450858.6222899072</v>
      </c>
      <c r="M179" s="41">
        <f t="shared" si="30"/>
        <v>6551550.5655637793</v>
      </c>
      <c r="N179" s="41">
        <f>'jan-juli'!M179</f>
        <v>5704869.3019580226</v>
      </c>
      <c r="O179" s="41">
        <f t="shared" si="31"/>
        <v>846681.26360575669</v>
      </c>
      <c r="Q179" s="61"/>
      <c r="R179" s="62"/>
      <c r="S179" s="62"/>
      <c r="T179" s="62"/>
    </row>
    <row r="180" spans="1:20" s="34" customFormat="1" x14ac:dyDescent="0.2">
      <c r="A180" s="33">
        <v>3437</v>
      </c>
      <c r="B180" s="34" t="s">
        <v>120</v>
      </c>
      <c r="C180" s="36">
        <v>85442452</v>
      </c>
      <c r="D180" s="37">
        <v>5567</v>
      </c>
      <c r="E180" s="37">
        <f t="shared" si="22"/>
        <v>15348.02442967487</v>
      </c>
      <c r="F180" s="38">
        <f t="shared" si="23"/>
        <v>0.64464901655707219</v>
      </c>
      <c r="G180" s="37">
        <f t="shared" si="24"/>
        <v>5076.1907036973162</v>
      </c>
      <c r="H180" s="37">
        <f t="shared" si="25"/>
        <v>2127.8192644024707</v>
      </c>
      <c r="I180" s="81">
        <f t="shared" si="26"/>
        <v>7204.0099680997864</v>
      </c>
      <c r="J180" s="37">
        <f t="shared" si="27"/>
        <v>-339.82967556380868</v>
      </c>
      <c r="K180" s="37">
        <f t="shared" si="28"/>
        <v>6864.180292535978</v>
      </c>
      <c r="L180" s="37">
        <f t="shared" si="29"/>
        <v>40104723.492411509</v>
      </c>
      <c r="M180" s="41">
        <f t="shared" si="30"/>
        <v>38212891.68854779</v>
      </c>
      <c r="N180" s="41">
        <f>'jan-juli'!M180</f>
        <v>36685685.246615186</v>
      </c>
      <c r="O180" s="41">
        <f t="shared" si="31"/>
        <v>1527206.4419326037</v>
      </c>
      <c r="Q180" s="61"/>
      <c r="R180" s="62"/>
      <c r="S180" s="62"/>
      <c r="T180" s="62"/>
    </row>
    <row r="181" spans="1:20" s="34" customFormat="1" x14ac:dyDescent="0.2">
      <c r="A181" s="33">
        <v>3438</v>
      </c>
      <c r="B181" s="34" t="s">
        <v>121</v>
      </c>
      <c r="C181" s="36">
        <v>64708486</v>
      </c>
      <c r="D181" s="37">
        <v>3240</v>
      </c>
      <c r="E181" s="37">
        <f t="shared" si="22"/>
        <v>19971.754938271606</v>
      </c>
      <c r="F181" s="38">
        <f t="shared" si="23"/>
        <v>0.83885533534744183</v>
      </c>
      <c r="G181" s="37">
        <f t="shared" si="24"/>
        <v>2301.9523985392739</v>
      </c>
      <c r="H181" s="37">
        <f t="shared" si="25"/>
        <v>509.51358639361291</v>
      </c>
      <c r="I181" s="81">
        <f t="shared" si="26"/>
        <v>2811.4659849328868</v>
      </c>
      <c r="J181" s="37">
        <f t="shared" si="27"/>
        <v>-339.82967556380868</v>
      </c>
      <c r="K181" s="37">
        <f t="shared" si="28"/>
        <v>2471.6363093690779</v>
      </c>
      <c r="L181" s="37">
        <f t="shared" si="29"/>
        <v>9109149.7911825534</v>
      </c>
      <c r="M181" s="41">
        <f t="shared" si="30"/>
        <v>8008101.6423558127</v>
      </c>
      <c r="N181" s="41">
        <f>'jan-juli'!M181</f>
        <v>7817753.88162982</v>
      </c>
      <c r="O181" s="41">
        <f t="shared" si="31"/>
        <v>190347.76072599273</v>
      </c>
      <c r="Q181" s="61"/>
      <c r="R181" s="62"/>
      <c r="S181" s="62"/>
      <c r="T181" s="62"/>
    </row>
    <row r="182" spans="1:20" s="34" customFormat="1" x14ac:dyDescent="0.2">
      <c r="A182" s="33">
        <v>3439</v>
      </c>
      <c r="B182" s="34" t="s">
        <v>122</v>
      </c>
      <c r="C182" s="36">
        <v>85414030</v>
      </c>
      <c r="D182" s="37">
        <v>4416</v>
      </c>
      <c r="E182" s="37">
        <f t="shared" si="22"/>
        <v>19341.945199275364</v>
      </c>
      <c r="F182" s="38">
        <f t="shared" si="23"/>
        <v>0.81240201357157893</v>
      </c>
      <c r="G182" s="37">
        <f t="shared" si="24"/>
        <v>2679.8382419370196</v>
      </c>
      <c r="H182" s="37">
        <f t="shared" si="25"/>
        <v>729.94699504229766</v>
      </c>
      <c r="I182" s="81">
        <f t="shared" si="26"/>
        <v>3409.7852369793172</v>
      </c>
      <c r="J182" s="37">
        <f t="shared" si="27"/>
        <v>-339.82967556380868</v>
      </c>
      <c r="K182" s="37">
        <f t="shared" si="28"/>
        <v>3069.9555614155088</v>
      </c>
      <c r="L182" s="37">
        <f t="shared" si="29"/>
        <v>15057611.606500665</v>
      </c>
      <c r="M182" s="41">
        <f t="shared" si="30"/>
        <v>13556923.759210886</v>
      </c>
      <c r="N182" s="41">
        <f>'jan-juli'!M182</f>
        <v>13945144.638665821</v>
      </c>
      <c r="O182" s="41">
        <f t="shared" si="31"/>
        <v>-388220.87945493497</v>
      </c>
      <c r="Q182" s="61"/>
      <c r="R182" s="62"/>
      <c r="S182" s="62"/>
      <c r="T182" s="62"/>
    </row>
    <row r="183" spans="1:20" s="34" customFormat="1" x14ac:dyDescent="0.2">
      <c r="A183" s="33">
        <v>3440</v>
      </c>
      <c r="B183" s="34" t="s">
        <v>123</v>
      </c>
      <c r="C183" s="36">
        <v>111271019</v>
      </c>
      <c r="D183" s="37">
        <v>5161</v>
      </c>
      <c r="E183" s="37">
        <f t="shared" si="22"/>
        <v>21559.972679713235</v>
      </c>
      <c r="F183" s="38">
        <f t="shared" si="23"/>
        <v>0.90556379087473926</v>
      </c>
      <c r="G183" s="37">
        <f t="shared" si="24"/>
        <v>1349.0217536742966</v>
      </c>
      <c r="H183" s="37">
        <f t="shared" si="25"/>
        <v>0</v>
      </c>
      <c r="I183" s="81">
        <f t="shared" si="26"/>
        <v>1349.0217536742966</v>
      </c>
      <c r="J183" s="37">
        <f t="shared" si="27"/>
        <v>-339.82967556380868</v>
      </c>
      <c r="K183" s="37">
        <f t="shared" si="28"/>
        <v>1009.192078110488</v>
      </c>
      <c r="L183" s="37">
        <f t="shared" si="29"/>
        <v>6962301.2707130453</v>
      </c>
      <c r="M183" s="41">
        <f t="shared" si="30"/>
        <v>5208440.3151282286</v>
      </c>
      <c r="N183" s="41">
        <f>'jan-juli'!M183</f>
        <v>4839209.8803373259</v>
      </c>
      <c r="O183" s="41">
        <f t="shared" si="31"/>
        <v>369230.43479090277</v>
      </c>
      <c r="Q183" s="61"/>
      <c r="R183" s="62"/>
      <c r="S183" s="62"/>
      <c r="T183" s="62"/>
    </row>
    <row r="184" spans="1:20" s="34" customFormat="1" x14ac:dyDescent="0.2">
      <c r="A184" s="33">
        <v>3441</v>
      </c>
      <c r="B184" s="34" t="s">
        <v>124</v>
      </c>
      <c r="C184" s="36">
        <v>118019547</v>
      </c>
      <c r="D184" s="37">
        <v>6129</v>
      </c>
      <c r="E184" s="37">
        <f t="shared" si="22"/>
        <v>19255.922173274597</v>
      </c>
      <c r="F184" s="38">
        <f t="shared" si="23"/>
        <v>0.80878886717825949</v>
      </c>
      <c r="G184" s="37">
        <f t="shared" si="24"/>
        <v>2731.4520575374795</v>
      </c>
      <c r="H184" s="37">
        <f t="shared" si="25"/>
        <v>760.05505414256595</v>
      </c>
      <c r="I184" s="81">
        <f t="shared" si="26"/>
        <v>3491.5071116800455</v>
      </c>
      <c r="J184" s="37">
        <f t="shared" si="27"/>
        <v>-339.82967556380868</v>
      </c>
      <c r="K184" s="37">
        <f t="shared" si="28"/>
        <v>3151.677436116237</v>
      </c>
      <c r="L184" s="37">
        <f t="shared" si="29"/>
        <v>21399447.087486997</v>
      </c>
      <c r="M184" s="41">
        <f t="shared" si="30"/>
        <v>19316631.005956415</v>
      </c>
      <c r="N184" s="41">
        <f>'jan-juli'!M184</f>
        <v>19399299.226083066</v>
      </c>
      <c r="O184" s="41">
        <f t="shared" si="31"/>
        <v>-82668.220126651227</v>
      </c>
      <c r="Q184" s="61"/>
      <c r="R184" s="62"/>
      <c r="S184" s="62"/>
      <c r="T184" s="62"/>
    </row>
    <row r="185" spans="1:20" s="34" customFormat="1" x14ac:dyDescent="0.2">
      <c r="A185" s="33">
        <v>3442</v>
      </c>
      <c r="B185" s="34" t="s">
        <v>125</v>
      </c>
      <c r="C185" s="36">
        <v>272745230</v>
      </c>
      <c r="D185" s="37">
        <v>14896</v>
      </c>
      <c r="E185" s="37">
        <f t="shared" si="22"/>
        <v>18309.964419978518</v>
      </c>
      <c r="F185" s="38">
        <f t="shared" si="23"/>
        <v>0.76905666984165588</v>
      </c>
      <c r="G185" s="37">
        <f t="shared" si="24"/>
        <v>3299.0267095151271</v>
      </c>
      <c r="H185" s="37">
        <f t="shared" si="25"/>
        <v>1091.1402677961937</v>
      </c>
      <c r="I185" s="81">
        <f t="shared" si="26"/>
        <v>4390.1669773113208</v>
      </c>
      <c r="J185" s="37">
        <f t="shared" si="27"/>
        <v>-339.82967556380868</v>
      </c>
      <c r="K185" s="37">
        <f t="shared" si="28"/>
        <v>4050.3373017475124</v>
      </c>
      <c r="L185" s="37">
        <f t="shared" si="29"/>
        <v>65395927.294029437</v>
      </c>
      <c r="M185" s="41">
        <f t="shared" si="30"/>
        <v>60333824.446830943</v>
      </c>
      <c r="N185" s="41">
        <f>'jan-juli'!M185</f>
        <v>59411045.305789433</v>
      </c>
      <c r="O185" s="41">
        <f t="shared" si="31"/>
        <v>922779.14104150981</v>
      </c>
      <c r="Q185" s="61"/>
      <c r="R185" s="62"/>
      <c r="S185" s="62"/>
      <c r="T185" s="62"/>
    </row>
    <row r="186" spans="1:20" s="34" customFormat="1" x14ac:dyDescent="0.2">
      <c r="A186" s="33">
        <v>3443</v>
      </c>
      <c r="B186" s="34" t="s">
        <v>126</v>
      </c>
      <c r="C186" s="36">
        <v>232583768</v>
      </c>
      <c r="D186" s="37">
        <v>13635</v>
      </c>
      <c r="E186" s="37">
        <f t="shared" si="22"/>
        <v>17057.84877154382</v>
      </c>
      <c r="F186" s="38">
        <f t="shared" si="23"/>
        <v>0.71646520277189385</v>
      </c>
      <c r="G186" s="37">
        <f t="shared" si="24"/>
        <v>4050.2960985759455</v>
      </c>
      <c r="H186" s="37">
        <f t="shared" si="25"/>
        <v>1529.3807447483377</v>
      </c>
      <c r="I186" s="81">
        <f t="shared" si="26"/>
        <v>5579.6768433242833</v>
      </c>
      <c r="J186" s="37">
        <f t="shared" si="27"/>
        <v>-339.82967556380868</v>
      </c>
      <c r="K186" s="37">
        <f t="shared" si="28"/>
        <v>5239.8471677604748</v>
      </c>
      <c r="L186" s="37">
        <f t="shared" si="29"/>
        <v>76078893.758726597</v>
      </c>
      <c r="M186" s="41">
        <f t="shared" si="30"/>
        <v>71445316.132414073</v>
      </c>
      <c r="N186" s="41">
        <f>'jan-juli'!M186</f>
        <v>68956126.351858795</v>
      </c>
      <c r="O186" s="41">
        <f t="shared" si="31"/>
        <v>2489189.7805552781</v>
      </c>
      <c r="Q186" s="61"/>
      <c r="R186" s="62"/>
      <c r="S186" s="62"/>
      <c r="T186" s="62"/>
    </row>
    <row r="187" spans="1:20" s="34" customFormat="1" x14ac:dyDescent="0.2">
      <c r="A187" s="33">
        <v>3446</v>
      </c>
      <c r="B187" s="34" t="s">
        <v>129</v>
      </c>
      <c r="C187" s="36">
        <v>269964943</v>
      </c>
      <c r="D187" s="37">
        <v>13568</v>
      </c>
      <c r="E187" s="37">
        <f t="shared" si="22"/>
        <v>19897.180350825471</v>
      </c>
      <c r="F187" s="38">
        <f t="shared" si="23"/>
        <v>0.83572304723586244</v>
      </c>
      <c r="G187" s="37">
        <f t="shared" si="24"/>
        <v>2346.6971510069552</v>
      </c>
      <c r="H187" s="37">
        <f t="shared" si="25"/>
        <v>535.61469199976034</v>
      </c>
      <c r="I187" s="81">
        <f t="shared" si="26"/>
        <v>2882.3118430067157</v>
      </c>
      <c r="J187" s="37">
        <f t="shared" si="27"/>
        <v>-339.82967556380868</v>
      </c>
      <c r="K187" s="37">
        <f t="shared" si="28"/>
        <v>2542.4821674429068</v>
      </c>
      <c r="L187" s="37">
        <f t="shared" si="29"/>
        <v>39107207.085915118</v>
      </c>
      <c r="M187" s="41">
        <f t="shared" si="30"/>
        <v>34496398.047865361</v>
      </c>
      <c r="N187" s="41">
        <f>'jan-juli'!M187</f>
        <v>32525018.354306597</v>
      </c>
      <c r="O187" s="41">
        <f t="shared" si="31"/>
        <v>1971379.6935587637</v>
      </c>
      <c r="Q187" s="61"/>
      <c r="R187" s="62"/>
      <c r="S187" s="62"/>
      <c r="T187" s="62"/>
    </row>
    <row r="188" spans="1:20" s="34" customFormat="1" x14ac:dyDescent="0.2">
      <c r="A188" s="33">
        <v>3447</v>
      </c>
      <c r="B188" s="34" t="s">
        <v>130</v>
      </c>
      <c r="C188" s="36">
        <v>85126894</v>
      </c>
      <c r="D188" s="37">
        <v>5564</v>
      </c>
      <c r="E188" s="37">
        <f t="shared" si="22"/>
        <v>15299.585549964055</v>
      </c>
      <c r="F188" s="38">
        <f t="shared" si="23"/>
        <v>0.64261448264609355</v>
      </c>
      <c r="G188" s="37">
        <f t="shared" si="24"/>
        <v>5105.2540315238048</v>
      </c>
      <c r="H188" s="37">
        <f t="shared" si="25"/>
        <v>2144.772872301256</v>
      </c>
      <c r="I188" s="81">
        <f t="shared" si="26"/>
        <v>7250.0269038250608</v>
      </c>
      <c r="J188" s="37">
        <f t="shared" si="27"/>
        <v>-339.82967556380868</v>
      </c>
      <c r="K188" s="37">
        <f t="shared" si="28"/>
        <v>6910.1972282612523</v>
      </c>
      <c r="L188" s="37">
        <f t="shared" si="29"/>
        <v>40339149.692882635</v>
      </c>
      <c r="M188" s="41">
        <f t="shared" si="30"/>
        <v>38448337.378045611</v>
      </c>
      <c r="N188" s="41">
        <f>'jan-juli'!M188</f>
        <v>37059394.896724783</v>
      </c>
      <c r="O188" s="41">
        <f t="shared" si="31"/>
        <v>1388942.4813208282</v>
      </c>
      <c r="Q188" s="61"/>
      <c r="R188" s="62"/>
      <c r="S188" s="62"/>
      <c r="T188" s="62"/>
    </row>
    <row r="189" spans="1:20" s="34" customFormat="1" x14ac:dyDescent="0.2">
      <c r="A189" s="33">
        <v>3448</v>
      </c>
      <c r="B189" s="34" t="s">
        <v>131</v>
      </c>
      <c r="C189" s="36">
        <v>105894221</v>
      </c>
      <c r="D189" s="37">
        <v>6527</v>
      </c>
      <c r="E189" s="37">
        <f t="shared" si="22"/>
        <v>16224.026505285736</v>
      </c>
      <c r="F189" s="38">
        <f t="shared" si="23"/>
        <v>0.68144292961943642</v>
      </c>
      <c r="G189" s="37">
        <f t="shared" si="24"/>
        <v>4550.5894583307963</v>
      </c>
      <c r="H189" s="37">
        <f t="shared" si="25"/>
        <v>1821.2185379386674</v>
      </c>
      <c r="I189" s="81">
        <f t="shared" si="26"/>
        <v>6371.8079962694637</v>
      </c>
      <c r="J189" s="37">
        <f t="shared" si="27"/>
        <v>-339.82967556380868</v>
      </c>
      <c r="K189" s="37">
        <f t="shared" si="28"/>
        <v>6031.9783207056553</v>
      </c>
      <c r="L189" s="37">
        <f t="shared" si="29"/>
        <v>41588790.791650787</v>
      </c>
      <c r="M189" s="41">
        <f t="shared" si="30"/>
        <v>39370722.499245815</v>
      </c>
      <c r="N189" s="41">
        <f>'jan-juli'!M189</f>
        <v>38091672.61154253</v>
      </c>
      <c r="O189" s="41">
        <f t="shared" si="31"/>
        <v>1279049.8877032846</v>
      </c>
      <c r="Q189" s="61"/>
      <c r="R189" s="62"/>
      <c r="S189" s="62"/>
      <c r="T189" s="62"/>
    </row>
    <row r="190" spans="1:20" s="34" customFormat="1" x14ac:dyDescent="0.2">
      <c r="A190" s="33">
        <v>3449</v>
      </c>
      <c r="B190" s="34" t="s">
        <v>132</v>
      </c>
      <c r="C190" s="36">
        <v>56088828</v>
      </c>
      <c r="D190" s="37">
        <v>2866</v>
      </c>
      <c r="E190" s="37">
        <f t="shared" si="22"/>
        <v>19570.421493370552</v>
      </c>
      <c r="F190" s="38">
        <f t="shared" si="23"/>
        <v>0.82199849414599691</v>
      </c>
      <c r="G190" s="37">
        <f t="shared" si="24"/>
        <v>2542.7524654799067</v>
      </c>
      <c r="H190" s="37">
        <f t="shared" si="25"/>
        <v>649.98029210898198</v>
      </c>
      <c r="I190" s="81">
        <f t="shared" si="26"/>
        <v>3192.7327575888885</v>
      </c>
      <c r="J190" s="37">
        <f t="shared" si="27"/>
        <v>-339.82967556380868</v>
      </c>
      <c r="K190" s="37">
        <f t="shared" si="28"/>
        <v>2852.90308202508</v>
      </c>
      <c r="L190" s="37">
        <f t="shared" si="29"/>
        <v>9150372.0832497552</v>
      </c>
      <c r="M190" s="41">
        <f t="shared" si="30"/>
        <v>8176420.2330838796</v>
      </c>
      <c r="N190" s="41">
        <f>'jan-juli'!M190</f>
        <v>7960861.745293539</v>
      </c>
      <c r="O190" s="41">
        <f t="shared" si="31"/>
        <v>215558.48779034056</v>
      </c>
      <c r="Q190" s="61"/>
      <c r="R190" s="62"/>
      <c r="S190" s="62"/>
      <c r="T190" s="62"/>
    </row>
    <row r="191" spans="1:20" s="34" customFormat="1" x14ac:dyDescent="0.2">
      <c r="A191" s="33">
        <v>3450</v>
      </c>
      <c r="B191" s="34" t="s">
        <v>133</v>
      </c>
      <c r="C191" s="36">
        <v>21943959</v>
      </c>
      <c r="D191" s="37">
        <v>1239</v>
      </c>
      <c r="E191" s="37">
        <f t="shared" si="22"/>
        <v>17711.024213075059</v>
      </c>
      <c r="F191" s="38">
        <f t="shared" si="23"/>
        <v>0.7438999327563095</v>
      </c>
      <c r="G191" s="37">
        <f t="shared" si="24"/>
        <v>3658.3908336572022</v>
      </c>
      <c r="H191" s="37">
        <f t="shared" si="25"/>
        <v>1300.7693402124041</v>
      </c>
      <c r="I191" s="81">
        <f t="shared" si="26"/>
        <v>4959.1601738696063</v>
      </c>
      <c r="J191" s="37">
        <f t="shared" si="27"/>
        <v>-339.82967556380868</v>
      </c>
      <c r="K191" s="37">
        <f t="shared" si="28"/>
        <v>4619.3304983057978</v>
      </c>
      <c r="L191" s="37">
        <f t="shared" si="29"/>
        <v>6144399.455424442</v>
      </c>
      <c r="M191" s="41">
        <f t="shared" si="30"/>
        <v>5723350.4874008838</v>
      </c>
      <c r="N191" s="41">
        <f>'jan-juli'!M191</f>
        <v>5722132.0047343625</v>
      </c>
      <c r="O191" s="41">
        <f t="shared" si="31"/>
        <v>1218.4826665213332</v>
      </c>
      <c r="Q191" s="61"/>
      <c r="R191" s="62"/>
      <c r="S191" s="62"/>
      <c r="T191" s="62"/>
    </row>
    <row r="192" spans="1:20" s="34" customFormat="1" x14ac:dyDescent="0.2">
      <c r="A192" s="33">
        <v>3451</v>
      </c>
      <c r="B192" s="34" t="s">
        <v>134</v>
      </c>
      <c r="C192" s="36">
        <v>126847248</v>
      </c>
      <c r="D192" s="37">
        <v>6401</v>
      </c>
      <c r="E192" s="37">
        <f t="shared" si="22"/>
        <v>19816.78612716763</v>
      </c>
      <c r="F192" s="38">
        <f t="shared" si="23"/>
        <v>0.83234632227328731</v>
      </c>
      <c r="G192" s="37">
        <f t="shared" si="24"/>
        <v>2394.9336852016595</v>
      </c>
      <c r="H192" s="37">
        <f t="shared" si="25"/>
        <v>563.75267028000451</v>
      </c>
      <c r="I192" s="81">
        <f t="shared" si="26"/>
        <v>2958.6863554816641</v>
      </c>
      <c r="J192" s="37">
        <f t="shared" si="27"/>
        <v>-339.82967556380868</v>
      </c>
      <c r="K192" s="37">
        <f t="shared" si="28"/>
        <v>2618.8566799178552</v>
      </c>
      <c r="L192" s="37">
        <f t="shared" si="29"/>
        <v>18938551.361438133</v>
      </c>
      <c r="M192" s="41">
        <f t="shared" si="30"/>
        <v>16763301.608154191</v>
      </c>
      <c r="N192" s="41">
        <f>'jan-juli'!M192</f>
        <v>15843842.366145814</v>
      </c>
      <c r="O192" s="41">
        <f t="shared" si="31"/>
        <v>919459.24200837687</v>
      </c>
      <c r="Q192" s="61"/>
      <c r="R192" s="62"/>
      <c r="S192" s="62"/>
      <c r="T192" s="62"/>
    </row>
    <row r="193" spans="1:20" s="34" customFormat="1" x14ac:dyDescent="0.2">
      <c r="A193" s="33">
        <v>3452</v>
      </c>
      <c r="B193" s="34" t="s">
        <v>135</v>
      </c>
      <c r="C193" s="36">
        <v>47164126</v>
      </c>
      <c r="D193" s="37">
        <v>2091</v>
      </c>
      <c r="E193" s="37">
        <f t="shared" si="22"/>
        <v>22555.775227164035</v>
      </c>
      <c r="F193" s="38">
        <f t="shared" si="23"/>
        <v>0.94738957345937014</v>
      </c>
      <c r="G193" s="37">
        <f t="shared" si="24"/>
        <v>751.54022520381693</v>
      </c>
      <c r="H193" s="37">
        <f t="shared" si="25"/>
        <v>0</v>
      </c>
      <c r="I193" s="81">
        <f t="shared" si="26"/>
        <v>751.54022520381693</v>
      </c>
      <c r="J193" s="37">
        <f t="shared" si="27"/>
        <v>-339.82967556380868</v>
      </c>
      <c r="K193" s="37">
        <f t="shared" si="28"/>
        <v>411.71054964000825</v>
      </c>
      <c r="L193" s="37">
        <f t="shared" si="29"/>
        <v>1571470.6109011811</v>
      </c>
      <c r="M193" s="41">
        <f t="shared" si="30"/>
        <v>860886.75929725729</v>
      </c>
      <c r="N193" s="41">
        <f>'jan-juli'!M193</f>
        <v>1283423.7551608933</v>
      </c>
      <c r="O193" s="41">
        <f t="shared" si="31"/>
        <v>-422536.99586363602</v>
      </c>
      <c r="Q193" s="61"/>
      <c r="R193" s="62"/>
      <c r="S193" s="62"/>
      <c r="T193" s="62"/>
    </row>
    <row r="194" spans="1:20" s="34" customFormat="1" x14ac:dyDescent="0.2">
      <c r="A194" s="33">
        <v>3453</v>
      </c>
      <c r="B194" s="34" t="s">
        <v>136</v>
      </c>
      <c r="C194" s="36">
        <v>72034922</v>
      </c>
      <c r="D194" s="37">
        <v>3291</v>
      </c>
      <c r="E194" s="37">
        <f t="shared" si="22"/>
        <v>21888.46004254026</v>
      </c>
      <c r="F194" s="38">
        <f t="shared" si="23"/>
        <v>0.91936094479302721</v>
      </c>
      <c r="G194" s="37">
        <f t="shared" si="24"/>
        <v>1151.9293359780816</v>
      </c>
      <c r="H194" s="37">
        <f t="shared" si="25"/>
        <v>0</v>
      </c>
      <c r="I194" s="81">
        <f t="shared" si="26"/>
        <v>1151.9293359780816</v>
      </c>
      <c r="J194" s="37">
        <f t="shared" si="27"/>
        <v>-339.82967556380868</v>
      </c>
      <c r="K194" s="37">
        <f t="shared" si="28"/>
        <v>812.09966041427288</v>
      </c>
      <c r="L194" s="37">
        <f t="shared" si="29"/>
        <v>3790999.4447038663</v>
      </c>
      <c r="M194" s="41">
        <f t="shared" si="30"/>
        <v>2672619.9824233721</v>
      </c>
      <c r="N194" s="41">
        <f>'jan-juli'!M194</f>
        <v>2865953.5578357205</v>
      </c>
      <c r="O194" s="41">
        <f t="shared" si="31"/>
        <v>-193333.57541234838</v>
      </c>
      <c r="Q194" s="61"/>
      <c r="R194" s="62"/>
      <c r="S194" s="62"/>
      <c r="T194" s="62"/>
    </row>
    <row r="195" spans="1:20" s="34" customFormat="1" x14ac:dyDescent="0.2">
      <c r="A195" s="33">
        <v>3454</v>
      </c>
      <c r="B195" s="34" t="s">
        <v>137</v>
      </c>
      <c r="C195" s="36">
        <v>37632688</v>
      </c>
      <c r="D195" s="37">
        <v>1636</v>
      </c>
      <c r="E195" s="37">
        <f t="shared" si="22"/>
        <v>23002.865525672372</v>
      </c>
      <c r="F195" s="38">
        <f t="shared" si="23"/>
        <v>0.96616829788518954</v>
      </c>
      <c r="G195" s="37">
        <f t="shared" si="24"/>
        <v>483.28604609881438</v>
      </c>
      <c r="H195" s="37">
        <f t="shared" si="25"/>
        <v>0</v>
      </c>
      <c r="I195" s="81">
        <f t="shared" si="26"/>
        <v>483.28604609881438</v>
      </c>
      <c r="J195" s="37">
        <f t="shared" si="27"/>
        <v>-339.82967556380868</v>
      </c>
      <c r="K195" s="37">
        <f t="shared" si="28"/>
        <v>143.4563705350057</v>
      </c>
      <c r="L195" s="37">
        <f t="shared" si="29"/>
        <v>790655.97141766036</v>
      </c>
      <c r="M195" s="41">
        <f t="shared" si="30"/>
        <v>234694.62219526933</v>
      </c>
      <c r="N195" s="41">
        <f>'jan-juli'!M195</f>
        <v>111232.1349800179</v>
      </c>
      <c r="O195" s="41">
        <f t="shared" si="31"/>
        <v>123462.48721525143</v>
      </c>
      <c r="Q195" s="61"/>
      <c r="R195" s="62"/>
      <c r="S195" s="62"/>
      <c r="T195" s="62"/>
    </row>
    <row r="196" spans="1:20" s="34" customFormat="1" x14ac:dyDescent="0.2">
      <c r="A196" s="33">
        <v>3801</v>
      </c>
      <c r="B196" s="34" t="s">
        <v>155</v>
      </c>
      <c r="C196" s="36">
        <v>522564749</v>
      </c>
      <c r="D196" s="37">
        <v>27682</v>
      </c>
      <c r="E196" s="37">
        <f t="shared" si="22"/>
        <v>18877.420309226211</v>
      </c>
      <c r="F196" s="38">
        <f t="shared" si="23"/>
        <v>0.79289099996141799</v>
      </c>
      <c r="G196" s="37">
        <f t="shared" si="24"/>
        <v>2958.5531759665114</v>
      </c>
      <c r="H196" s="37">
        <f t="shared" si="25"/>
        <v>892.53070655950137</v>
      </c>
      <c r="I196" s="81">
        <f t="shared" si="26"/>
        <v>3851.0838825260125</v>
      </c>
      <c r="J196" s="37">
        <f t="shared" si="27"/>
        <v>-339.82967556380868</v>
      </c>
      <c r="K196" s="37">
        <f t="shared" si="28"/>
        <v>3511.2542069622041</v>
      </c>
      <c r="L196" s="37">
        <f t="shared" si="29"/>
        <v>106605704.03608508</v>
      </c>
      <c r="M196" s="41">
        <f t="shared" si="30"/>
        <v>97198538.957127735</v>
      </c>
      <c r="N196" s="41">
        <f>'jan-juli'!M196</f>
        <v>96136793.238665566</v>
      </c>
      <c r="O196" s="41">
        <f t="shared" si="31"/>
        <v>1061745.7184621692</v>
      </c>
      <c r="Q196" s="61"/>
      <c r="R196" s="62"/>
      <c r="S196" s="62"/>
      <c r="T196" s="62"/>
    </row>
    <row r="197" spans="1:20" s="34" customFormat="1" x14ac:dyDescent="0.2">
      <c r="A197" s="33">
        <v>3802</v>
      </c>
      <c r="B197" s="34" t="s">
        <v>160</v>
      </c>
      <c r="C197" s="36">
        <v>546894776</v>
      </c>
      <c r="D197" s="37">
        <v>26206</v>
      </c>
      <c r="E197" s="37">
        <f t="shared" si="22"/>
        <v>20869.067236510724</v>
      </c>
      <c r="F197" s="38">
        <f t="shared" si="23"/>
        <v>0.87654432217795519</v>
      </c>
      <c r="G197" s="37">
        <f t="shared" si="24"/>
        <v>1763.5650195958035</v>
      </c>
      <c r="H197" s="37">
        <f t="shared" si="25"/>
        <v>195.45428200992171</v>
      </c>
      <c r="I197" s="81">
        <f t="shared" si="26"/>
        <v>1959.0193016057251</v>
      </c>
      <c r="J197" s="37">
        <f t="shared" si="27"/>
        <v>-339.82967556380868</v>
      </c>
      <c r="K197" s="37">
        <f t="shared" si="28"/>
        <v>1619.1896260419164</v>
      </c>
      <c r="L197" s="37">
        <f t="shared" si="29"/>
        <v>51338059.817879632</v>
      </c>
      <c r="M197" s="41">
        <f t="shared" si="30"/>
        <v>42432483.34005446</v>
      </c>
      <c r="N197" s="41">
        <f>'jan-juli'!M197</f>
        <v>41330159.792589754</v>
      </c>
      <c r="O197" s="41">
        <f t="shared" si="31"/>
        <v>1102323.547464706</v>
      </c>
      <c r="Q197" s="61"/>
      <c r="R197" s="62"/>
      <c r="S197" s="62"/>
      <c r="T197" s="62"/>
    </row>
    <row r="198" spans="1:20" s="34" customFormat="1" x14ac:dyDescent="0.2">
      <c r="A198" s="33">
        <v>3803</v>
      </c>
      <c r="B198" s="34" t="s">
        <v>156</v>
      </c>
      <c r="C198" s="36">
        <v>1332269075</v>
      </c>
      <c r="D198" s="37">
        <v>58561</v>
      </c>
      <c r="E198" s="37">
        <f t="shared" si="22"/>
        <v>22750.1080070354</v>
      </c>
      <c r="F198" s="38">
        <f t="shared" si="23"/>
        <v>0.95555195526967407</v>
      </c>
      <c r="G198" s="37">
        <f t="shared" si="24"/>
        <v>634.94055728099772</v>
      </c>
      <c r="H198" s="37">
        <f t="shared" si="25"/>
        <v>0</v>
      </c>
      <c r="I198" s="81">
        <f t="shared" si="26"/>
        <v>634.94055728099772</v>
      </c>
      <c r="J198" s="37">
        <f t="shared" si="27"/>
        <v>-339.82967556380868</v>
      </c>
      <c r="K198" s="37">
        <f t="shared" si="28"/>
        <v>295.11088171718905</v>
      </c>
      <c r="L198" s="37">
        <f t="shared" si="29"/>
        <v>37182753.974932507</v>
      </c>
      <c r="M198" s="41">
        <f t="shared" si="30"/>
        <v>17281988.344240308</v>
      </c>
      <c r="N198" s="41">
        <f>'jan-juli'!M198</f>
        <v>21214837.299367294</v>
      </c>
      <c r="O198" s="41">
        <f t="shared" si="31"/>
        <v>-3932848.9551269859</v>
      </c>
      <c r="Q198" s="61"/>
      <c r="R198" s="62"/>
      <c r="S198" s="62"/>
      <c r="T198" s="62"/>
    </row>
    <row r="199" spans="1:20" s="34" customFormat="1" x14ac:dyDescent="0.2">
      <c r="A199" s="33">
        <v>3804</v>
      </c>
      <c r="B199" s="34" t="s">
        <v>157</v>
      </c>
      <c r="C199" s="36">
        <v>1371322505</v>
      </c>
      <c r="D199" s="37">
        <v>65574</v>
      </c>
      <c r="E199" s="37">
        <f t="shared" si="22"/>
        <v>20912.595007167474</v>
      </c>
      <c r="F199" s="38">
        <f t="shared" si="23"/>
        <v>0.87837257927223911</v>
      </c>
      <c r="G199" s="37">
        <f t="shared" si="24"/>
        <v>1737.4483572017532</v>
      </c>
      <c r="H199" s="37">
        <f t="shared" si="25"/>
        <v>180.21956228005911</v>
      </c>
      <c r="I199" s="81">
        <f t="shared" si="26"/>
        <v>1917.6679194818123</v>
      </c>
      <c r="J199" s="37">
        <f t="shared" si="27"/>
        <v>-339.82967556380868</v>
      </c>
      <c r="K199" s="37">
        <f t="shared" si="28"/>
        <v>1577.8382439180036</v>
      </c>
      <c r="L199" s="37">
        <f t="shared" si="29"/>
        <v>125749156.15210035</v>
      </c>
      <c r="M199" s="41">
        <f t="shared" si="30"/>
        <v>103465165.00667918</v>
      </c>
      <c r="N199" s="41">
        <f>'jan-juli'!M199</f>
        <v>106487854.90431896</v>
      </c>
      <c r="O199" s="41">
        <f t="shared" si="31"/>
        <v>-3022689.8976397812</v>
      </c>
      <c r="Q199" s="61"/>
      <c r="R199" s="62"/>
      <c r="S199" s="62"/>
      <c r="T199" s="62"/>
    </row>
    <row r="200" spans="1:20" s="34" customFormat="1" x14ac:dyDescent="0.2">
      <c r="A200" s="33">
        <v>3805</v>
      </c>
      <c r="B200" s="34" t="s">
        <v>158</v>
      </c>
      <c r="C200" s="36">
        <v>1024362162</v>
      </c>
      <c r="D200" s="37">
        <v>48246</v>
      </c>
      <c r="E200" s="37">
        <f t="shared" si="22"/>
        <v>21232.064046760352</v>
      </c>
      <c r="F200" s="38">
        <f t="shared" si="23"/>
        <v>0.89179094481743537</v>
      </c>
      <c r="G200" s="37">
        <f t="shared" si="24"/>
        <v>1545.7669334460268</v>
      </c>
      <c r="H200" s="37">
        <f t="shared" si="25"/>
        <v>68.405398422552025</v>
      </c>
      <c r="I200" s="81">
        <f t="shared" si="26"/>
        <v>1614.1723318685788</v>
      </c>
      <c r="J200" s="37">
        <f t="shared" si="27"/>
        <v>-339.82967556380868</v>
      </c>
      <c r="K200" s="37">
        <f t="shared" si="28"/>
        <v>1274.3426563047701</v>
      </c>
      <c r="L200" s="37">
        <f t="shared" si="29"/>
        <v>77877358.323331445</v>
      </c>
      <c r="M200" s="41">
        <f t="shared" si="30"/>
        <v>61481935.796079941</v>
      </c>
      <c r="N200" s="41">
        <f>'jan-juli'!M200</f>
        <v>62070776.537380345</v>
      </c>
      <c r="O200" s="41">
        <f t="shared" si="31"/>
        <v>-588840.74130040407</v>
      </c>
      <c r="Q200" s="61"/>
      <c r="R200" s="62"/>
      <c r="S200" s="62"/>
      <c r="T200" s="62"/>
    </row>
    <row r="201" spans="1:20" s="34" customFormat="1" x14ac:dyDescent="0.2">
      <c r="A201" s="33">
        <v>3806</v>
      </c>
      <c r="B201" s="34" t="s">
        <v>162</v>
      </c>
      <c r="C201" s="36">
        <v>760593622</v>
      </c>
      <c r="D201" s="37">
        <v>37056</v>
      </c>
      <c r="E201" s="37">
        <f t="shared" ref="E201:E264" si="32">IF(ISNUMBER(C201),(C201)/D201,"")</f>
        <v>20525.518728411054</v>
      </c>
      <c r="F201" s="38">
        <f t="shared" ref="F201:F264" si="33">IF(ISNUMBER(C201),E201/E$365,"")</f>
        <v>0.86211456876565928</v>
      </c>
      <c r="G201" s="37">
        <f t="shared" ref="G201:G264" si="34">IF(ISNUMBER(D201),(E$365-E201)*0.6,"")</f>
        <v>1969.6941244556051</v>
      </c>
      <c r="H201" s="37">
        <f t="shared" ref="H201:H264" si="35">IF(ISNUMBER(D201),(IF(E201&gt;=E$365*0.9,0,IF(E201&lt;0.9*E$365,(E$365*0.9-E201)*0.35))),"")</f>
        <v>315.69625984480604</v>
      </c>
      <c r="I201" s="81">
        <f t="shared" ref="I201:I264" si="36">IF(ISNUMBER(C201),G201+H201,"")</f>
        <v>2285.3903843004109</v>
      </c>
      <c r="J201" s="37">
        <f t="shared" ref="J201:J264" si="37">IF(ISNUMBER(D201),I$367,"")</f>
        <v>-339.82967556380868</v>
      </c>
      <c r="K201" s="37">
        <f t="shared" ref="K201:K264" si="38">IF(ISNUMBER(I201),I201+J201,"")</f>
        <v>1945.5607087366022</v>
      </c>
      <c r="L201" s="37">
        <f t="shared" ref="L201:L264" si="39">IF(ISNUMBER(I201),(I201*D201),"")</f>
        <v>84687426.080636024</v>
      </c>
      <c r="M201" s="41">
        <f t="shared" ref="M201:M264" si="40">IF(ISNUMBER(K201),(K201*D201),"")</f>
        <v>72094697.622943535</v>
      </c>
      <c r="N201" s="41">
        <f>'jan-juli'!M201</f>
        <v>68560516.196195871</v>
      </c>
      <c r="O201" s="41">
        <f t="shared" ref="O201:O264" si="41">IF(ISNUMBER(M201),(M201-N201),"")</f>
        <v>3534181.4267476648</v>
      </c>
      <c r="Q201" s="61"/>
      <c r="R201" s="62"/>
      <c r="S201" s="62"/>
      <c r="T201" s="62"/>
    </row>
    <row r="202" spans="1:20" s="34" customFormat="1" x14ac:dyDescent="0.2">
      <c r="A202" s="33">
        <v>3807</v>
      </c>
      <c r="B202" s="34" t="s">
        <v>163</v>
      </c>
      <c r="C202" s="36">
        <v>1067140993</v>
      </c>
      <c r="D202" s="37">
        <v>55924</v>
      </c>
      <c r="E202" s="37">
        <f t="shared" si="32"/>
        <v>19081.986141906873</v>
      </c>
      <c r="F202" s="38">
        <f t="shared" si="33"/>
        <v>0.80148319131887991</v>
      </c>
      <c r="G202" s="37">
        <f t="shared" si="34"/>
        <v>2835.8136763581138</v>
      </c>
      <c r="H202" s="37">
        <f t="shared" si="35"/>
        <v>820.93266512126957</v>
      </c>
      <c r="I202" s="81">
        <f t="shared" si="36"/>
        <v>3656.7463414793833</v>
      </c>
      <c r="J202" s="37">
        <f t="shared" si="37"/>
        <v>-339.82967556380868</v>
      </c>
      <c r="K202" s="37">
        <f t="shared" si="38"/>
        <v>3316.9166659155744</v>
      </c>
      <c r="L202" s="37">
        <f t="shared" si="39"/>
        <v>204499882.40089303</v>
      </c>
      <c r="M202" s="41">
        <f t="shared" si="40"/>
        <v>185495247.62466258</v>
      </c>
      <c r="N202" s="41">
        <f>'jan-juli'!M202</f>
        <v>181562582.75687218</v>
      </c>
      <c r="O202" s="41">
        <f t="shared" si="41"/>
        <v>3932664.867790401</v>
      </c>
      <c r="Q202" s="61"/>
      <c r="R202" s="62"/>
      <c r="S202" s="62"/>
      <c r="T202" s="62"/>
    </row>
    <row r="203" spans="1:20" s="34" customFormat="1" x14ac:dyDescent="0.2">
      <c r="A203" s="33">
        <v>3808</v>
      </c>
      <c r="B203" s="34" t="s">
        <v>164</v>
      </c>
      <c r="C203" s="36">
        <v>246553413</v>
      </c>
      <c r="D203" s="37">
        <v>13025</v>
      </c>
      <c r="E203" s="37">
        <f t="shared" si="32"/>
        <v>18929.244760076774</v>
      </c>
      <c r="F203" s="38">
        <f t="shared" si="33"/>
        <v>0.7950677349169496</v>
      </c>
      <c r="G203" s="37">
        <f t="shared" si="34"/>
        <v>2927.4585054561735</v>
      </c>
      <c r="H203" s="37">
        <f t="shared" si="35"/>
        <v>874.39214876180426</v>
      </c>
      <c r="I203" s="81">
        <f t="shared" si="36"/>
        <v>3801.8506542179775</v>
      </c>
      <c r="J203" s="37">
        <f t="shared" si="37"/>
        <v>-339.82967556380868</v>
      </c>
      <c r="K203" s="37">
        <f t="shared" si="38"/>
        <v>3462.0209786541691</v>
      </c>
      <c r="L203" s="37">
        <f t="shared" si="39"/>
        <v>49519104.771189161</v>
      </c>
      <c r="M203" s="41">
        <f t="shared" si="40"/>
        <v>45092823.246970549</v>
      </c>
      <c r="N203" s="41">
        <f>'jan-juli'!M203</f>
        <v>42802292.974144578</v>
      </c>
      <c r="O203" s="41">
        <f t="shared" si="41"/>
        <v>2290530.2728259712</v>
      </c>
      <c r="Q203" s="61"/>
      <c r="R203" s="62"/>
      <c r="S203" s="62"/>
      <c r="T203" s="62"/>
    </row>
    <row r="204" spans="1:20" s="34" customFormat="1" x14ac:dyDescent="0.2">
      <c r="A204" s="33">
        <v>3811</v>
      </c>
      <c r="B204" s="34" t="s">
        <v>161</v>
      </c>
      <c r="C204" s="36">
        <v>656484963</v>
      </c>
      <c r="D204" s="37">
        <v>27286</v>
      </c>
      <c r="E204" s="37">
        <f t="shared" si="32"/>
        <v>24059.406398885876</v>
      </c>
      <c r="F204" s="38">
        <f t="shared" si="33"/>
        <v>1.0105452167512134</v>
      </c>
      <c r="G204" s="37">
        <f t="shared" si="34"/>
        <v>-150.63847782928787</v>
      </c>
      <c r="H204" s="37">
        <f t="shared" si="35"/>
        <v>0</v>
      </c>
      <c r="I204" s="81">
        <f t="shared" si="36"/>
        <v>-150.63847782928787</v>
      </c>
      <c r="J204" s="37">
        <f t="shared" si="37"/>
        <v>-339.82967556380868</v>
      </c>
      <c r="K204" s="37">
        <f t="shared" si="38"/>
        <v>-490.46815339309654</v>
      </c>
      <c r="L204" s="37">
        <f t="shared" si="39"/>
        <v>-4110321.5060499487</v>
      </c>
      <c r="M204" s="41">
        <f t="shared" si="40"/>
        <v>-13382914.033484032</v>
      </c>
      <c r="N204" s="41">
        <f>'jan-juli'!M204</f>
        <v>-11927692.432845484</v>
      </c>
      <c r="O204" s="41">
        <f t="shared" si="41"/>
        <v>-1455221.6006385479</v>
      </c>
      <c r="Q204" s="61"/>
      <c r="R204" s="62"/>
      <c r="S204" s="62"/>
      <c r="T204" s="62"/>
    </row>
    <row r="205" spans="1:20" s="34" customFormat="1" x14ac:dyDescent="0.2">
      <c r="A205" s="33">
        <v>3812</v>
      </c>
      <c r="B205" s="34" t="s">
        <v>165</v>
      </c>
      <c r="C205" s="36">
        <v>47376538</v>
      </c>
      <c r="D205" s="37">
        <v>2375</v>
      </c>
      <c r="E205" s="37">
        <f t="shared" si="32"/>
        <v>19948.016</v>
      </c>
      <c r="F205" s="38">
        <f t="shared" si="33"/>
        <v>0.83785825046000106</v>
      </c>
      <c r="G205" s="37">
        <f t="shared" si="34"/>
        <v>2316.1957615022379</v>
      </c>
      <c r="H205" s="37">
        <f t="shared" si="35"/>
        <v>517.82221478867518</v>
      </c>
      <c r="I205" s="81">
        <f t="shared" si="36"/>
        <v>2834.0179762909129</v>
      </c>
      <c r="J205" s="37">
        <f t="shared" si="37"/>
        <v>-339.82967556380868</v>
      </c>
      <c r="K205" s="37">
        <f t="shared" si="38"/>
        <v>2494.1883007271044</v>
      </c>
      <c r="L205" s="37">
        <f t="shared" si="39"/>
        <v>6730792.6936909184</v>
      </c>
      <c r="M205" s="41">
        <f t="shared" si="40"/>
        <v>5923697.2142268727</v>
      </c>
      <c r="N205" s="41">
        <f>'jan-juli'!M205</f>
        <v>5687536.8632317344</v>
      </c>
      <c r="O205" s="41">
        <f t="shared" si="41"/>
        <v>236160.35099513829</v>
      </c>
      <c r="Q205" s="61"/>
      <c r="R205" s="62"/>
      <c r="S205" s="62"/>
      <c r="T205" s="62"/>
    </row>
    <row r="206" spans="1:20" s="34" customFormat="1" x14ac:dyDescent="0.2">
      <c r="A206" s="33">
        <v>3813</v>
      </c>
      <c r="B206" s="34" t="s">
        <v>166</v>
      </c>
      <c r="C206" s="36">
        <v>298055761</v>
      </c>
      <c r="D206" s="37">
        <v>14172</v>
      </c>
      <c r="E206" s="37">
        <f t="shared" si="32"/>
        <v>21031.312517640417</v>
      </c>
      <c r="F206" s="38">
        <f t="shared" si="33"/>
        <v>0.8833589621598319</v>
      </c>
      <c r="G206" s="37">
        <f t="shared" si="34"/>
        <v>1666.2178509179873</v>
      </c>
      <c r="H206" s="37">
        <f t="shared" si="35"/>
        <v>138.66843361452902</v>
      </c>
      <c r="I206" s="81">
        <f t="shared" si="36"/>
        <v>1804.8862845325164</v>
      </c>
      <c r="J206" s="37">
        <f t="shared" si="37"/>
        <v>-339.82967556380868</v>
      </c>
      <c r="K206" s="37">
        <f t="shared" si="38"/>
        <v>1465.0566089687077</v>
      </c>
      <c r="L206" s="37">
        <f t="shared" si="39"/>
        <v>25578848.424394824</v>
      </c>
      <c r="M206" s="41">
        <f t="shared" si="40"/>
        <v>20762782.262304526</v>
      </c>
      <c r="N206" s="41">
        <f>'jan-juli'!M206</f>
        <v>20551854.932240028</v>
      </c>
      <c r="O206" s="41">
        <f t="shared" si="41"/>
        <v>210927.33006449789</v>
      </c>
      <c r="Q206" s="61"/>
      <c r="R206" s="62"/>
      <c r="S206" s="62"/>
      <c r="T206" s="62"/>
    </row>
    <row r="207" spans="1:20" s="34" customFormat="1" x14ac:dyDescent="0.2">
      <c r="A207" s="33">
        <v>3814</v>
      </c>
      <c r="B207" s="34" t="s">
        <v>167</v>
      </c>
      <c r="C207" s="36">
        <v>211474015</v>
      </c>
      <c r="D207" s="37">
        <v>10413</v>
      </c>
      <c r="E207" s="37">
        <f t="shared" si="32"/>
        <v>20308.654086238355</v>
      </c>
      <c r="F207" s="38">
        <f t="shared" si="33"/>
        <v>0.8530058017746236</v>
      </c>
      <c r="G207" s="37">
        <f t="shared" si="34"/>
        <v>2099.8129097592246</v>
      </c>
      <c r="H207" s="37">
        <f t="shared" si="35"/>
        <v>391.5988846052507</v>
      </c>
      <c r="I207" s="81">
        <f t="shared" si="36"/>
        <v>2491.4117943644751</v>
      </c>
      <c r="J207" s="37">
        <f t="shared" si="37"/>
        <v>-339.82967556380868</v>
      </c>
      <c r="K207" s="37">
        <f t="shared" si="38"/>
        <v>2151.5821188006666</v>
      </c>
      <c r="L207" s="37">
        <f t="shared" si="39"/>
        <v>25943071.014717281</v>
      </c>
      <c r="M207" s="41">
        <f t="shared" si="40"/>
        <v>22404424.603071343</v>
      </c>
      <c r="N207" s="41">
        <f>'jan-juli'!M207</f>
        <v>22861969.519571386</v>
      </c>
      <c r="O207" s="41">
        <f t="shared" si="41"/>
        <v>-457544.91650004312</v>
      </c>
      <c r="Q207" s="61"/>
      <c r="R207" s="62"/>
      <c r="S207" s="62"/>
      <c r="T207" s="62"/>
    </row>
    <row r="208" spans="1:20" s="34" customFormat="1" x14ac:dyDescent="0.2">
      <c r="A208" s="33">
        <v>3815</v>
      </c>
      <c r="B208" s="34" t="s">
        <v>168</v>
      </c>
      <c r="C208" s="36">
        <v>68942837</v>
      </c>
      <c r="D208" s="37">
        <v>4091</v>
      </c>
      <c r="E208" s="37">
        <f t="shared" si="32"/>
        <v>16852.318992911267</v>
      </c>
      <c r="F208" s="38">
        <f t="shared" si="33"/>
        <v>0.70783252367526084</v>
      </c>
      <c r="G208" s="37">
        <f t="shared" si="34"/>
        <v>4173.6139657554777</v>
      </c>
      <c r="H208" s="37">
        <f t="shared" si="35"/>
        <v>1601.3161672697315</v>
      </c>
      <c r="I208" s="81">
        <f t="shared" si="36"/>
        <v>5774.9301330252092</v>
      </c>
      <c r="J208" s="37">
        <f t="shared" si="37"/>
        <v>-339.82967556380868</v>
      </c>
      <c r="K208" s="37">
        <f t="shared" si="38"/>
        <v>5435.1004574614008</v>
      </c>
      <c r="L208" s="37">
        <f t="shared" si="39"/>
        <v>23625239.17420613</v>
      </c>
      <c r="M208" s="41">
        <f t="shared" si="40"/>
        <v>22234995.971474592</v>
      </c>
      <c r="N208" s="41">
        <f>'jan-juli'!M208</f>
        <v>21464872.550539371</v>
      </c>
      <c r="O208" s="41">
        <f t="shared" si="41"/>
        <v>770123.42093522102</v>
      </c>
      <c r="Q208" s="61"/>
      <c r="R208" s="62"/>
      <c r="S208" s="62"/>
      <c r="T208" s="62"/>
    </row>
    <row r="209" spans="1:20" s="34" customFormat="1" x14ac:dyDescent="0.2">
      <c r="A209" s="33">
        <v>3816</v>
      </c>
      <c r="B209" s="34" t="s">
        <v>169</v>
      </c>
      <c r="C209" s="36">
        <v>118762924</v>
      </c>
      <c r="D209" s="37">
        <v>6559</v>
      </c>
      <c r="E209" s="37">
        <f t="shared" si="32"/>
        <v>18106.86446104589</v>
      </c>
      <c r="F209" s="38">
        <f t="shared" si="33"/>
        <v>0.76052604823699155</v>
      </c>
      <c r="G209" s="37">
        <f t="shared" si="34"/>
        <v>3420.8866848747034</v>
      </c>
      <c r="H209" s="37">
        <f t="shared" si="35"/>
        <v>1162.2252534226134</v>
      </c>
      <c r="I209" s="81">
        <f t="shared" si="36"/>
        <v>4583.1119382973166</v>
      </c>
      <c r="J209" s="37">
        <f t="shared" si="37"/>
        <v>-339.82967556380868</v>
      </c>
      <c r="K209" s="37">
        <f t="shared" si="38"/>
        <v>4243.2822627335081</v>
      </c>
      <c r="L209" s="37">
        <f t="shared" si="39"/>
        <v>30060631.203292098</v>
      </c>
      <c r="M209" s="41">
        <f t="shared" si="40"/>
        <v>27831688.361269079</v>
      </c>
      <c r="N209" s="41">
        <f>'jan-juli'!M209</f>
        <v>26412918.060373433</v>
      </c>
      <c r="O209" s="41">
        <f t="shared" si="41"/>
        <v>1418770.3008956462</v>
      </c>
      <c r="Q209" s="61"/>
      <c r="R209" s="62"/>
      <c r="S209" s="62"/>
      <c r="T209" s="62"/>
    </row>
    <row r="210" spans="1:20" s="34" customFormat="1" x14ac:dyDescent="0.2">
      <c r="A210" s="33">
        <v>3817</v>
      </c>
      <c r="B210" s="34" t="s">
        <v>405</v>
      </c>
      <c r="C210" s="36">
        <v>183965816</v>
      </c>
      <c r="D210" s="37">
        <v>10735</v>
      </c>
      <c r="E210" s="37">
        <f t="shared" si="32"/>
        <v>17137.011271541687</v>
      </c>
      <c r="F210" s="38">
        <f t="shared" si="33"/>
        <v>0.71979019277341849</v>
      </c>
      <c r="G210" s="37">
        <f t="shared" si="34"/>
        <v>4002.7985985772252</v>
      </c>
      <c r="H210" s="37">
        <f t="shared" si="35"/>
        <v>1501.6738697490846</v>
      </c>
      <c r="I210" s="81">
        <f t="shared" si="36"/>
        <v>5504.4724683263103</v>
      </c>
      <c r="J210" s="37">
        <f t="shared" si="37"/>
        <v>-339.82967556380868</v>
      </c>
      <c r="K210" s="37">
        <f t="shared" si="38"/>
        <v>5164.6427927625018</v>
      </c>
      <c r="L210" s="37">
        <f t="shared" si="39"/>
        <v>59090511.947482944</v>
      </c>
      <c r="M210" s="41">
        <f t="shared" si="40"/>
        <v>55442440.380305454</v>
      </c>
      <c r="N210" s="41">
        <f>'jan-juli'!M210</f>
        <v>53448866.357807443</v>
      </c>
      <c r="O210" s="41">
        <f t="shared" si="41"/>
        <v>1993574.0224980116</v>
      </c>
      <c r="Q210" s="61"/>
      <c r="R210" s="62"/>
      <c r="S210" s="62"/>
      <c r="T210" s="62"/>
    </row>
    <row r="211" spans="1:20" s="34" customFormat="1" x14ac:dyDescent="0.2">
      <c r="A211" s="33">
        <v>3818</v>
      </c>
      <c r="B211" s="34" t="s">
        <v>171</v>
      </c>
      <c r="C211" s="36">
        <v>161734910</v>
      </c>
      <c r="D211" s="37">
        <v>5546</v>
      </c>
      <c r="E211" s="37">
        <f t="shared" si="32"/>
        <v>29162.443202307968</v>
      </c>
      <c r="F211" s="38">
        <f t="shared" si="33"/>
        <v>1.2248833989618269</v>
      </c>
      <c r="G211" s="37">
        <f t="shared" si="34"/>
        <v>-3212.4605598825428</v>
      </c>
      <c r="H211" s="37">
        <f t="shared" si="35"/>
        <v>0</v>
      </c>
      <c r="I211" s="81">
        <f t="shared" si="36"/>
        <v>-3212.4605598825428</v>
      </c>
      <c r="J211" s="37">
        <f t="shared" si="37"/>
        <v>-339.82967556380868</v>
      </c>
      <c r="K211" s="37">
        <f t="shared" si="38"/>
        <v>-3552.2902354463513</v>
      </c>
      <c r="L211" s="37">
        <f t="shared" si="39"/>
        <v>-17816306.265108582</v>
      </c>
      <c r="M211" s="41">
        <f t="shared" si="40"/>
        <v>-19701001.645785466</v>
      </c>
      <c r="N211" s="41">
        <f>'jan-juli'!M211</f>
        <v>-20061696.917971164</v>
      </c>
      <c r="O211" s="41">
        <f t="shared" si="41"/>
        <v>360695.27218569815</v>
      </c>
      <c r="Q211" s="61"/>
      <c r="R211" s="62"/>
      <c r="S211" s="62"/>
      <c r="T211" s="62"/>
    </row>
    <row r="212" spans="1:20" s="34" customFormat="1" x14ac:dyDescent="0.2">
      <c r="A212" s="33">
        <v>3819</v>
      </c>
      <c r="B212" s="34" t="s">
        <v>172</v>
      </c>
      <c r="C212" s="36">
        <v>37461266</v>
      </c>
      <c r="D212" s="37">
        <v>1588</v>
      </c>
      <c r="E212" s="37">
        <f t="shared" si="32"/>
        <v>23590.217884130983</v>
      </c>
      <c r="F212" s="38">
        <f t="shared" si="33"/>
        <v>0.99083832118282911</v>
      </c>
      <c r="G212" s="37">
        <f t="shared" si="34"/>
        <v>130.87463102364782</v>
      </c>
      <c r="H212" s="37">
        <f t="shared" si="35"/>
        <v>0</v>
      </c>
      <c r="I212" s="81">
        <f t="shared" si="36"/>
        <v>130.87463102364782</v>
      </c>
      <c r="J212" s="37">
        <f t="shared" si="37"/>
        <v>-339.82967556380868</v>
      </c>
      <c r="K212" s="37">
        <f t="shared" si="38"/>
        <v>-208.95504454016086</v>
      </c>
      <c r="L212" s="37">
        <f t="shared" si="39"/>
        <v>207828.91406555273</v>
      </c>
      <c r="M212" s="41">
        <f t="shared" si="40"/>
        <v>-331820.61072977545</v>
      </c>
      <c r="N212" s="41">
        <f>'jan-juli'!M212</f>
        <v>-528801.12912697624</v>
      </c>
      <c r="O212" s="41">
        <f t="shared" si="41"/>
        <v>196980.51839720079</v>
      </c>
      <c r="Q212" s="61"/>
      <c r="R212" s="62"/>
      <c r="S212" s="62"/>
      <c r="T212" s="62"/>
    </row>
    <row r="213" spans="1:20" s="34" customFormat="1" x14ac:dyDescent="0.2">
      <c r="A213" s="33">
        <v>3820</v>
      </c>
      <c r="B213" s="34" t="s">
        <v>173</v>
      </c>
      <c r="C213" s="36">
        <v>61277784</v>
      </c>
      <c r="D213" s="37">
        <v>2939</v>
      </c>
      <c r="E213" s="37">
        <f t="shared" si="32"/>
        <v>20849.875467846206</v>
      </c>
      <c r="F213" s="38">
        <f t="shared" si="33"/>
        <v>0.87573822789186251</v>
      </c>
      <c r="G213" s="37">
        <f t="shared" si="34"/>
        <v>1775.0800807945138</v>
      </c>
      <c r="H213" s="37">
        <f t="shared" si="35"/>
        <v>202.17140104250282</v>
      </c>
      <c r="I213" s="81">
        <f t="shared" si="36"/>
        <v>1977.2514818370166</v>
      </c>
      <c r="J213" s="37">
        <f t="shared" si="37"/>
        <v>-339.82967556380868</v>
      </c>
      <c r="K213" s="37">
        <f t="shared" si="38"/>
        <v>1637.4218062732079</v>
      </c>
      <c r="L213" s="37">
        <f t="shared" si="39"/>
        <v>5811142.1051189918</v>
      </c>
      <c r="M213" s="41">
        <f t="shared" si="40"/>
        <v>4812382.6886369586</v>
      </c>
      <c r="N213" s="41">
        <f>'jan-juli'!M213</f>
        <v>5634556.4426265555</v>
      </c>
      <c r="O213" s="41">
        <f t="shared" si="41"/>
        <v>-822173.75398959685</v>
      </c>
      <c r="Q213" s="61"/>
      <c r="R213" s="62"/>
      <c r="S213" s="62"/>
      <c r="T213" s="62"/>
    </row>
    <row r="214" spans="1:20" s="34" customFormat="1" x14ac:dyDescent="0.2">
      <c r="A214" s="33">
        <v>3821</v>
      </c>
      <c r="B214" s="34" t="s">
        <v>174</v>
      </c>
      <c r="C214" s="36">
        <v>50261667</v>
      </c>
      <c r="D214" s="37">
        <v>2427</v>
      </c>
      <c r="E214" s="37">
        <f t="shared" si="32"/>
        <v>20709.380716934487</v>
      </c>
      <c r="F214" s="38">
        <f t="shared" si="33"/>
        <v>0.86983715551465424</v>
      </c>
      <c r="G214" s="37">
        <f t="shared" si="34"/>
        <v>1859.3769313415453</v>
      </c>
      <c r="H214" s="37">
        <f t="shared" si="35"/>
        <v>251.34456386160454</v>
      </c>
      <c r="I214" s="81">
        <f t="shared" si="36"/>
        <v>2110.72149520315</v>
      </c>
      <c r="J214" s="37">
        <f t="shared" si="37"/>
        <v>-339.82967556380868</v>
      </c>
      <c r="K214" s="37">
        <f t="shared" si="38"/>
        <v>1770.8918196393413</v>
      </c>
      <c r="L214" s="37">
        <f t="shared" si="39"/>
        <v>5122721.0688580452</v>
      </c>
      <c r="M214" s="41">
        <f t="shared" si="40"/>
        <v>4297954.4462646814</v>
      </c>
      <c r="N214" s="41">
        <f>'jan-juli'!M214</f>
        <v>4439386.6113319648</v>
      </c>
      <c r="O214" s="41">
        <f t="shared" si="41"/>
        <v>-141432.16506728344</v>
      </c>
      <c r="Q214" s="61"/>
      <c r="R214" s="62"/>
      <c r="S214" s="62"/>
      <c r="T214" s="62"/>
    </row>
    <row r="215" spans="1:20" s="34" customFormat="1" x14ac:dyDescent="0.2">
      <c r="A215" s="33">
        <v>3822</v>
      </c>
      <c r="B215" s="34" t="s">
        <v>175</v>
      </c>
      <c r="C215" s="36">
        <v>31622251</v>
      </c>
      <c r="D215" s="37">
        <v>1442</v>
      </c>
      <c r="E215" s="37">
        <f t="shared" si="32"/>
        <v>21929.438973647713</v>
      </c>
      <c r="F215" s="38">
        <f t="shared" si="33"/>
        <v>0.92108214531359078</v>
      </c>
      <c r="G215" s="37">
        <f t="shared" si="34"/>
        <v>1127.3419773136097</v>
      </c>
      <c r="H215" s="37">
        <f t="shared" si="35"/>
        <v>0</v>
      </c>
      <c r="I215" s="81">
        <f t="shared" si="36"/>
        <v>1127.3419773136097</v>
      </c>
      <c r="J215" s="37">
        <f t="shared" si="37"/>
        <v>-339.82967556380868</v>
      </c>
      <c r="K215" s="37">
        <f t="shared" si="38"/>
        <v>787.51230174980105</v>
      </c>
      <c r="L215" s="37">
        <f t="shared" si="39"/>
        <v>1625627.1312862253</v>
      </c>
      <c r="M215" s="41">
        <f t="shared" si="40"/>
        <v>1135592.7391232131</v>
      </c>
      <c r="N215" s="41">
        <f>'jan-juli'!M215</f>
        <v>1053292.7008809196</v>
      </c>
      <c r="O215" s="41">
        <f t="shared" si="41"/>
        <v>82300.038242293522</v>
      </c>
      <c r="Q215" s="61"/>
      <c r="R215" s="62"/>
      <c r="S215" s="62"/>
      <c r="T215" s="62"/>
    </row>
    <row r="216" spans="1:20" s="34" customFormat="1" x14ac:dyDescent="0.2">
      <c r="A216" s="33">
        <v>3823</v>
      </c>
      <c r="B216" s="34" t="s">
        <v>176</v>
      </c>
      <c r="C216" s="36">
        <v>25695727</v>
      </c>
      <c r="D216" s="37">
        <v>1224</v>
      </c>
      <c r="E216" s="37">
        <f t="shared" si="32"/>
        <v>20993.241013071896</v>
      </c>
      <c r="F216" s="38">
        <f t="shared" si="33"/>
        <v>0.88175987961397062</v>
      </c>
      <c r="G216" s="37">
        <f t="shared" si="34"/>
        <v>1689.0607536590999</v>
      </c>
      <c r="H216" s="37">
        <f t="shared" si="35"/>
        <v>151.99346021351138</v>
      </c>
      <c r="I216" s="81">
        <f t="shared" si="36"/>
        <v>1841.0542138726112</v>
      </c>
      <c r="J216" s="37">
        <f t="shared" si="37"/>
        <v>-339.82967556380868</v>
      </c>
      <c r="K216" s="37">
        <f t="shared" si="38"/>
        <v>1501.2245383088025</v>
      </c>
      <c r="L216" s="37">
        <f t="shared" si="39"/>
        <v>2253450.3577800761</v>
      </c>
      <c r="M216" s="41">
        <f t="shared" si="40"/>
        <v>1837498.8348899742</v>
      </c>
      <c r="N216" s="41">
        <f>'jan-juli'!M216</f>
        <v>1574753.0052823746</v>
      </c>
      <c r="O216" s="41">
        <f t="shared" si="41"/>
        <v>262745.82960759965</v>
      </c>
      <c r="Q216" s="61"/>
      <c r="R216" s="62"/>
      <c r="S216" s="62"/>
      <c r="T216" s="62"/>
    </row>
    <row r="217" spans="1:20" s="34" customFormat="1" x14ac:dyDescent="0.2">
      <c r="A217" s="33">
        <v>3824</v>
      </c>
      <c r="B217" s="34" t="s">
        <v>177</v>
      </c>
      <c r="C217" s="36">
        <v>64822825</v>
      </c>
      <c r="D217" s="37">
        <v>2198</v>
      </c>
      <c r="E217" s="37">
        <f t="shared" si="32"/>
        <v>29491.73111919927</v>
      </c>
      <c r="F217" s="38">
        <f t="shared" si="33"/>
        <v>1.2387141778194417</v>
      </c>
      <c r="G217" s="37">
        <f t="shared" si="34"/>
        <v>-3410.0333100173243</v>
      </c>
      <c r="H217" s="37">
        <f t="shared" si="35"/>
        <v>0</v>
      </c>
      <c r="I217" s="81">
        <f t="shared" si="36"/>
        <v>-3410.0333100173243</v>
      </c>
      <c r="J217" s="37">
        <f t="shared" si="37"/>
        <v>-339.82967556380868</v>
      </c>
      <c r="K217" s="37">
        <f t="shared" si="38"/>
        <v>-3749.8629855811332</v>
      </c>
      <c r="L217" s="37">
        <f t="shared" si="39"/>
        <v>-7495253.2154180789</v>
      </c>
      <c r="M217" s="41">
        <f t="shared" si="40"/>
        <v>-8242198.842307331</v>
      </c>
      <c r="N217" s="41">
        <f>'jan-juli'!M217</f>
        <v>-8542644.1394339334</v>
      </c>
      <c r="O217" s="41">
        <f t="shared" si="41"/>
        <v>300445.29712660238</v>
      </c>
      <c r="Q217" s="61"/>
      <c r="R217" s="62"/>
      <c r="S217" s="62"/>
      <c r="T217" s="62"/>
    </row>
    <row r="218" spans="1:20" s="34" customFormat="1" x14ac:dyDescent="0.2">
      <c r="A218" s="33">
        <v>3825</v>
      </c>
      <c r="B218" s="34" t="s">
        <v>178</v>
      </c>
      <c r="C218" s="36">
        <v>123927779</v>
      </c>
      <c r="D218" s="37">
        <v>3832</v>
      </c>
      <c r="E218" s="37">
        <f t="shared" si="32"/>
        <v>32340.234603340294</v>
      </c>
      <c r="F218" s="38">
        <f t="shared" si="33"/>
        <v>1.3583572614048778</v>
      </c>
      <c r="G218" s="37">
        <f t="shared" si="34"/>
        <v>-5119.1354005019384</v>
      </c>
      <c r="H218" s="37">
        <f t="shared" si="35"/>
        <v>0</v>
      </c>
      <c r="I218" s="81">
        <f t="shared" si="36"/>
        <v>-5119.1354005019384</v>
      </c>
      <c r="J218" s="37">
        <f t="shared" si="37"/>
        <v>-339.82967556380868</v>
      </c>
      <c r="K218" s="37">
        <f t="shared" si="38"/>
        <v>-5458.9650760657469</v>
      </c>
      <c r="L218" s="37">
        <f t="shared" si="39"/>
        <v>-19616526.854723427</v>
      </c>
      <c r="M218" s="41">
        <f t="shared" si="40"/>
        <v>-20918754.171483941</v>
      </c>
      <c r="N218" s="41">
        <f>'jan-juli'!M218</f>
        <v>-20746171.782125037</v>
      </c>
      <c r="O218" s="41">
        <f t="shared" si="41"/>
        <v>-172582.38935890421</v>
      </c>
      <c r="Q218" s="61"/>
      <c r="R218" s="62"/>
      <c r="S218" s="62"/>
      <c r="T218" s="62"/>
    </row>
    <row r="219" spans="1:20" s="34" customFormat="1" x14ac:dyDescent="0.2">
      <c r="A219" s="33">
        <v>4201</v>
      </c>
      <c r="B219" s="34" t="s">
        <v>179</v>
      </c>
      <c r="C219" s="36">
        <v>134336561</v>
      </c>
      <c r="D219" s="37">
        <v>6806</v>
      </c>
      <c r="E219" s="37">
        <f t="shared" si="32"/>
        <v>19737.960769908903</v>
      </c>
      <c r="F219" s="38">
        <f t="shared" si="33"/>
        <v>0.82903549296952683</v>
      </c>
      <c r="G219" s="37">
        <f t="shared" si="34"/>
        <v>2442.2288995568961</v>
      </c>
      <c r="H219" s="37">
        <f t="shared" si="35"/>
        <v>591.34154532055902</v>
      </c>
      <c r="I219" s="81">
        <f t="shared" si="36"/>
        <v>3033.570444877455</v>
      </c>
      <c r="J219" s="37">
        <f t="shared" si="37"/>
        <v>-339.82967556380868</v>
      </c>
      <c r="K219" s="37">
        <f t="shared" si="38"/>
        <v>2693.7407693136465</v>
      </c>
      <c r="L219" s="37">
        <f t="shared" si="39"/>
        <v>20646480.447835959</v>
      </c>
      <c r="M219" s="41">
        <f t="shared" si="40"/>
        <v>18333599.675948679</v>
      </c>
      <c r="N219" s="41">
        <f>'jan-juli'!M219</f>
        <v>18506906.901349552</v>
      </c>
      <c r="O219" s="41">
        <f t="shared" si="41"/>
        <v>-173307.22540087253</v>
      </c>
      <c r="Q219" s="61"/>
      <c r="R219" s="62"/>
      <c r="S219" s="62"/>
      <c r="T219" s="62"/>
    </row>
    <row r="220" spans="1:20" s="34" customFormat="1" x14ac:dyDescent="0.2">
      <c r="A220" s="33">
        <v>4202</v>
      </c>
      <c r="B220" s="34" t="s">
        <v>180</v>
      </c>
      <c r="C220" s="36">
        <v>476954652</v>
      </c>
      <c r="D220" s="37">
        <v>24587</v>
      </c>
      <c r="E220" s="37">
        <f t="shared" si="32"/>
        <v>19398.651807865946</v>
      </c>
      <c r="F220" s="38">
        <f t="shared" si="33"/>
        <v>0.81478380932827099</v>
      </c>
      <c r="G220" s="37">
        <f t="shared" si="34"/>
        <v>2645.8142767826698</v>
      </c>
      <c r="H220" s="37">
        <f t="shared" si="35"/>
        <v>710.09968203559379</v>
      </c>
      <c r="I220" s="81">
        <f t="shared" si="36"/>
        <v>3355.9139588182634</v>
      </c>
      <c r="J220" s="37">
        <f t="shared" si="37"/>
        <v>-339.82967556380868</v>
      </c>
      <c r="K220" s="37">
        <f t="shared" si="38"/>
        <v>3016.0842832544549</v>
      </c>
      <c r="L220" s="37">
        <f t="shared" si="39"/>
        <v>82511856.505464643</v>
      </c>
      <c r="M220" s="41">
        <f t="shared" si="40"/>
        <v>74156464.272377282</v>
      </c>
      <c r="N220" s="41">
        <f>'jan-juli'!M220</f>
        <v>71916580.351738378</v>
      </c>
      <c r="O220" s="41">
        <f t="shared" si="41"/>
        <v>2239883.920638904</v>
      </c>
      <c r="Q220" s="61"/>
      <c r="R220" s="62"/>
      <c r="S220" s="62"/>
      <c r="T220" s="62"/>
    </row>
    <row r="221" spans="1:20" s="34" customFormat="1" x14ac:dyDescent="0.2">
      <c r="A221" s="33">
        <v>4203</v>
      </c>
      <c r="B221" s="34" t="s">
        <v>181</v>
      </c>
      <c r="C221" s="36">
        <v>877550003</v>
      </c>
      <c r="D221" s="37">
        <v>45891</v>
      </c>
      <c r="E221" s="37">
        <f t="shared" si="32"/>
        <v>19122.485955851909</v>
      </c>
      <c r="F221" s="38">
        <f t="shared" si="33"/>
        <v>0.80318426791997866</v>
      </c>
      <c r="G221" s="37">
        <f t="shared" si="34"/>
        <v>2811.5137879910922</v>
      </c>
      <c r="H221" s="37">
        <f t="shared" si="35"/>
        <v>806.75773024050682</v>
      </c>
      <c r="I221" s="81">
        <f t="shared" si="36"/>
        <v>3618.2715182315987</v>
      </c>
      <c r="J221" s="37">
        <f t="shared" si="37"/>
        <v>-339.82967556380868</v>
      </c>
      <c r="K221" s="37">
        <f t="shared" si="38"/>
        <v>3278.4418426677903</v>
      </c>
      <c r="L221" s="37">
        <f t="shared" si="39"/>
        <v>166046098.2431663</v>
      </c>
      <c r="M221" s="41">
        <f t="shared" si="40"/>
        <v>150450974.60186756</v>
      </c>
      <c r="N221" s="41">
        <f>'jan-juli'!M221</f>
        <v>143574903.22341779</v>
      </c>
      <c r="O221" s="41">
        <f t="shared" si="41"/>
        <v>6876071.3784497678</v>
      </c>
      <c r="Q221" s="61"/>
      <c r="R221" s="62"/>
      <c r="S221" s="62"/>
      <c r="T221" s="62"/>
    </row>
    <row r="222" spans="1:20" s="34" customFormat="1" x14ac:dyDescent="0.2">
      <c r="A222" s="33">
        <v>4204</v>
      </c>
      <c r="B222" s="34" t="s">
        <v>194</v>
      </c>
      <c r="C222" s="36">
        <v>2324420007</v>
      </c>
      <c r="D222" s="37">
        <v>115569</v>
      </c>
      <c r="E222" s="37">
        <f t="shared" si="32"/>
        <v>20112.833086727409</v>
      </c>
      <c r="F222" s="38">
        <f t="shared" si="33"/>
        <v>0.84478091163750069</v>
      </c>
      <c r="G222" s="37">
        <f t="shared" si="34"/>
        <v>2217.3055094657925</v>
      </c>
      <c r="H222" s="37">
        <f t="shared" si="35"/>
        <v>460.13623443408193</v>
      </c>
      <c r="I222" s="81">
        <f t="shared" si="36"/>
        <v>2677.4417438998744</v>
      </c>
      <c r="J222" s="37">
        <f t="shared" si="37"/>
        <v>-339.82967556380868</v>
      </c>
      <c r="K222" s="37">
        <f t="shared" si="38"/>
        <v>2337.6120683360659</v>
      </c>
      <c r="L222" s="37">
        <f t="shared" si="39"/>
        <v>309429264.90076458</v>
      </c>
      <c r="M222" s="41">
        <f t="shared" si="40"/>
        <v>270155489.12553078</v>
      </c>
      <c r="N222" s="41">
        <f>'jan-juli'!M222</f>
        <v>269834047.77780139</v>
      </c>
      <c r="O222" s="41">
        <f t="shared" si="41"/>
        <v>321441.3477293849</v>
      </c>
      <c r="Q222" s="61"/>
      <c r="R222" s="62"/>
      <c r="S222" s="62"/>
      <c r="T222" s="62"/>
    </row>
    <row r="223" spans="1:20" s="34" customFormat="1" x14ac:dyDescent="0.2">
      <c r="A223" s="33">
        <v>4205</v>
      </c>
      <c r="B223" s="34" t="s">
        <v>199</v>
      </c>
      <c r="C223" s="36">
        <v>433265847</v>
      </c>
      <c r="D223" s="37">
        <v>23479</v>
      </c>
      <c r="E223" s="37">
        <f t="shared" si="32"/>
        <v>18453.334767238808</v>
      </c>
      <c r="F223" s="38">
        <f t="shared" si="33"/>
        <v>0.77507852325922633</v>
      </c>
      <c r="G223" s="37">
        <f t="shared" si="34"/>
        <v>3213.0045011589527</v>
      </c>
      <c r="H223" s="37">
        <f t="shared" si="35"/>
        <v>1040.9606462550921</v>
      </c>
      <c r="I223" s="81">
        <f t="shared" si="36"/>
        <v>4253.9651474140446</v>
      </c>
      <c r="J223" s="37">
        <f t="shared" si="37"/>
        <v>-339.82967556380868</v>
      </c>
      <c r="K223" s="37">
        <f t="shared" si="38"/>
        <v>3914.1354718502362</v>
      </c>
      <c r="L223" s="37">
        <f t="shared" si="39"/>
        <v>99878847.696134359</v>
      </c>
      <c r="M223" s="41">
        <f t="shared" si="40"/>
        <v>91899986.743571699</v>
      </c>
      <c r="N223" s="41">
        <f>'jan-juli'!M223</f>
        <v>89475917.892218038</v>
      </c>
      <c r="O223" s="41">
        <f t="shared" si="41"/>
        <v>2424068.8513536602</v>
      </c>
      <c r="Q223" s="61"/>
      <c r="R223" s="62"/>
      <c r="S223" s="62"/>
      <c r="T223" s="62"/>
    </row>
    <row r="224" spans="1:20" s="34" customFormat="1" x14ac:dyDescent="0.2">
      <c r="A224" s="33">
        <v>4206</v>
      </c>
      <c r="B224" s="34" t="s">
        <v>195</v>
      </c>
      <c r="C224" s="36">
        <v>183485103</v>
      </c>
      <c r="D224" s="37">
        <v>9860</v>
      </c>
      <c r="E224" s="37">
        <f t="shared" si="32"/>
        <v>18609.03681541582</v>
      </c>
      <c r="F224" s="38">
        <f t="shared" si="33"/>
        <v>0.78161833381876422</v>
      </c>
      <c r="G224" s="37">
        <f t="shared" si="34"/>
        <v>3119.5832722527452</v>
      </c>
      <c r="H224" s="37">
        <f t="shared" si="35"/>
        <v>986.46492939313782</v>
      </c>
      <c r="I224" s="81">
        <f t="shared" si="36"/>
        <v>4106.0482016458827</v>
      </c>
      <c r="J224" s="37">
        <f t="shared" si="37"/>
        <v>-339.82967556380868</v>
      </c>
      <c r="K224" s="37">
        <f t="shared" si="38"/>
        <v>3766.2185260820743</v>
      </c>
      <c r="L224" s="37">
        <f t="shared" si="39"/>
        <v>40485635.268228404</v>
      </c>
      <c r="M224" s="41">
        <f t="shared" si="40"/>
        <v>37134914.667169251</v>
      </c>
      <c r="N224" s="41">
        <f>'jan-juli'!M224</f>
        <v>35617925.489774704</v>
      </c>
      <c r="O224" s="41">
        <f t="shared" si="41"/>
        <v>1516989.1773945466</v>
      </c>
      <c r="Q224" s="61"/>
      <c r="R224" s="62"/>
      <c r="S224" s="62"/>
      <c r="T224" s="62"/>
    </row>
    <row r="225" spans="1:20" s="34" customFormat="1" x14ac:dyDescent="0.2">
      <c r="A225" s="33">
        <v>4207</v>
      </c>
      <c r="B225" s="34" t="s">
        <v>196</v>
      </c>
      <c r="C225" s="36">
        <v>178766163</v>
      </c>
      <c r="D225" s="37">
        <v>9216</v>
      </c>
      <c r="E225" s="37">
        <f t="shared" si="32"/>
        <v>19397.3701171875</v>
      </c>
      <c r="F225" s="38">
        <f t="shared" si="33"/>
        <v>0.8147299756482963</v>
      </c>
      <c r="G225" s="37">
        <f t="shared" si="34"/>
        <v>2646.5832911897378</v>
      </c>
      <c r="H225" s="37">
        <f t="shared" si="35"/>
        <v>710.54827377305003</v>
      </c>
      <c r="I225" s="81">
        <f t="shared" si="36"/>
        <v>3357.1315649627877</v>
      </c>
      <c r="J225" s="37">
        <f t="shared" si="37"/>
        <v>-339.82967556380868</v>
      </c>
      <c r="K225" s="37">
        <f t="shared" si="38"/>
        <v>3017.3018893989793</v>
      </c>
      <c r="L225" s="37">
        <f t="shared" si="39"/>
        <v>30939324.502697051</v>
      </c>
      <c r="M225" s="41">
        <f t="shared" si="40"/>
        <v>27807454.212700993</v>
      </c>
      <c r="N225" s="41">
        <f>'jan-juli'!M225</f>
        <v>26236148.213302575</v>
      </c>
      <c r="O225" s="41">
        <f t="shared" si="41"/>
        <v>1571305.9993984178</v>
      </c>
      <c r="Q225" s="61"/>
      <c r="R225" s="62"/>
      <c r="S225" s="62"/>
      <c r="T225" s="62"/>
    </row>
    <row r="226" spans="1:20" s="34" customFormat="1" x14ac:dyDescent="0.2">
      <c r="A226" s="33">
        <v>4211</v>
      </c>
      <c r="B226" s="34" t="s">
        <v>182</v>
      </c>
      <c r="C226" s="36">
        <v>37739407</v>
      </c>
      <c r="D226" s="37">
        <v>2421</v>
      </c>
      <c r="E226" s="37">
        <f t="shared" si="32"/>
        <v>15588.354812061132</v>
      </c>
      <c r="F226" s="38">
        <f t="shared" si="33"/>
        <v>0.65474339354767308</v>
      </c>
      <c r="G226" s="37">
        <f t="shared" si="34"/>
        <v>4931.9924742655585</v>
      </c>
      <c r="H226" s="37">
        <f t="shared" si="35"/>
        <v>2043.7036305672787</v>
      </c>
      <c r="I226" s="81">
        <f t="shared" si="36"/>
        <v>6975.6961048328376</v>
      </c>
      <c r="J226" s="37">
        <f t="shared" si="37"/>
        <v>-339.82967556380868</v>
      </c>
      <c r="K226" s="37">
        <f t="shared" si="38"/>
        <v>6635.8664292690291</v>
      </c>
      <c r="L226" s="37">
        <f t="shared" si="39"/>
        <v>16888160.269800302</v>
      </c>
      <c r="M226" s="41">
        <f t="shared" si="40"/>
        <v>16065432.62526032</v>
      </c>
      <c r="N226" s="41">
        <f>'jan-juli'!M226</f>
        <v>15543232.811551167</v>
      </c>
      <c r="O226" s="41">
        <f t="shared" si="41"/>
        <v>522199.81370915286</v>
      </c>
      <c r="Q226" s="61"/>
      <c r="R226" s="62"/>
      <c r="S226" s="62"/>
      <c r="T226" s="62"/>
    </row>
    <row r="227" spans="1:20" s="34" customFormat="1" x14ac:dyDescent="0.2">
      <c r="A227" s="33">
        <v>4212</v>
      </c>
      <c r="B227" s="34" t="s">
        <v>183</v>
      </c>
      <c r="C227" s="36">
        <v>34412770</v>
      </c>
      <c r="D227" s="37">
        <v>2143</v>
      </c>
      <c r="E227" s="37">
        <f t="shared" si="32"/>
        <v>16058.222118525431</v>
      </c>
      <c r="F227" s="38">
        <f t="shared" si="33"/>
        <v>0.67447879978268566</v>
      </c>
      <c r="G227" s="37">
        <f t="shared" si="34"/>
        <v>4650.0720903869787</v>
      </c>
      <c r="H227" s="37">
        <f t="shared" si="35"/>
        <v>1879.2500733047741</v>
      </c>
      <c r="I227" s="81">
        <f t="shared" si="36"/>
        <v>6529.3221636917533</v>
      </c>
      <c r="J227" s="37">
        <f t="shared" si="37"/>
        <v>-339.82967556380868</v>
      </c>
      <c r="K227" s="37">
        <f t="shared" si="38"/>
        <v>6189.4924881279449</v>
      </c>
      <c r="L227" s="37">
        <f t="shared" si="39"/>
        <v>13992337.396791426</v>
      </c>
      <c r="M227" s="41">
        <f t="shared" si="40"/>
        <v>13264082.402058186</v>
      </c>
      <c r="N227" s="41">
        <f>'jan-juli'!M227</f>
        <v>12743221.171707623</v>
      </c>
      <c r="O227" s="41">
        <f t="shared" si="41"/>
        <v>520861.2303505633</v>
      </c>
      <c r="Q227" s="61"/>
      <c r="R227" s="62"/>
      <c r="S227" s="62"/>
      <c r="T227" s="62"/>
    </row>
    <row r="228" spans="1:20" s="34" customFormat="1" x14ac:dyDescent="0.2">
      <c r="A228" s="33">
        <v>4213</v>
      </c>
      <c r="B228" s="34" t="s">
        <v>184</v>
      </c>
      <c r="C228" s="36">
        <v>111534063</v>
      </c>
      <c r="D228" s="37">
        <v>6184</v>
      </c>
      <c r="E228" s="37">
        <f t="shared" si="32"/>
        <v>18035.90928201811</v>
      </c>
      <c r="F228" s="38">
        <f t="shared" si="33"/>
        <v>0.75754578282306306</v>
      </c>
      <c r="G228" s="37">
        <f t="shared" si="34"/>
        <v>3463.4597922913713</v>
      </c>
      <c r="H228" s="37">
        <f t="shared" si="35"/>
        <v>1187.0595660823365</v>
      </c>
      <c r="I228" s="81">
        <f t="shared" si="36"/>
        <v>4650.5193583737073</v>
      </c>
      <c r="J228" s="37">
        <f t="shared" si="37"/>
        <v>-339.82967556380868</v>
      </c>
      <c r="K228" s="37">
        <f t="shared" si="38"/>
        <v>4310.6896828098988</v>
      </c>
      <c r="L228" s="37">
        <f t="shared" si="39"/>
        <v>28758811.712183006</v>
      </c>
      <c r="M228" s="41">
        <f t="shared" si="40"/>
        <v>26657304.998496413</v>
      </c>
      <c r="N228" s="41">
        <f>'jan-juli'!M228</f>
        <v>26726790.824073695</v>
      </c>
      <c r="O228" s="41">
        <f t="shared" si="41"/>
        <v>-69485.825577281415</v>
      </c>
      <c r="Q228" s="61"/>
      <c r="R228" s="62"/>
      <c r="S228" s="62"/>
      <c r="T228" s="62"/>
    </row>
    <row r="229" spans="1:20" s="34" customFormat="1" x14ac:dyDescent="0.2">
      <c r="A229" s="33">
        <v>4214</v>
      </c>
      <c r="B229" s="34" t="s">
        <v>185</v>
      </c>
      <c r="C229" s="36">
        <v>106410103</v>
      </c>
      <c r="D229" s="37">
        <v>6174</v>
      </c>
      <c r="E229" s="37">
        <f t="shared" si="32"/>
        <v>17235.196469063816</v>
      </c>
      <c r="F229" s="38">
        <f t="shared" si="33"/>
        <v>0.72391417572074324</v>
      </c>
      <c r="G229" s="37">
        <f t="shared" si="34"/>
        <v>3943.8874800639478</v>
      </c>
      <c r="H229" s="37">
        <f t="shared" si="35"/>
        <v>1467.3090506163394</v>
      </c>
      <c r="I229" s="81">
        <f t="shared" si="36"/>
        <v>5411.1965306802867</v>
      </c>
      <c r="J229" s="37">
        <f t="shared" si="37"/>
        <v>-339.82967556380868</v>
      </c>
      <c r="K229" s="37">
        <f t="shared" si="38"/>
        <v>5071.3668551164783</v>
      </c>
      <c r="L229" s="37">
        <f t="shared" si="39"/>
        <v>33408727.380420089</v>
      </c>
      <c r="M229" s="41">
        <f t="shared" si="40"/>
        <v>31310618.963489138</v>
      </c>
      <c r="N229" s="41">
        <f>'jan-juli'!M229</f>
        <v>30059828.074439034</v>
      </c>
      <c r="O229" s="41">
        <f t="shared" si="41"/>
        <v>1250790.8890501037</v>
      </c>
      <c r="Q229" s="61"/>
      <c r="R229" s="62"/>
      <c r="S229" s="62"/>
      <c r="T229" s="62"/>
    </row>
    <row r="230" spans="1:20" s="34" customFormat="1" x14ac:dyDescent="0.2">
      <c r="A230" s="33">
        <v>4215</v>
      </c>
      <c r="B230" s="34" t="s">
        <v>186</v>
      </c>
      <c r="C230" s="36">
        <v>241315942</v>
      </c>
      <c r="D230" s="37">
        <v>11419</v>
      </c>
      <c r="E230" s="37">
        <f t="shared" si="32"/>
        <v>21132.843681583327</v>
      </c>
      <c r="F230" s="38">
        <f t="shared" si="33"/>
        <v>0.88762348267096303</v>
      </c>
      <c r="G230" s="37">
        <f t="shared" si="34"/>
        <v>1605.2991525522418</v>
      </c>
      <c r="H230" s="37">
        <f t="shared" si="35"/>
        <v>103.13252623451081</v>
      </c>
      <c r="I230" s="81">
        <f t="shared" si="36"/>
        <v>1708.4316787867526</v>
      </c>
      <c r="J230" s="37">
        <f t="shared" si="37"/>
        <v>-339.82967556380868</v>
      </c>
      <c r="K230" s="37">
        <f t="shared" si="38"/>
        <v>1368.6020032229439</v>
      </c>
      <c r="L230" s="37">
        <f t="shared" si="39"/>
        <v>19508581.34006593</v>
      </c>
      <c r="M230" s="41">
        <f t="shared" si="40"/>
        <v>15628066.274802797</v>
      </c>
      <c r="N230" s="41">
        <f>'jan-juli'!M230</f>
        <v>15109876.882818174</v>
      </c>
      <c r="O230" s="41">
        <f t="shared" si="41"/>
        <v>518189.39198462293</v>
      </c>
      <c r="Q230" s="61"/>
      <c r="R230" s="62"/>
      <c r="S230" s="62"/>
      <c r="T230" s="62"/>
    </row>
    <row r="231" spans="1:20" s="34" customFormat="1" x14ac:dyDescent="0.2">
      <c r="A231" s="33">
        <v>4216</v>
      </c>
      <c r="B231" s="34" t="s">
        <v>187</v>
      </c>
      <c r="C231" s="36">
        <v>86031337</v>
      </c>
      <c r="D231" s="37">
        <v>5390</v>
      </c>
      <c r="E231" s="37">
        <f t="shared" si="32"/>
        <v>15961.287012987013</v>
      </c>
      <c r="F231" s="38">
        <f t="shared" si="33"/>
        <v>0.67040732330429431</v>
      </c>
      <c r="G231" s="37">
        <f t="shared" si="34"/>
        <v>4708.2331537100299</v>
      </c>
      <c r="H231" s="37">
        <f t="shared" si="35"/>
        <v>1913.1773602432202</v>
      </c>
      <c r="I231" s="81">
        <f t="shared" si="36"/>
        <v>6621.4105139532503</v>
      </c>
      <c r="J231" s="37">
        <f t="shared" si="37"/>
        <v>-339.82967556380868</v>
      </c>
      <c r="K231" s="37">
        <f t="shared" si="38"/>
        <v>6281.5808383894419</v>
      </c>
      <c r="L231" s="37">
        <f t="shared" si="39"/>
        <v>35689402.670208022</v>
      </c>
      <c r="M231" s="41">
        <f t="shared" si="40"/>
        <v>33857720.718919091</v>
      </c>
      <c r="N231" s="41">
        <f>'jan-juli'!M231</f>
        <v>32633698.853081696</v>
      </c>
      <c r="O231" s="41">
        <f t="shared" si="41"/>
        <v>1224021.8658373952</v>
      </c>
      <c r="Q231" s="61"/>
      <c r="R231" s="62"/>
      <c r="S231" s="62"/>
      <c r="T231" s="62"/>
    </row>
    <row r="232" spans="1:20" s="34" customFormat="1" x14ac:dyDescent="0.2">
      <c r="A232" s="33">
        <v>4217</v>
      </c>
      <c r="B232" s="34" t="s">
        <v>188</v>
      </c>
      <c r="C232" s="36">
        <v>36294894</v>
      </c>
      <c r="D232" s="37">
        <v>1786</v>
      </c>
      <c r="E232" s="37">
        <f t="shared" si="32"/>
        <v>20321.889137737962</v>
      </c>
      <c r="F232" s="38">
        <f t="shared" si="33"/>
        <v>0.85356170152396249</v>
      </c>
      <c r="G232" s="37">
        <f t="shared" si="34"/>
        <v>2091.8718788594601</v>
      </c>
      <c r="H232" s="37">
        <f t="shared" si="35"/>
        <v>386.96661658038829</v>
      </c>
      <c r="I232" s="81">
        <f t="shared" si="36"/>
        <v>2478.8384954398484</v>
      </c>
      <c r="J232" s="37">
        <f t="shared" si="37"/>
        <v>-339.82967556380868</v>
      </c>
      <c r="K232" s="37">
        <f t="shared" si="38"/>
        <v>2139.0088198760395</v>
      </c>
      <c r="L232" s="37">
        <f t="shared" si="39"/>
        <v>4427205.5528555689</v>
      </c>
      <c r="M232" s="41">
        <f t="shared" si="40"/>
        <v>3820269.7522986066</v>
      </c>
      <c r="N232" s="41">
        <f>'jan-juli'!M232</f>
        <v>5202565.6847502617</v>
      </c>
      <c r="O232" s="41">
        <f t="shared" si="41"/>
        <v>-1382295.9324516552</v>
      </c>
      <c r="Q232" s="61"/>
      <c r="R232" s="62"/>
      <c r="S232" s="62"/>
      <c r="T232" s="62"/>
    </row>
    <row r="233" spans="1:20" s="34" customFormat="1" x14ac:dyDescent="0.2">
      <c r="A233" s="33">
        <v>4218</v>
      </c>
      <c r="B233" s="34" t="s">
        <v>189</v>
      </c>
      <c r="C233" s="36">
        <v>23953608</v>
      </c>
      <c r="D233" s="37">
        <v>1344</v>
      </c>
      <c r="E233" s="37">
        <f t="shared" si="32"/>
        <v>17822.625</v>
      </c>
      <c r="F233" s="38">
        <f t="shared" si="33"/>
        <v>0.74858739842121025</v>
      </c>
      <c r="G233" s="37">
        <f t="shared" si="34"/>
        <v>3591.4303615022377</v>
      </c>
      <c r="H233" s="37">
        <f t="shared" si="35"/>
        <v>1261.7090647886751</v>
      </c>
      <c r="I233" s="81">
        <f t="shared" si="36"/>
        <v>4853.1394262909125</v>
      </c>
      <c r="J233" s="37">
        <f t="shared" si="37"/>
        <v>-339.82967556380868</v>
      </c>
      <c r="K233" s="37">
        <f t="shared" si="38"/>
        <v>4513.3097507271041</v>
      </c>
      <c r="L233" s="37">
        <f t="shared" si="39"/>
        <v>6522619.3889349867</v>
      </c>
      <c r="M233" s="41">
        <f t="shared" si="40"/>
        <v>6065888.3049772279</v>
      </c>
      <c r="N233" s="41">
        <f>'jan-juli'!M233</f>
        <v>5754438.4008982945</v>
      </c>
      <c r="O233" s="41">
        <f t="shared" si="41"/>
        <v>311449.90407893341</v>
      </c>
      <c r="Q233" s="61"/>
      <c r="R233" s="62"/>
      <c r="S233" s="62"/>
      <c r="T233" s="62"/>
    </row>
    <row r="234" spans="1:20" s="34" customFormat="1" x14ac:dyDescent="0.2">
      <c r="A234" s="33">
        <v>4219</v>
      </c>
      <c r="B234" s="34" t="s">
        <v>190</v>
      </c>
      <c r="C234" s="36">
        <v>63690702</v>
      </c>
      <c r="D234" s="37">
        <v>3904</v>
      </c>
      <c r="E234" s="37">
        <f t="shared" si="32"/>
        <v>16314.216700819672</v>
      </c>
      <c r="F234" s="38">
        <f t="shared" si="33"/>
        <v>0.68523110581894964</v>
      </c>
      <c r="G234" s="37">
        <f t="shared" si="34"/>
        <v>4496.475341010434</v>
      </c>
      <c r="H234" s="37">
        <f t="shared" si="35"/>
        <v>1789.6519695017898</v>
      </c>
      <c r="I234" s="81">
        <f t="shared" si="36"/>
        <v>6286.1273105122236</v>
      </c>
      <c r="J234" s="37">
        <f t="shared" si="37"/>
        <v>-339.82967556380868</v>
      </c>
      <c r="K234" s="37">
        <f t="shared" si="38"/>
        <v>5946.2976349484152</v>
      </c>
      <c r="L234" s="37">
        <f t="shared" si="39"/>
        <v>24541041.020239722</v>
      </c>
      <c r="M234" s="41">
        <f t="shared" si="40"/>
        <v>23214345.966838613</v>
      </c>
      <c r="N234" s="41">
        <f>'jan-juli'!M234</f>
        <v>22755265.557371233</v>
      </c>
      <c r="O234" s="41">
        <f t="shared" si="41"/>
        <v>459080.40946738049</v>
      </c>
      <c r="Q234" s="61"/>
      <c r="R234" s="62"/>
      <c r="S234" s="62"/>
      <c r="T234" s="62"/>
    </row>
    <row r="235" spans="1:20" s="34" customFormat="1" x14ac:dyDescent="0.2">
      <c r="A235" s="33">
        <v>4220</v>
      </c>
      <c r="B235" s="34" t="s">
        <v>191</v>
      </c>
      <c r="C235" s="36">
        <v>22937195</v>
      </c>
      <c r="D235" s="37">
        <v>1136</v>
      </c>
      <c r="E235" s="37">
        <f t="shared" si="32"/>
        <v>20191.192781690141</v>
      </c>
      <c r="F235" s="38">
        <f t="shared" si="33"/>
        <v>0.84807218215423041</v>
      </c>
      <c r="G235" s="37">
        <f t="shared" si="34"/>
        <v>2170.2896924881534</v>
      </c>
      <c r="H235" s="37">
        <f t="shared" si="35"/>
        <v>432.71034119712584</v>
      </c>
      <c r="I235" s="81">
        <f t="shared" si="36"/>
        <v>2603.000033685279</v>
      </c>
      <c r="J235" s="37">
        <f t="shared" si="37"/>
        <v>-339.82967556380868</v>
      </c>
      <c r="K235" s="37">
        <f t="shared" si="38"/>
        <v>2263.1703581214706</v>
      </c>
      <c r="L235" s="37">
        <f t="shared" si="39"/>
        <v>2957008.0382664772</v>
      </c>
      <c r="M235" s="41">
        <f t="shared" si="40"/>
        <v>2570961.5268259905</v>
      </c>
      <c r="N235" s="41">
        <f>'jan-juli'!M235</f>
        <v>2354335.6584973689</v>
      </c>
      <c r="O235" s="41">
        <f t="shared" si="41"/>
        <v>216625.86832862161</v>
      </c>
      <c r="Q235" s="61"/>
      <c r="R235" s="62"/>
      <c r="S235" s="62"/>
      <c r="T235" s="62"/>
    </row>
    <row r="236" spans="1:20" s="34" customFormat="1" x14ac:dyDescent="0.2">
      <c r="A236" s="33">
        <v>4221</v>
      </c>
      <c r="B236" s="34" t="s">
        <v>192</v>
      </c>
      <c r="C236" s="36">
        <v>40553629</v>
      </c>
      <c r="D236" s="37">
        <v>1180</v>
      </c>
      <c r="E236" s="37">
        <f t="shared" si="32"/>
        <v>34367.482203389831</v>
      </c>
      <c r="F236" s="38">
        <f t="shared" si="33"/>
        <v>1.4435058860814742</v>
      </c>
      <c r="G236" s="37">
        <f t="shared" si="34"/>
        <v>-6335.4839605316602</v>
      </c>
      <c r="H236" s="37">
        <f t="shared" si="35"/>
        <v>0</v>
      </c>
      <c r="I236" s="81">
        <f t="shared" si="36"/>
        <v>-6335.4839605316602</v>
      </c>
      <c r="J236" s="37">
        <f t="shared" si="37"/>
        <v>-339.82967556380868</v>
      </c>
      <c r="K236" s="37">
        <f t="shared" si="38"/>
        <v>-6675.3136360954686</v>
      </c>
      <c r="L236" s="37">
        <f t="shared" si="39"/>
        <v>-7475871.0734273586</v>
      </c>
      <c r="M236" s="41">
        <f t="shared" si="40"/>
        <v>-7876870.0905926526</v>
      </c>
      <c r="N236" s="41">
        <f>'jan-juli'!M236</f>
        <v>-7923338.7740364168</v>
      </c>
      <c r="O236" s="41">
        <f t="shared" si="41"/>
        <v>46468.683443764225</v>
      </c>
      <c r="Q236" s="61"/>
      <c r="R236" s="62"/>
      <c r="S236" s="62"/>
      <c r="T236" s="62"/>
    </row>
    <row r="237" spans="1:20" s="34" customFormat="1" x14ac:dyDescent="0.2">
      <c r="A237" s="33">
        <v>4222</v>
      </c>
      <c r="B237" s="34" t="s">
        <v>193</v>
      </c>
      <c r="C237" s="36">
        <v>71509358</v>
      </c>
      <c r="D237" s="37">
        <v>995</v>
      </c>
      <c r="E237" s="37">
        <f t="shared" si="32"/>
        <v>71868.701507537684</v>
      </c>
      <c r="F237" s="38">
        <f t="shared" si="33"/>
        <v>3.0186352621703114</v>
      </c>
      <c r="G237" s="37">
        <f t="shared" si="34"/>
        <v>-28836.215543020371</v>
      </c>
      <c r="H237" s="37">
        <f t="shared" si="35"/>
        <v>0</v>
      </c>
      <c r="I237" s="81">
        <f t="shared" si="36"/>
        <v>-28836.215543020371</v>
      </c>
      <c r="J237" s="37">
        <f t="shared" si="37"/>
        <v>-339.82967556380868</v>
      </c>
      <c r="K237" s="37">
        <f t="shared" si="38"/>
        <v>-29176.045218584179</v>
      </c>
      <c r="L237" s="37">
        <f t="shared" si="39"/>
        <v>-28692034.465305269</v>
      </c>
      <c r="M237" s="41">
        <f t="shared" si="40"/>
        <v>-29030164.992491256</v>
      </c>
      <c r="N237" s="41">
        <f>'jan-juli'!M237</f>
        <v>-29168297.608615451</v>
      </c>
      <c r="O237" s="41">
        <f t="shared" si="41"/>
        <v>138132.61612419412</v>
      </c>
      <c r="Q237" s="61"/>
      <c r="R237" s="62"/>
      <c r="S237" s="62"/>
      <c r="T237" s="62"/>
    </row>
    <row r="238" spans="1:20" s="34" customFormat="1" x14ac:dyDescent="0.2">
      <c r="A238" s="33">
        <v>4223</v>
      </c>
      <c r="B238" s="34" t="s">
        <v>197</v>
      </c>
      <c r="C238" s="36">
        <v>245717468</v>
      </c>
      <c r="D238" s="37">
        <v>15294</v>
      </c>
      <c r="E238" s="37">
        <f t="shared" si="32"/>
        <v>16066.265725120962</v>
      </c>
      <c r="F238" s="38">
        <f t="shared" si="33"/>
        <v>0.67481664802531383</v>
      </c>
      <c r="G238" s="37">
        <f t="shared" si="34"/>
        <v>4645.2459264296604</v>
      </c>
      <c r="H238" s="37">
        <f t="shared" si="35"/>
        <v>1876.4348109963382</v>
      </c>
      <c r="I238" s="81">
        <f t="shared" si="36"/>
        <v>6521.6807374259988</v>
      </c>
      <c r="J238" s="37">
        <f t="shared" si="37"/>
        <v>-339.82967556380868</v>
      </c>
      <c r="K238" s="37">
        <f t="shared" si="38"/>
        <v>6181.8510618621904</v>
      </c>
      <c r="L238" s="37">
        <f t="shared" si="39"/>
        <v>99742585.198193222</v>
      </c>
      <c r="M238" s="41">
        <f t="shared" si="40"/>
        <v>94545230.140120342</v>
      </c>
      <c r="N238" s="41">
        <f>'jan-juli'!M238</f>
        <v>91507312.591248885</v>
      </c>
      <c r="O238" s="41">
        <f t="shared" si="41"/>
        <v>3037917.5488714576</v>
      </c>
      <c r="Q238" s="61"/>
      <c r="R238" s="62"/>
      <c r="S238" s="62"/>
      <c r="T238" s="62"/>
    </row>
    <row r="239" spans="1:20" s="34" customFormat="1" x14ac:dyDescent="0.2">
      <c r="A239" s="33">
        <v>4224</v>
      </c>
      <c r="B239" s="34" t="s">
        <v>198</v>
      </c>
      <c r="C239" s="36">
        <v>34505028</v>
      </c>
      <c r="D239" s="37">
        <v>911</v>
      </c>
      <c r="E239" s="37">
        <f t="shared" si="32"/>
        <v>37875.991218441275</v>
      </c>
      <c r="F239" s="38">
        <f t="shared" si="33"/>
        <v>1.5908705776414842</v>
      </c>
      <c r="G239" s="37">
        <f t="shared" si="34"/>
        <v>-8440.5893695625273</v>
      </c>
      <c r="H239" s="37">
        <f t="shared" si="35"/>
        <v>0</v>
      </c>
      <c r="I239" s="81">
        <f t="shared" si="36"/>
        <v>-8440.5893695625273</v>
      </c>
      <c r="J239" s="37">
        <f t="shared" si="37"/>
        <v>-339.82967556380868</v>
      </c>
      <c r="K239" s="37">
        <f t="shared" si="38"/>
        <v>-8780.4190451263366</v>
      </c>
      <c r="L239" s="37">
        <f t="shared" si="39"/>
        <v>-7689376.9156714622</v>
      </c>
      <c r="M239" s="41">
        <f t="shared" si="40"/>
        <v>-7998961.7501100926</v>
      </c>
      <c r="N239" s="41">
        <f>'jan-juli'!M239</f>
        <v>-7911554.2708026916</v>
      </c>
      <c r="O239" s="41">
        <f t="shared" si="41"/>
        <v>-87407.479307400994</v>
      </c>
      <c r="Q239" s="61"/>
      <c r="R239" s="62"/>
      <c r="S239" s="62"/>
      <c r="T239" s="62"/>
    </row>
    <row r="240" spans="1:20" s="34" customFormat="1" x14ac:dyDescent="0.2">
      <c r="A240" s="33">
        <v>4225</v>
      </c>
      <c r="B240" s="34" t="s">
        <v>200</v>
      </c>
      <c r="C240" s="36">
        <v>184846603</v>
      </c>
      <c r="D240" s="37">
        <v>10751</v>
      </c>
      <c r="E240" s="37">
        <f t="shared" si="32"/>
        <v>17193.433448051343</v>
      </c>
      <c r="F240" s="38">
        <f t="shared" si="33"/>
        <v>0.72216004178985826</v>
      </c>
      <c r="G240" s="37">
        <f t="shared" si="34"/>
        <v>3968.9452926714321</v>
      </c>
      <c r="H240" s="37">
        <f t="shared" si="35"/>
        <v>1481.9261079707051</v>
      </c>
      <c r="I240" s="81">
        <f t="shared" si="36"/>
        <v>5450.8714006421369</v>
      </c>
      <c r="J240" s="37">
        <f t="shared" si="37"/>
        <v>-339.82967556380868</v>
      </c>
      <c r="K240" s="37">
        <f t="shared" si="38"/>
        <v>5111.0417250783285</v>
      </c>
      <c r="L240" s="37">
        <f t="shared" si="39"/>
        <v>58602318.428303614</v>
      </c>
      <c r="M240" s="41">
        <f t="shared" si="40"/>
        <v>54948809.586317107</v>
      </c>
      <c r="N240" s="41">
        <f>'jan-juli'!M240</f>
        <v>53074337.007222898</v>
      </c>
      <c r="O240" s="41">
        <f t="shared" si="41"/>
        <v>1874472.5790942088</v>
      </c>
      <c r="Q240" s="61"/>
      <c r="R240" s="62"/>
      <c r="S240" s="62"/>
      <c r="T240" s="62"/>
    </row>
    <row r="241" spans="1:20" s="34" customFormat="1" x14ac:dyDescent="0.2">
      <c r="A241" s="33">
        <v>4226</v>
      </c>
      <c r="B241" s="34" t="s">
        <v>201</v>
      </c>
      <c r="C241" s="36">
        <v>34188020</v>
      </c>
      <c r="D241" s="37">
        <v>1750</v>
      </c>
      <c r="E241" s="37">
        <f t="shared" si="32"/>
        <v>19536.01142857143</v>
      </c>
      <c r="F241" s="38">
        <f t="shared" si="33"/>
        <v>0.82055319970213803</v>
      </c>
      <c r="G241" s="37">
        <f t="shared" si="34"/>
        <v>2563.3985043593798</v>
      </c>
      <c r="H241" s="37">
        <f t="shared" si="35"/>
        <v>662.0238147886746</v>
      </c>
      <c r="I241" s="81">
        <f t="shared" si="36"/>
        <v>3225.4223191480542</v>
      </c>
      <c r="J241" s="37">
        <f t="shared" si="37"/>
        <v>-339.82967556380868</v>
      </c>
      <c r="K241" s="37">
        <f t="shared" si="38"/>
        <v>2885.5926435842457</v>
      </c>
      <c r="L241" s="37">
        <f t="shared" si="39"/>
        <v>5644489.0585090946</v>
      </c>
      <c r="M241" s="41">
        <f t="shared" si="40"/>
        <v>5049787.1262724297</v>
      </c>
      <c r="N241" s="41">
        <f>'jan-juli'!M241</f>
        <v>4740348.8360654889</v>
      </c>
      <c r="O241" s="41">
        <f t="shared" si="41"/>
        <v>309438.29020694084</v>
      </c>
      <c r="Q241" s="61"/>
      <c r="R241" s="62"/>
      <c r="S241" s="62"/>
      <c r="T241" s="62"/>
    </row>
    <row r="242" spans="1:20" s="34" customFormat="1" x14ac:dyDescent="0.2">
      <c r="A242" s="33">
        <v>4227</v>
      </c>
      <c r="B242" s="34" t="s">
        <v>202</v>
      </c>
      <c r="C242" s="36">
        <v>132641249</v>
      </c>
      <c r="D242" s="37">
        <v>6024</v>
      </c>
      <c r="E242" s="37">
        <f t="shared" si="32"/>
        <v>22018.799634794155</v>
      </c>
      <c r="F242" s="38">
        <f t="shared" si="33"/>
        <v>0.92483547933979704</v>
      </c>
      <c r="G242" s="37">
        <f t="shared" si="34"/>
        <v>1073.7255806257447</v>
      </c>
      <c r="H242" s="37">
        <f t="shared" si="35"/>
        <v>0</v>
      </c>
      <c r="I242" s="81">
        <f t="shared" si="36"/>
        <v>1073.7255806257447</v>
      </c>
      <c r="J242" s="37">
        <f t="shared" si="37"/>
        <v>-339.82967556380868</v>
      </c>
      <c r="K242" s="37">
        <f t="shared" si="38"/>
        <v>733.89590506193599</v>
      </c>
      <c r="L242" s="37">
        <f t="shared" si="39"/>
        <v>6468122.8976894859</v>
      </c>
      <c r="M242" s="41">
        <f t="shared" si="40"/>
        <v>4420988.9320931025</v>
      </c>
      <c r="N242" s="41">
        <f>'jan-juli'!M242</f>
        <v>4176422.945427645</v>
      </c>
      <c r="O242" s="41">
        <f t="shared" si="41"/>
        <v>244565.98666545749</v>
      </c>
      <c r="Q242" s="61"/>
      <c r="R242" s="62"/>
      <c r="S242" s="62"/>
      <c r="T242" s="62"/>
    </row>
    <row r="243" spans="1:20" s="34" customFormat="1" x14ac:dyDescent="0.2">
      <c r="A243" s="33">
        <v>4228</v>
      </c>
      <c r="B243" s="34" t="s">
        <v>203</v>
      </c>
      <c r="C243" s="36">
        <v>89721798</v>
      </c>
      <c r="D243" s="37">
        <v>1837</v>
      </c>
      <c r="E243" s="37">
        <f t="shared" si="32"/>
        <v>48841.479586281981</v>
      </c>
      <c r="F243" s="38">
        <f t="shared" si="33"/>
        <v>2.0514439449035975</v>
      </c>
      <c r="G243" s="37">
        <f t="shared" si="34"/>
        <v>-15019.88239026695</v>
      </c>
      <c r="H243" s="37">
        <f t="shared" si="35"/>
        <v>0</v>
      </c>
      <c r="I243" s="81">
        <f t="shared" si="36"/>
        <v>-15019.88239026695</v>
      </c>
      <c r="J243" s="37">
        <f t="shared" si="37"/>
        <v>-339.82967556380868</v>
      </c>
      <c r="K243" s="37">
        <f t="shared" si="38"/>
        <v>-15359.712065830759</v>
      </c>
      <c r="L243" s="37">
        <f t="shared" si="39"/>
        <v>-27591523.950920388</v>
      </c>
      <c r="M243" s="41">
        <f t="shared" si="40"/>
        <v>-28215791.064931106</v>
      </c>
      <c r="N243" s="41">
        <f>'jan-juli'!M243</f>
        <v>-27914042.009071942</v>
      </c>
      <c r="O243" s="41">
        <f t="shared" si="41"/>
        <v>-301749.0558591634</v>
      </c>
      <c r="Q243" s="61"/>
      <c r="R243" s="62"/>
      <c r="S243" s="62"/>
      <c r="T243" s="62"/>
    </row>
    <row r="244" spans="1:20" s="34" customFormat="1" x14ac:dyDescent="0.2">
      <c r="A244" s="33">
        <v>4601</v>
      </c>
      <c r="B244" s="34" t="s">
        <v>227</v>
      </c>
      <c r="C244" s="36">
        <v>7220073413</v>
      </c>
      <c r="D244" s="37">
        <v>289330</v>
      </c>
      <c r="E244" s="37">
        <f t="shared" si="32"/>
        <v>24954.458276017005</v>
      </c>
      <c r="F244" s="38">
        <f t="shared" si="33"/>
        <v>1.0481392611837037</v>
      </c>
      <c r="G244" s="37">
        <f t="shared" si="34"/>
        <v>-687.66960410796526</v>
      </c>
      <c r="H244" s="37">
        <f t="shared" si="35"/>
        <v>0</v>
      </c>
      <c r="I244" s="81">
        <f t="shared" si="36"/>
        <v>-687.66960410796526</v>
      </c>
      <c r="J244" s="37">
        <f t="shared" si="37"/>
        <v>-339.82967556380868</v>
      </c>
      <c r="K244" s="37">
        <f t="shared" si="38"/>
        <v>-1027.4992796717738</v>
      </c>
      <c r="L244" s="37">
        <f t="shared" si="39"/>
        <v>-198963446.5565576</v>
      </c>
      <c r="M244" s="41">
        <f t="shared" si="40"/>
        <v>-297286366.58743429</v>
      </c>
      <c r="N244" s="41">
        <f>'jan-juli'!M244</f>
        <v>-291445614.80674255</v>
      </c>
      <c r="O244" s="41">
        <f t="shared" si="41"/>
        <v>-5840751.7806917429</v>
      </c>
      <c r="Q244" s="61"/>
      <c r="R244" s="62"/>
      <c r="S244" s="62"/>
      <c r="T244" s="62"/>
    </row>
    <row r="245" spans="1:20" s="34" customFormat="1" x14ac:dyDescent="0.2">
      <c r="A245" s="33">
        <v>4602</v>
      </c>
      <c r="B245" s="34" t="s">
        <v>406</v>
      </c>
      <c r="C245" s="36">
        <v>388207343</v>
      </c>
      <c r="D245" s="37">
        <v>17179</v>
      </c>
      <c r="E245" s="37">
        <f t="shared" si="32"/>
        <v>22597.784678968506</v>
      </c>
      <c r="F245" s="38">
        <f t="shared" si="33"/>
        <v>0.94915405799716468</v>
      </c>
      <c r="G245" s="37">
        <f t="shared" si="34"/>
        <v>726.33455412113392</v>
      </c>
      <c r="H245" s="37">
        <f t="shared" si="35"/>
        <v>0</v>
      </c>
      <c r="I245" s="81">
        <f t="shared" si="36"/>
        <v>726.33455412113392</v>
      </c>
      <c r="J245" s="37">
        <f t="shared" si="37"/>
        <v>-339.82967556380868</v>
      </c>
      <c r="K245" s="37">
        <f t="shared" si="38"/>
        <v>386.50487855732524</v>
      </c>
      <c r="L245" s="37">
        <f t="shared" si="39"/>
        <v>12477701.30524696</v>
      </c>
      <c r="M245" s="41">
        <f t="shared" si="40"/>
        <v>6639767.3087362908</v>
      </c>
      <c r="N245" s="41">
        <f>'jan-juli'!M245</f>
        <v>5154135.7061257474</v>
      </c>
      <c r="O245" s="41">
        <f t="shared" si="41"/>
        <v>1485631.6026105434</v>
      </c>
      <c r="Q245" s="61"/>
      <c r="R245" s="62"/>
      <c r="S245" s="62"/>
      <c r="T245" s="62"/>
    </row>
    <row r="246" spans="1:20" s="34" customFormat="1" x14ac:dyDescent="0.2">
      <c r="A246" s="33">
        <v>4611</v>
      </c>
      <c r="B246" s="34" t="s">
        <v>228</v>
      </c>
      <c r="C246" s="36">
        <v>88565971</v>
      </c>
      <c r="D246" s="37">
        <v>4073</v>
      </c>
      <c r="E246" s="37">
        <f t="shared" si="32"/>
        <v>21744.652835747605</v>
      </c>
      <c r="F246" s="38">
        <f t="shared" si="33"/>
        <v>0.91332074236453342</v>
      </c>
      <c r="G246" s="37">
        <f t="shared" si="34"/>
        <v>1238.2136600536744</v>
      </c>
      <c r="H246" s="37">
        <f t="shared" si="35"/>
        <v>0</v>
      </c>
      <c r="I246" s="81">
        <f t="shared" si="36"/>
        <v>1238.2136600536744</v>
      </c>
      <c r="J246" s="37">
        <f t="shared" si="37"/>
        <v>-339.82967556380868</v>
      </c>
      <c r="K246" s="37">
        <f t="shared" si="38"/>
        <v>898.38398448986572</v>
      </c>
      <c r="L246" s="37">
        <f t="shared" si="39"/>
        <v>5043244.237398616</v>
      </c>
      <c r="M246" s="41">
        <f t="shared" si="40"/>
        <v>3659117.9688272229</v>
      </c>
      <c r="N246" s="41">
        <f>'jan-juli'!M246</f>
        <v>3717320.0272454862</v>
      </c>
      <c r="O246" s="41">
        <f t="shared" si="41"/>
        <v>-58202.058418263216</v>
      </c>
      <c r="Q246" s="61"/>
      <c r="R246" s="62"/>
      <c r="S246" s="62"/>
      <c r="T246" s="62"/>
    </row>
    <row r="247" spans="1:20" s="34" customFormat="1" x14ac:dyDescent="0.2">
      <c r="A247" s="33">
        <v>4612</v>
      </c>
      <c r="B247" s="34" t="s">
        <v>229</v>
      </c>
      <c r="C247" s="36">
        <v>104269969</v>
      </c>
      <c r="D247" s="37">
        <v>5732</v>
      </c>
      <c r="E247" s="37">
        <f t="shared" si="32"/>
        <v>18190.852930914167</v>
      </c>
      <c r="F247" s="38">
        <f t="shared" si="33"/>
        <v>0.76405373903203844</v>
      </c>
      <c r="G247" s="37">
        <f t="shared" si="34"/>
        <v>3370.4936029537375</v>
      </c>
      <c r="H247" s="37">
        <f t="shared" si="35"/>
        <v>1132.8292889687166</v>
      </c>
      <c r="I247" s="81">
        <f t="shared" si="36"/>
        <v>4503.3228919224539</v>
      </c>
      <c r="J247" s="37">
        <f t="shared" si="37"/>
        <v>-339.82967556380868</v>
      </c>
      <c r="K247" s="37">
        <f t="shared" si="38"/>
        <v>4163.4932163586454</v>
      </c>
      <c r="L247" s="37">
        <f t="shared" si="39"/>
        <v>25813046.816499505</v>
      </c>
      <c r="M247" s="41">
        <f t="shared" si="40"/>
        <v>23865143.116167754</v>
      </c>
      <c r="N247" s="41">
        <f>'jan-juli'!M247</f>
        <v>23142352.39058708</v>
      </c>
      <c r="O247" s="41">
        <f t="shared" si="41"/>
        <v>722790.72558067366</v>
      </c>
      <c r="Q247" s="61"/>
      <c r="R247" s="62"/>
      <c r="S247" s="62"/>
      <c r="T247" s="62"/>
    </row>
    <row r="248" spans="1:20" s="34" customFormat="1" x14ac:dyDescent="0.2">
      <c r="A248" s="33">
        <v>4613</v>
      </c>
      <c r="B248" s="34" t="s">
        <v>230</v>
      </c>
      <c r="C248" s="36">
        <v>263324717</v>
      </c>
      <c r="D248" s="37">
        <v>12132</v>
      </c>
      <c r="E248" s="37">
        <f t="shared" si="32"/>
        <v>21704.971727662381</v>
      </c>
      <c r="F248" s="38">
        <f t="shared" si="33"/>
        <v>0.91165405311600856</v>
      </c>
      <c r="G248" s="37">
        <f t="shared" si="34"/>
        <v>1262.0223249048088</v>
      </c>
      <c r="H248" s="37">
        <f t="shared" si="35"/>
        <v>0</v>
      </c>
      <c r="I248" s="81">
        <f t="shared" si="36"/>
        <v>1262.0223249048088</v>
      </c>
      <c r="J248" s="37">
        <f t="shared" si="37"/>
        <v>-339.82967556380868</v>
      </c>
      <c r="K248" s="37">
        <f t="shared" si="38"/>
        <v>922.19264934100011</v>
      </c>
      <c r="L248" s="37">
        <f t="shared" si="39"/>
        <v>15310854.845745141</v>
      </c>
      <c r="M248" s="41">
        <f t="shared" si="40"/>
        <v>11188041.221805014</v>
      </c>
      <c r="N248" s="41">
        <f>'jan-juli'!M248</f>
        <v>9949301.5530425217</v>
      </c>
      <c r="O248" s="41">
        <f t="shared" si="41"/>
        <v>1238739.668762492</v>
      </c>
      <c r="Q248" s="61"/>
      <c r="R248" s="62"/>
      <c r="S248" s="62"/>
      <c r="T248" s="62"/>
    </row>
    <row r="249" spans="1:20" s="34" customFormat="1" x14ac:dyDescent="0.2">
      <c r="A249" s="33">
        <v>4614</v>
      </c>
      <c r="B249" s="34" t="s">
        <v>231</v>
      </c>
      <c r="C249" s="36">
        <v>435387978</v>
      </c>
      <c r="D249" s="37">
        <v>19098</v>
      </c>
      <c r="E249" s="37">
        <f t="shared" si="32"/>
        <v>22797.569274269557</v>
      </c>
      <c r="F249" s="38">
        <f t="shared" si="33"/>
        <v>0.95754542741895576</v>
      </c>
      <c r="G249" s="37">
        <f t="shared" si="34"/>
        <v>606.46379694050336</v>
      </c>
      <c r="H249" s="37">
        <f t="shared" si="35"/>
        <v>0</v>
      </c>
      <c r="I249" s="81">
        <f t="shared" si="36"/>
        <v>606.46379694050336</v>
      </c>
      <c r="J249" s="37">
        <f t="shared" si="37"/>
        <v>-339.82967556380868</v>
      </c>
      <c r="K249" s="37">
        <f t="shared" si="38"/>
        <v>266.63412137669468</v>
      </c>
      <c r="L249" s="37">
        <f t="shared" si="39"/>
        <v>11582245.593969733</v>
      </c>
      <c r="M249" s="41">
        <f t="shared" si="40"/>
        <v>5092178.4500521151</v>
      </c>
      <c r="N249" s="41">
        <f>'jan-juli'!M249</f>
        <v>3269733.3815699322</v>
      </c>
      <c r="O249" s="41">
        <f t="shared" si="41"/>
        <v>1822445.0684821829</v>
      </c>
      <c r="Q249" s="61"/>
      <c r="R249" s="62"/>
      <c r="S249" s="62"/>
      <c r="T249" s="62"/>
    </row>
    <row r="250" spans="1:20" s="34" customFormat="1" x14ac:dyDescent="0.2">
      <c r="A250" s="33">
        <v>4615</v>
      </c>
      <c r="B250" s="34" t="s">
        <v>232</v>
      </c>
      <c r="C250" s="36">
        <v>64771716</v>
      </c>
      <c r="D250" s="37">
        <v>3181</v>
      </c>
      <c r="E250" s="37">
        <f t="shared" si="32"/>
        <v>20362.06098711097</v>
      </c>
      <c r="F250" s="38">
        <f t="shared" si="33"/>
        <v>0.85524900292944617</v>
      </c>
      <c r="G250" s="37">
        <f t="shared" si="34"/>
        <v>2067.7687692356558</v>
      </c>
      <c r="H250" s="37">
        <f t="shared" si="35"/>
        <v>372.90646929983558</v>
      </c>
      <c r="I250" s="81">
        <f t="shared" si="36"/>
        <v>2440.6752385354912</v>
      </c>
      <c r="J250" s="37">
        <f t="shared" si="37"/>
        <v>-339.82967556380868</v>
      </c>
      <c r="K250" s="37">
        <f t="shared" si="38"/>
        <v>2100.8455629716827</v>
      </c>
      <c r="L250" s="37">
        <f t="shared" si="39"/>
        <v>7763787.9337813975</v>
      </c>
      <c r="M250" s="41">
        <f t="shared" si="40"/>
        <v>6682789.7358129229</v>
      </c>
      <c r="N250" s="41">
        <f>'jan-juli'!M250</f>
        <v>6484689.2337853275</v>
      </c>
      <c r="O250" s="41">
        <f t="shared" si="41"/>
        <v>198100.50202759542</v>
      </c>
      <c r="Q250" s="61"/>
      <c r="R250" s="62"/>
      <c r="S250" s="62"/>
      <c r="T250" s="62"/>
    </row>
    <row r="251" spans="1:20" s="34" customFormat="1" x14ac:dyDescent="0.2">
      <c r="A251" s="33">
        <v>4616</v>
      </c>
      <c r="B251" s="34" t="s">
        <v>233</v>
      </c>
      <c r="C251" s="36">
        <v>69620894</v>
      </c>
      <c r="D251" s="37">
        <v>2910</v>
      </c>
      <c r="E251" s="37">
        <f t="shared" si="32"/>
        <v>23924.705841924399</v>
      </c>
      <c r="F251" s="38">
        <f t="shared" si="33"/>
        <v>1.0048875125969892</v>
      </c>
      <c r="G251" s="37">
        <f t="shared" si="34"/>
        <v>-69.818143652401332</v>
      </c>
      <c r="H251" s="37">
        <f t="shared" si="35"/>
        <v>0</v>
      </c>
      <c r="I251" s="81">
        <f t="shared" si="36"/>
        <v>-69.818143652401332</v>
      </c>
      <c r="J251" s="37">
        <f t="shared" si="37"/>
        <v>-339.82967556380868</v>
      </c>
      <c r="K251" s="37">
        <f t="shared" si="38"/>
        <v>-409.64781921621</v>
      </c>
      <c r="L251" s="37">
        <f t="shared" si="39"/>
        <v>-203170.79802848789</v>
      </c>
      <c r="M251" s="41">
        <f t="shared" si="40"/>
        <v>-1192075.1539191711</v>
      </c>
      <c r="N251" s="41">
        <f>'jan-juli'!M251</f>
        <v>-1431757.8885135378</v>
      </c>
      <c r="O251" s="41">
        <f t="shared" si="41"/>
        <v>239682.73459436675</v>
      </c>
      <c r="Q251" s="61"/>
      <c r="R251" s="62"/>
      <c r="S251" s="62"/>
      <c r="T251" s="62"/>
    </row>
    <row r="252" spans="1:20" s="34" customFormat="1" x14ac:dyDescent="0.2">
      <c r="A252" s="33">
        <v>4617</v>
      </c>
      <c r="B252" s="34" t="s">
        <v>234</v>
      </c>
      <c r="C252" s="36">
        <v>300669167</v>
      </c>
      <c r="D252" s="37">
        <v>13058</v>
      </c>
      <c r="E252" s="37">
        <f t="shared" si="32"/>
        <v>23025.667560116402</v>
      </c>
      <c r="F252" s="38">
        <f t="shared" si="33"/>
        <v>0.96712603085904536</v>
      </c>
      <c r="G252" s="37">
        <f t="shared" si="34"/>
        <v>469.6048254323963</v>
      </c>
      <c r="H252" s="37">
        <f t="shared" si="35"/>
        <v>0</v>
      </c>
      <c r="I252" s="81">
        <f t="shared" si="36"/>
        <v>469.6048254323963</v>
      </c>
      <c r="J252" s="37">
        <f t="shared" si="37"/>
        <v>-339.82967556380868</v>
      </c>
      <c r="K252" s="37">
        <f t="shared" si="38"/>
        <v>129.77514986858762</v>
      </c>
      <c r="L252" s="37">
        <f t="shared" si="39"/>
        <v>6132099.8104962306</v>
      </c>
      <c r="M252" s="41">
        <f t="shared" si="40"/>
        <v>1694603.9069840172</v>
      </c>
      <c r="N252" s="41">
        <f>'jan-juli'!M252</f>
        <v>1242814.6147732751</v>
      </c>
      <c r="O252" s="41">
        <f t="shared" si="41"/>
        <v>451789.29221074213</v>
      </c>
      <c r="Q252" s="61"/>
      <c r="R252" s="62"/>
      <c r="S252" s="62"/>
      <c r="T252" s="62"/>
    </row>
    <row r="253" spans="1:20" s="34" customFormat="1" x14ac:dyDescent="0.2">
      <c r="A253" s="33">
        <v>4618</v>
      </c>
      <c r="B253" s="34" t="s">
        <v>235</v>
      </c>
      <c r="C253" s="36">
        <v>268115311</v>
      </c>
      <c r="D253" s="37">
        <v>11148</v>
      </c>
      <c r="E253" s="37">
        <f t="shared" si="32"/>
        <v>24050.530229637603</v>
      </c>
      <c r="F253" s="38">
        <f t="shared" si="33"/>
        <v>1.0101723991418259</v>
      </c>
      <c r="G253" s="37">
        <f t="shared" si="34"/>
        <v>-145.31277628032402</v>
      </c>
      <c r="H253" s="37">
        <f t="shared" si="35"/>
        <v>0</v>
      </c>
      <c r="I253" s="81">
        <f t="shared" si="36"/>
        <v>-145.31277628032402</v>
      </c>
      <c r="J253" s="37">
        <f t="shared" si="37"/>
        <v>-339.82967556380868</v>
      </c>
      <c r="K253" s="37">
        <f t="shared" si="38"/>
        <v>-485.14245184413267</v>
      </c>
      <c r="L253" s="37">
        <f t="shared" si="39"/>
        <v>-1619946.829973052</v>
      </c>
      <c r="M253" s="41">
        <f t="shared" si="40"/>
        <v>-5408368.0531583913</v>
      </c>
      <c r="N253" s="41">
        <f>'jan-juli'!M253</f>
        <v>-6262191.8611508356</v>
      </c>
      <c r="O253" s="41">
        <f t="shared" si="41"/>
        <v>853823.80799244437</v>
      </c>
      <c r="Q253" s="61"/>
      <c r="R253" s="62"/>
      <c r="S253" s="62"/>
      <c r="T253" s="62"/>
    </row>
    <row r="254" spans="1:20" s="34" customFormat="1" x14ac:dyDescent="0.2">
      <c r="A254" s="33">
        <v>4619</v>
      </c>
      <c r="B254" s="34" t="s">
        <v>236</v>
      </c>
      <c r="C254" s="36">
        <v>52365103</v>
      </c>
      <c r="D254" s="37">
        <v>962</v>
      </c>
      <c r="E254" s="37">
        <f t="shared" si="32"/>
        <v>54433.579002079001</v>
      </c>
      <c r="F254" s="38">
        <f t="shared" si="33"/>
        <v>2.2863237762070252</v>
      </c>
      <c r="G254" s="37">
        <f t="shared" si="34"/>
        <v>-18375.142039745162</v>
      </c>
      <c r="H254" s="37">
        <f t="shared" si="35"/>
        <v>0</v>
      </c>
      <c r="I254" s="81">
        <f t="shared" si="36"/>
        <v>-18375.142039745162</v>
      </c>
      <c r="J254" s="37">
        <f t="shared" si="37"/>
        <v>-339.82967556380868</v>
      </c>
      <c r="K254" s="37">
        <f t="shared" si="38"/>
        <v>-18714.97171530897</v>
      </c>
      <c r="L254" s="37">
        <f t="shared" si="39"/>
        <v>-17676886.642234847</v>
      </c>
      <c r="M254" s="41">
        <f t="shared" si="40"/>
        <v>-18003802.790127229</v>
      </c>
      <c r="N254" s="41">
        <f>'jan-juli'!M254</f>
        <v>-17896512.140189011</v>
      </c>
      <c r="O254" s="41">
        <f t="shared" si="41"/>
        <v>-107290.6499382183</v>
      </c>
      <c r="Q254" s="61"/>
      <c r="R254" s="62"/>
      <c r="S254" s="62"/>
      <c r="T254" s="62"/>
    </row>
    <row r="255" spans="1:20" s="34" customFormat="1" x14ac:dyDescent="0.2">
      <c r="A255" s="33">
        <v>4620</v>
      </c>
      <c r="B255" s="34" t="s">
        <v>237</v>
      </c>
      <c r="C255" s="36">
        <v>27020995</v>
      </c>
      <c r="D255" s="37">
        <v>1056</v>
      </c>
      <c r="E255" s="37">
        <f t="shared" si="32"/>
        <v>25588.063446969696</v>
      </c>
      <c r="F255" s="38">
        <f t="shared" si="33"/>
        <v>1.0747519990127106</v>
      </c>
      <c r="G255" s="37">
        <f t="shared" si="34"/>
        <v>-1067.8327066795798</v>
      </c>
      <c r="H255" s="37">
        <f t="shared" si="35"/>
        <v>0</v>
      </c>
      <c r="I255" s="81">
        <f t="shared" si="36"/>
        <v>-1067.8327066795798</v>
      </c>
      <c r="J255" s="37">
        <f t="shared" si="37"/>
        <v>-339.82967556380868</v>
      </c>
      <c r="K255" s="37">
        <f t="shared" si="38"/>
        <v>-1407.6623822433885</v>
      </c>
      <c r="L255" s="37">
        <f t="shared" si="39"/>
        <v>-1127631.3382536364</v>
      </c>
      <c r="M255" s="41">
        <f t="shared" si="40"/>
        <v>-1486491.4756490183</v>
      </c>
      <c r="N255" s="41">
        <f>'jan-juli'!M255</f>
        <v>-1642377.3896461485</v>
      </c>
      <c r="O255" s="41">
        <f t="shared" si="41"/>
        <v>155885.91399713024</v>
      </c>
      <c r="Q255" s="61"/>
      <c r="R255" s="62"/>
      <c r="S255" s="62"/>
      <c r="T255" s="62"/>
    </row>
    <row r="256" spans="1:20" s="34" customFormat="1" x14ac:dyDescent="0.2">
      <c r="A256" s="33">
        <v>4621</v>
      </c>
      <c r="B256" s="34" t="s">
        <v>238</v>
      </c>
      <c r="C256" s="36">
        <v>333689912</v>
      </c>
      <c r="D256" s="37">
        <v>16144</v>
      </c>
      <c r="E256" s="37">
        <f t="shared" si="32"/>
        <v>20669.593161546087</v>
      </c>
      <c r="F256" s="38">
        <f t="shared" si="33"/>
        <v>0.86816599525752369</v>
      </c>
      <c r="G256" s="37">
        <f t="shared" si="34"/>
        <v>1883.2494645745855</v>
      </c>
      <c r="H256" s="37">
        <f t="shared" si="35"/>
        <v>265.2702082475447</v>
      </c>
      <c r="I256" s="81">
        <f t="shared" si="36"/>
        <v>2148.5196728221304</v>
      </c>
      <c r="J256" s="37">
        <f t="shared" si="37"/>
        <v>-339.82967556380868</v>
      </c>
      <c r="K256" s="37">
        <f t="shared" si="38"/>
        <v>1808.6899972583217</v>
      </c>
      <c r="L256" s="37">
        <f t="shared" si="39"/>
        <v>34685701.598040469</v>
      </c>
      <c r="M256" s="41">
        <f t="shared" si="40"/>
        <v>29199491.315738346</v>
      </c>
      <c r="N256" s="41">
        <f>'jan-juli'!M256</f>
        <v>27156251.160195012</v>
      </c>
      <c r="O256" s="41">
        <f t="shared" si="41"/>
        <v>2043240.1555433348</v>
      </c>
      <c r="Q256" s="61"/>
      <c r="R256" s="62"/>
      <c r="S256" s="62"/>
      <c r="T256" s="62"/>
    </row>
    <row r="257" spans="1:20" s="34" customFormat="1" x14ac:dyDescent="0.2">
      <c r="A257" s="33">
        <v>4622</v>
      </c>
      <c r="B257" s="34" t="s">
        <v>239</v>
      </c>
      <c r="C257" s="36">
        <v>177202445</v>
      </c>
      <c r="D257" s="37">
        <v>8531</v>
      </c>
      <c r="E257" s="37">
        <f t="shared" si="32"/>
        <v>20771.591255421405</v>
      </c>
      <c r="F257" s="38">
        <f t="shared" si="33"/>
        <v>0.87245012779905706</v>
      </c>
      <c r="G257" s="37">
        <f t="shared" si="34"/>
        <v>1822.0506082493951</v>
      </c>
      <c r="H257" s="37">
        <f t="shared" si="35"/>
        <v>229.57087539118345</v>
      </c>
      <c r="I257" s="81">
        <f t="shared" si="36"/>
        <v>2051.6214836405784</v>
      </c>
      <c r="J257" s="37">
        <f t="shared" si="37"/>
        <v>-339.82967556380868</v>
      </c>
      <c r="K257" s="37">
        <f t="shared" si="38"/>
        <v>1711.7918080767697</v>
      </c>
      <c r="L257" s="37">
        <f t="shared" si="39"/>
        <v>17502382.876937773</v>
      </c>
      <c r="M257" s="41">
        <f t="shared" si="40"/>
        <v>14603295.914702922</v>
      </c>
      <c r="N257" s="41">
        <f>'jan-juli'!M257</f>
        <v>13146249.788328389</v>
      </c>
      <c r="O257" s="41">
        <f t="shared" si="41"/>
        <v>1457046.1263745334</v>
      </c>
      <c r="Q257" s="61"/>
      <c r="R257" s="62"/>
      <c r="S257" s="62"/>
      <c r="T257" s="62"/>
    </row>
    <row r="258" spans="1:20" s="34" customFormat="1" x14ac:dyDescent="0.2">
      <c r="A258" s="33">
        <v>4623</v>
      </c>
      <c r="B258" s="34" t="s">
        <v>240</v>
      </c>
      <c r="C258" s="36">
        <v>49696438</v>
      </c>
      <c r="D258" s="37">
        <v>2495</v>
      </c>
      <c r="E258" s="37">
        <f t="shared" si="32"/>
        <v>19918.412024048095</v>
      </c>
      <c r="F258" s="38">
        <f t="shared" si="33"/>
        <v>0.83661482176525148</v>
      </c>
      <c r="G258" s="37">
        <f t="shared" si="34"/>
        <v>2333.9581470733806</v>
      </c>
      <c r="H258" s="37">
        <f t="shared" si="35"/>
        <v>528.18360637184173</v>
      </c>
      <c r="I258" s="81">
        <f t="shared" si="36"/>
        <v>2862.1417534452221</v>
      </c>
      <c r="J258" s="37">
        <f t="shared" si="37"/>
        <v>-339.82967556380868</v>
      </c>
      <c r="K258" s="37">
        <f t="shared" si="38"/>
        <v>2522.3120778814136</v>
      </c>
      <c r="L258" s="37">
        <f t="shared" si="39"/>
        <v>7141043.6748458287</v>
      </c>
      <c r="M258" s="41">
        <f t="shared" si="40"/>
        <v>6293168.6343141273</v>
      </c>
      <c r="N258" s="41">
        <f>'jan-juli'!M258</f>
        <v>5595573.8588476498</v>
      </c>
      <c r="O258" s="41">
        <f t="shared" si="41"/>
        <v>697594.7754664775</v>
      </c>
      <c r="Q258" s="61"/>
      <c r="R258" s="62"/>
      <c r="S258" s="62"/>
      <c r="T258" s="62"/>
    </row>
    <row r="259" spans="1:20" s="34" customFormat="1" x14ac:dyDescent="0.2">
      <c r="A259" s="33">
        <v>4624</v>
      </c>
      <c r="B259" s="34" t="s">
        <v>407</v>
      </c>
      <c r="C259" s="36">
        <v>536970921</v>
      </c>
      <c r="D259" s="37">
        <v>25596</v>
      </c>
      <c r="E259" s="37">
        <f t="shared" si="32"/>
        <v>20978.704524144399</v>
      </c>
      <c r="F259" s="38">
        <f t="shared" si="33"/>
        <v>0.8811493167800214</v>
      </c>
      <c r="G259" s="37">
        <f t="shared" si="34"/>
        <v>1697.7826470155981</v>
      </c>
      <c r="H259" s="37">
        <f t="shared" si="35"/>
        <v>157.08123133813532</v>
      </c>
      <c r="I259" s="81">
        <f t="shared" si="36"/>
        <v>1854.8638783537333</v>
      </c>
      <c r="J259" s="37">
        <f t="shared" si="37"/>
        <v>-339.82967556380868</v>
      </c>
      <c r="K259" s="37">
        <f t="shared" si="38"/>
        <v>1515.0342027899246</v>
      </c>
      <c r="L259" s="37">
        <f t="shared" si="39"/>
        <v>47477095.830342159</v>
      </c>
      <c r="M259" s="41">
        <f t="shared" si="40"/>
        <v>38778815.454610914</v>
      </c>
      <c r="N259" s="41">
        <f>'jan-juli'!M259</f>
        <v>37438409.814875573</v>
      </c>
      <c r="O259" s="41">
        <f t="shared" si="41"/>
        <v>1340405.6397353411</v>
      </c>
      <c r="Q259" s="61"/>
      <c r="R259" s="62"/>
      <c r="S259" s="62"/>
      <c r="T259" s="62"/>
    </row>
    <row r="260" spans="1:20" s="34" customFormat="1" x14ac:dyDescent="0.2">
      <c r="A260" s="33">
        <v>4625</v>
      </c>
      <c r="B260" s="34" t="s">
        <v>241</v>
      </c>
      <c r="C260" s="36">
        <v>196902673</v>
      </c>
      <c r="D260" s="37">
        <v>5297</v>
      </c>
      <c r="E260" s="37">
        <f t="shared" si="32"/>
        <v>37172.488767226729</v>
      </c>
      <c r="F260" s="38">
        <f t="shared" si="33"/>
        <v>1.5613220083517392</v>
      </c>
      <c r="G260" s="37">
        <f t="shared" si="34"/>
        <v>-8018.4878988337987</v>
      </c>
      <c r="H260" s="37">
        <f t="shared" si="35"/>
        <v>0</v>
      </c>
      <c r="I260" s="81">
        <f t="shared" si="36"/>
        <v>-8018.4878988337987</v>
      </c>
      <c r="J260" s="37">
        <f t="shared" si="37"/>
        <v>-339.82967556380868</v>
      </c>
      <c r="K260" s="37">
        <f t="shared" si="38"/>
        <v>-8358.317574397608</v>
      </c>
      <c r="L260" s="37">
        <f t="shared" si="39"/>
        <v>-42473930.400122635</v>
      </c>
      <c r="M260" s="41">
        <f t="shared" si="40"/>
        <v>-44274008.191584133</v>
      </c>
      <c r="N260" s="41">
        <f>'jan-juli'!M260</f>
        <v>-43356551.038026184</v>
      </c>
      <c r="O260" s="41">
        <f t="shared" si="41"/>
        <v>-917457.15355794877</v>
      </c>
      <c r="Q260" s="61"/>
      <c r="R260" s="62"/>
      <c r="S260" s="62"/>
      <c r="T260" s="62"/>
    </row>
    <row r="261" spans="1:20" s="34" customFormat="1" x14ac:dyDescent="0.2">
      <c r="A261" s="33">
        <v>4626</v>
      </c>
      <c r="B261" s="34" t="s">
        <v>246</v>
      </c>
      <c r="C261" s="36">
        <v>829703967</v>
      </c>
      <c r="D261" s="37">
        <v>39368</v>
      </c>
      <c r="E261" s="37">
        <f t="shared" si="32"/>
        <v>21075.593553139606</v>
      </c>
      <c r="F261" s="38">
        <f t="shared" si="33"/>
        <v>0.88521885794755872</v>
      </c>
      <c r="G261" s="37">
        <f t="shared" si="34"/>
        <v>1639.649229618474</v>
      </c>
      <c r="H261" s="37">
        <f t="shared" si="35"/>
        <v>123.1700711898129</v>
      </c>
      <c r="I261" s="81">
        <f t="shared" si="36"/>
        <v>1762.8193008082869</v>
      </c>
      <c r="J261" s="37">
        <f t="shared" si="37"/>
        <v>-339.82967556380868</v>
      </c>
      <c r="K261" s="37">
        <f t="shared" si="38"/>
        <v>1422.9896252444782</v>
      </c>
      <c r="L261" s="37">
        <f t="shared" si="39"/>
        <v>69398670.234220639</v>
      </c>
      <c r="M261" s="41">
        <f t="shared" si="40"/>
        <v>56020255.566624619</v>
      </c>
      <c r="N261" s="41">
        <f>'jan-juli'!M261</f>
        <v>54535736.561729223</v>
      </c>
      <c r="O261" s="41">
        <f t="shared" si="41"/>
        <v>1484519.0048953965</v>
      </c>
      <c r="Q261" s="61"/>
      <c r="R261" s="62"/>
      <c r="S261" s="62"/>
      <c r="T261" s="62"/>
    </row>
    <row r="262" spans="1:20" s="34" customFormat="1" x14ac:dyDescent="0.2">
      <c r="A262" s="33">
        <v>4627</v>
      </c>
      <c r="B262" s="34" t="s">
        <v>242</v>
      </c>
      <c r="C262" s="36">
        <v>579610726</v>
      </c>
      <c r="D262" s="37">
        <v>29989</v>
      </c>
      <c r="E262" s="37">
        <f t="shared" si="32"/>
        <v>19327.444262896395</v>
      </c>
      <c r="F262" s="38">
        <f t="shared" si="33"/>
        <v>0.81179294401877156</v>
      </c>
      <c r="G262" s="37">
        <f t="shared" si="34"/>
        <v>2688.5388037644007</v>
      </c>
      <c r="H262" s="37">
        <f t="shared" si="35"/>
        <v>735.0223227749367</v>
      </c>
      <c r="I262" s="81">
        <f t="shared" si="36"/>
        <v>3423.5611265393372</v>
      </c>
      <c r="J262" s="37">
        <f t="shared" si="37"/>
        <v>-339.82967556380868</v>
      </c>
      <c r="K262" s="37">
        <f t="shared" si="38"/>
        <v>3083.7314509755288</v>
      </c>
      <c r="L262" s="37">
        <f t="shared" si="39"/>
        <v>102669174.62378818</v>
      </c>
      <c r="M262" s="41">
        <f t="shared" si="40"/>
        <v>92478022.483305126</v>
      </c>
      <c r="N262" s="41">
        <f>'jan-juli'!M262</f>
        <v>88134478.404381603</v>
      </c>
      <c r="O262" s="41">
        <f t="shared" si="41"/>
        <v>4343544.0789235234</v>
      </c>
      <c r="Q262" s="61"/>
      <c r="R262" s="62"/>
      <c r="S262" s="62"/>
      <c r="T262" s="62"/>
    </row>
    <row r="263" spans="1:20" s="34" customFormat="1" x14ac:dyDescent="0.2">
      <c r="A263" s="33">
        <v>4628</v>
      </c>
      <c r="B263" s="34" t="s">
        <v>243</v>
      </c>
      <c r="C263" s="36">
        <v>79946955</v>
      </c>
      <c r="D263" s="37">
        <v>3875</v>
      </c>
      <c r="E263" s="37">
        <f t="shared" si="32"/>
        <v>20631.472258064518</v>
      </c>
      <c r="F263" s="38">
        <f t="shared" si="33"/>
        <v>0.86656483785435023</v>
      </c>
      <c r="G263" s="37">
        <f t="shared" si="34"/>
        <v>1906.1220066635271</v>
      </c>
      <c r="H263" s="37">
        <f t="shared" si="35"/>
        <v>278.61252446609393</v>
      </c>
      <c r="I263" s="81">
        <f t="shared" si="36"/>
        <v>2184.7345311296212</v>
      </c>
      <c r="J263" s="37">
        <f t="shared" si="37"/>
        <v>-339.82967556380868</v>
      </c>
      <c r="K263" s="37">
        <f t="shared" si="38"/>
        <v>1844.9048555658126</v>
      </c>
      <c r="L263" s="37">
        <f t="shared" si="39"/>
        <v>8465846.3081272822</v>
      </c>
      <c r="M263" s="41">
        <f t="shared" si="40"/>
        <v>7149006.3153175237</v>
      </c>
      <c r="N263" s="41">
        <f>'jan-juli'!M263</f>
        <v>5770574.9084307151</v>
      </c>
      <c r="O263" s="41">
        <f t="shared" si="41"/>
        <v>1378431.4068868086</v>
      </c>
      <c r="Q263" s="61"/>
      <c r="R263" s="62"/>
      <c r="S263" s="62"/>
      <c r="T263" s="62"/>
    </row>
    <row r="264" spans="1:20" s="34" customFormat="1" x14ac:dyDescent="0.2">
      <c r="A264" s="33">
        <v>4629</v>
      </c>
      <c r="B264" s="34" t="s">
        <v>244</v>
      </c>
      <c r="C264" s="36">
        <v>22648023</v>
      </c>
      <c r="D264" s="37">
        <v>380</v>
      </c>
      <c r="E264" s="37">
        <f t="shared" si="32"/>
        <v>59600.060526315792</v>
      </c>
      <c r="F264" s="38">
        <f t="shared" si="33"/>
        <v>2.5033267689322649</v>
      </c>
      <c r="G264" s="37">
        <f t="shared" si="34"/>
        <v>-21475.030954287238</v>
      </c>
      <c r="H264" s="37">
        <f t="shared" si="35"/>
        <v>0</v>
      </c>
      <c r="I264" s="81">
        <f t="shared" si="36"/>
        <v>-21475.030954287238</v>
      </c>
      <c r="J264" s="37">
        <f t="shared" si="37"/>
        <v>-339.82967556380868</v>
      </c>
      <c r="K264" s="37">
        <f t="shared" si="38"/>
        <v>-21814.860629851046</v>
      </c>
      <c r="L264" s="37">
        <f t="shared" si="39"/>
        <v>-8160511.7626291504</v>
      </c>
      <c r="M264" s="41">
        <f t="shared" si="40"/>
        <v>-8289647.0393433971</v>
      </c>
      <c r="N264" s="41">
        <f>'jan-juli'!M264</f>
        <v>-8372873.0424863053</v>
      </c>
      <c r="O264" s="41">
        <f t="shared" si="41"/>
        <v>83226.003142908216</v>
      </c>
      <c r="Q264" s="61"/>
      <c r="R264" s="62"/>
      <c r="S264" s="62"/>
      <c r="T264" s="62"/>
    </row>
    <row r="265" spans="1:20" s="34" customFormat="1" x14ac:dyDescent="0.2">
      <c r="A265" s="33">
        <v>4630</v>
      </c>
      <c r="B265" s="34" t="s">
        <v>245</v>
      </c>
      <c r="C265" s="36">
        <v>150126816</v>
      </c>
      <c r="D265" s="37">
        <v>8152</v>
      </c>
      <c r="E265" s="37">
        <f t="shared" ref="E265:E328" si="42">IF(ISNUMBER(C265),(C265)/D265,"")</f>
        <v>18415.948969578018</v>
      </c>
      <c r="F265" s="38">
        <f t="shared" ref="F265:F328" si="43">IF(ISNUMBER(C265),E265/E$365,"")</f>
        <v>0.77350824183273648</v>
      </c>
      <c r="G265" s="37">
        <f t="shared" ref="G265:G328" si="44">IF(ISNUMBER(D265),(E$365-E265)*0.6,"")</f>
        <v>3235.4359797554271</v>
      </c>
      <c r="H265" s="37">
        <f t="shared" ref="H265:H328" si="45">IF(ISNUMBER(D265),(IF(E265&gt;=E$365*0.9,0,IF(E265&lt;0.9*E$365,(E$365*0.9-E265)*0.35))),"")</f>
        <v>1054.0456754363688</v>
      </c>
      <c r="I265" s="81">
        <f t="shared" ref="I265:I328" si="46">IF(ISNUMBER(C265),G265+H265,"")</f>
        <v>4289.4816551917957</v>
      </c>
      <c r="J265" s="37">
        <f t="shared" ref="J265:J328" si="47">IF(ISNUMBER(D265),I$367,"")</f>
        <v>-339.82967556380868</v>
      </c>
      <c r="K265" s="37">
        <f t="shared" ref="K265:K328" si="48">IF(ISNUMBER(I265),I265+J265,"")</f>
        <v>3949.6519796279872</v>
      </c>
      <c r="L265" s="37">
        <f t="shared" ref="L265:L328" si="49">IF(ISNUMBER(I265),(I265*D265),"")</f>
        <v>34967854.453123517</v>
      </c>
      <c r="M265" s="41">
        <f t="shared" ref="M265:M328" si="50">IF(ISNUMBER(K265),(K265*D265),"")</f>
        <v>32197562.93792735</v>
      </c>
      <c r="N265" s="41">
        <f>'jan-juli'!M265</f>
        <v>31105069.25217478</v>
      </c>
      <c r="O265" s="41">
        <f t="shared" ref="O265:O328" si="51">IF(ISNUMBER(M265),(M265-N265),"")</f>
        <v>1092493.6857525706</v>
      </c>
      <c r="Q265" s="61"/>
      <c r="R265" s="62"/>
      <c r="S265" s="62"/>
      <c r="T265" s="62"/>
    </row>
    <row r="266" spans="1:20" s="34" customFormat="1" x14ac:dyDescent="0.2">
      <c r="A266" s="33">
        <v>4631</v>
      </c>
      <c r="B266" s="34" t="s">
        <v>408</v>
      </c>
      <c r="C266" s="36">
        <v>595801996</v>
      </c>
      <c r="D266" s="37">
        <v>29920</v>
      </c>
      <c r="E266" s="37">
        <f t="shared" si="42"/>
        <v>19913.168315508021</v>
      </c>
      <c r="F266" s="38">
        <f t="shared" si="43"/>
        <v>0.83639457507689374</v>
      </c>
      <c r="G266" s="37">
        <f t="shared" si="44"/>
        <v>2337.1043721974252</v>
      </c>
      <c r="H266" s="37">
        <f t="shared" si="45"/>
        <v>530.01890436086774</v>
      </c>
      <c r="I266" s="81">
        <f t="shared" si="46"/>
        <v>2867.1232765582927</v>
      </c>
      <c r="J266" s="37">
        <f t="shared" si="47"/>
        <v>-339.82967556380868</v>
      </c>
      <c r="K266" s="37">
        <f t="shared" si="48"/>
        <v>2527.2936009944842</v>
      </c>
      <c r="L266" s="37">
        <f t="shared" si="49"/>
        <v>85784328.434624121</v>
      </c>
      <c r="M266" s="41">
        <f t="shared" si="50"/>
        <v>75616624.541754961</v>
      </c>
      <c r="N266" s="41">
        <f>'jan-juli'!M266</f>
        <v>70769865.706902474</v>
      </c>
      <c r="O266" s="41">
        <f t="shared" si="51"/>
        <v>4846758.8348524868</v>
      </c>
      <c r="Q266" s="61"/>
      <c r="R266" s="62"/>
      <c r="S266" s="62"/>
      <c r="T266" s="62"/>
    </row>
    <row r="267" spans="1:20" s="34" customFormat="1" x14ac:dyDescent="0.2">
      <c r="A267" s="33">
        <v>4632</v>
      </c>
      <c r="B267" s="34" t="s">
        <v>247</v>
      </c>
      <c r="C267" s="36">
        <v>83954177</v>
      </c>
      <c r="D267" s="37">
        <v>2856</v>
      </c>
      <c r="E267" s="37">
        <f t="shared" si="42"/>
        <v>29395.720238095237</v>
      </c>
      <c r="F267" s="38">
        <f t="shared" si="43"/>
        <v>1.2346815206936932</v>
      </c>
      <c r="G267" s="37">
        <f t="shared" si="44"/>
        <v>-3352.4267813549041</v>
      </c>
      <c r="H267" s="37">
        <f t="shared" si="45"/>
        <v>0</v>
      </c>
      <c r="I267" s="81">
        <f t="shared" si="46"/>
        <v>-3352.4267813549041</v>
      </c>
      <c r="J267" s="37">
        <f t="shared" si="47"/>
        <v>-339.82967556380868</v>
      </c>
      <c r="K267" s="37">
        <f t="shared" si="48"/>
        <v>-3692.2564569187125</v>
      </c>
      <c r="L267" s="37">
        <f t="shared" si="49"/>
        <v>-9574530.8875496052</v>
      </c>
      <c r="M267" s="41">
        <f t="shared" si="50"/>
        <v>-10545084.440959843</v>
      </c>
      <c r="N267" s="41">
        <f>'jan-juli'!M267</f>
        <v>-10501853.485633906</v>
      </c>
      <c r="O267" s="41">
        <f t="shared" si="51"/>
        <v>-43230.955325936899</v>
      </c>
      <c r="Q267" s="61"/>
      <c r="R267" s="62"/>
      <c r="S267" s="62"/>
      <c r="T267" s="62"/>
    </row>
    <row r="268" spans="1:20" s="34" customFormat="1" x14ac:dyDescent="0.2">
      <c r="A268" s="33">
        <v>4633</v>
      </c>
      <c r="B268" s="34" t="s">
        <v>248</v>
      </c>
      <c r="C268" s="36">
        <v>10123197</v>
      </c>
      <c r="D268" s="37">
        <v>513</v>
      </c>
      <c r="E268" s="37">
        <f t="shared" si="42"/>
        <v>19733.327485380116</v>
      </c>
      <c r="F268" s="38">
        <f t="shared" si="43"/>
        <v>0.82884088536197464</v>
      </c>
      <c r="G268" s="37">
        <f t="shared" si="44"/>
        <v>2445.0088702741682</v>
      </c>
      <c r="H268" s="37">
        <f t="shared" si="45"/>
        <v>592.96319490563451</v>
      </c>
      <c r="I268" s="81">
        <f t="shared" si="46"/>
        <v>3037.9720651798025</v>
      </c>
      <c r="J268" s="37">
        <f t="shared" si="47"/>
        <v>-339.82967556380868</v>
      </c>
      <c r="K268" s="37">
        <f t="shared" si="48"/>
        <v>2698.142389615994</v>
      </c>
      <c r="L268" s="37">
        <f t="shared" si="49"/>
        <v>1558479.6694372387</v>
      </c>
      <c r="M268" s="41">
        <f t="shared" si="50"/>
        <v>1384147.0458730049</v>
      </c>
      <c r="N268" s="41">
        <f>'jan-juli'!M268</f>
        <v>1238398.1312580535</v>
      </c>
      <c r="O268" s="41">
        <f t="shared" si="51"/>
        <v>145748.91461495147</v>
      </c>
      <c r="Q268" s="61"/>
      <c r="R268" s="62"/>
      <c r="S268" s="62"/>
      <c r="T268" s="62"/>
    </row>
    <row r="269" spans="1:20" s="34" customFormat="1" x14ac:dyDescent="0.2">
      <c r="A269" s="33">
        <v>4634</v>
      </c>
      <c r="B269" s="34" t="s">
        <v>249</v>
      </c>
      <c r="C269" s="36">
        <v>46045523</v>
      </c>
      <c r="D269" s="37">
        <v>1654</v>
      </c>
      <c r="E269" s="37">
        <f t="shared" si="42"/>
        <v>27838.889359129382</v>
      </c>
      <c r="F269" s="38">
        <f t="shared" si="43"/>
        <v>1.1692913788112904</v>
      </c>
      <c r="G269" s="37">
        <f t="shared" si="44"/>
        <v>-2418.3282539753914</v>
      </c>
      <c r="H269" s="37">
        <f t="shared" si="45"/>
        <v>0</v>
      </c>
      <c r="I269" s="81">
        <f t="shared" si="46"/>
        <v>-2418.3282539753914</v>
      </c>
      <c r="J269" s="37">
        <f t="shared" si="47"/>
        <v>-339.82967556380868</v>
      </c>
      <c r="K269" s="37">
        <f t="shared" si="48"/>
        <v>-2758.1579295392003</v>
      </c>
      <c r="L269" s="37">
        <f t="shared" si="49"/>
        <v>-3999914.9320752975</v>
      </c>
      <c r="M269" s="41">
        <f t="shared" si="50"/>
        <v>-4561993.2154578371</v>
      </c>
      <c r="N269" s="41">
        <f>'jan-juli'!M269</f>
        <v>-4732649.6659798585</v>
      </c>
      <c r="O269" s="41">
        <f t="shared" si="51"/>
        <v>170656.45052202139</v>
      </c>
      <c r="Q269" s="61"/>
      <c r="R269" s="62"/>
      <c r="S269" s="62"/>
      <c r="T269" s="62"/>
    </row>
    <row r="270" spans="1:20" s="34" customFormat="1" x14ac:dyDescent="0.2">
      <c r="A270" s="33">
        <v>4635</v>
      </c>
      <c r="B270" s="34" t="s">
        <v>250</v>
      </c>
      <c r="C270" s="36">
        <v>60049879</v>
      </c>
      <c r="D270" s="37">
        <v>2228</v>
      </c>
      <c r="E270" s="37">
        <f t="shared" si="42"/>
        <v>26952.369389587075</v>
      </c>
      <c r="F270" s="38">
        <f t="shared" si="43"/>
        <v>1.1320556922809322</v>
      </c>
      <c r="G270" s="37">
        <f t="shared" si="44"/>
        <v>-1886.4162722500068</v>
      </c>
      <c r="H270" s="37">
        <f t="shared" si="45"/>
        <v>0</v>
      </c>
      <c r="I270" s="81">
        <f t="shared" si="46"/>
        <v>-1886.4162722500068</v>
      </c>
      <c r="J270" s="37">
        <f t="shared" si="47"/>
        <v>-339.82967556380868</v>
      </c>
      <c r="K270" s="37">
        <f t="shared" si="48"/>
        <v>-2226.2459478138153</v>
      </c>
      <c r="L270" s="37">
        <f t="shared" si="49"/>
        <v>-4202935.4545730157</v>
      </c>
      <c r="M270" s="41">
        <f t="shared" si="50"/>
        <v>-4960075.9717291808</v>
      </c>
      <c r="N270" s="41">
        <f>'jan-juli'!M270</f>
        <v>-4590820.0743670659</v>
      </c>
      <c r="O270" s="41">
        <f t="shared" si="51"/>
        <v>-369255.89736211486</v>
      </c>
      <c r="Q270" s="61"/>
      <c r="R270" s="62"/>
      <c r="S270" s="62"/>
      <c r="T270" s="62"/>
    </row>
    <row r="271" spans="1:20" s="34" customFormat="1" x14ac:dyDescent="0.2">
      <c r="A271" s="33">
        <v>4636</v>
      </c>
      <c r="B271" s="34" t="s">
        <v>251</v>
      </c>
      <c r="C271" s="36">
        <v>17942035</v>
      </c>
      <c r="D271" s="37">
        <v>756</v>
      </c>
      <c r="E271" s="37">
        <f t="shared" si="42"/>
        <v>23732.850529100528</v>
      </c>
      <c r="F271" s="38">
        <f t="shared" si="43"/>
        <v>0.9968291895665653</v>
      </c>
      <c r="G271" s="37">
        <f t="shared" si="44"/>
        <v>45.295044041921209</v>
      </c>
      <c r="H271" s="37">
        <f t="shared" si="45"/>
        <v>0</v>
      </c>
      <c r="I271" s="81">
        <f t="shared" si="46"/>
        <v>45.295044041921209</v>
      </c>
      <c r="J271" s="37">
        <f t="shared" si="47"/>
        <v>-339.82967556380868</v>
      </c>
      <c r="K271" s="37">
        <f t="shared" si="48"/>
        <v>-294.53463152188749</v>
      </c>
      <c r="L271" s="37">
        <f t="shared" si="49"/>
        <v>34243.053295692436</v>
      </c>
      <c r="M271" s="41">
        <f t="shared" si="50"/>
        <v>-222668.18143054695</v>
      </c>
      <c r="N271" s="41">
        <f>'jan-juli'!M271</f>
        <v>-178488.64031485669</v>
      </c>
      <c r="O271" s="41">
        <f t="shared" si="51"/>
        <v>-44179.541115690256</v>
      </c>
      <c r="Q271" s="61"/>
      <c r="R271" s="62"/>
      <c r="S271" s="62"/>
      <c r="T271" s="62"/>
    </row>
    <row r="272" spans="1:20" s="34" customFormat="1" x14ac:dyDescent="0.2">
      <c r="A272" s="33">
        <v>4637</v>
      </c>
      <c r="B272" s="34" t="s">
        <v>252</v>
      </c>
      <c r="C272" s="36">
        <v>27718527</v>
      </c>
      <c r="D272" s="37">
        <v>1268</v>
      </c>
      <c r="E272" s="37">
        <f t="shared" si="42"/>
        <v>21860.037066246055</v>
      </c>
      <c r="F272" s="38">
        <f t="shared" si="43"/>
        <v>0.91816712054550664</v>
      </c>
      <c r="G272" s="37">
        <f t="shared" si="44"/>
        <v>1168.9831217546046</v>
      </c>
      <c r="H272" s="37">
        <f t="shared" si="45"/>
        <v>0</v>
      </c>
      <c r="I272" s="81">
        <f t="shared" si="46"/>
        <v>1168.9831217546046</v>
      </c>
      <c r="J272" s="37">
        <f t="shared" si="47"/>
        <v>-339.82967556380868</v>
      </c>
      <c r="K272" s="37">
        <f t="shared" si="48"/>
        <v>829.15344619079588</v>
      </c>
      <c r="L272" s="37">
        <f t="shared" si="49"/>
        <v>1482270.5983848386</v>
      </c>
      <c r="M272" s="41">
        <f t="shared" si="50"/>
        <v>1051366.5697699292</v>
      </c>
      <c r="N272" s="41">
        <f>'jan-juli'!M272</f>
        <v>830336.44349307055</v>
      </c>
      <c r="O272" s="41">
        <f t="shared" si="51"/>
        <v>221030.12627685862</v>
      </c>
      <c r="Q272" s="61"/>
      <c r="R272" s="62"/>
      <c r="S272" s="62"/>
      <c r="T272" s="62"/>
    </row>
    <row r="273" spans="1:20" s="34" customFormat="1" x14ac:dyDescent="0.2">
      <c r="A273" s="33">
        <v>4638</v>
      </c>
      <c r="B273" s="34" t="s">
        <v>253</v>
      </c>
      <c r="C273" s="36">
        <v>94188899</v>
      </c>
      <c r="D273" s="37">
        <v>3949</v>
      </c>
      <c r="E273" s="37">
        <f t="shared" si="42"/>
        <v>23851.329197265131</v>
      </c>
      <c r="F273" s="38">
        <f t="shared" si="43"/>
        <v>1.0018055405793791</v>
      </c>
      <c r="G273" s="37">
        <f t="shared" si="44"/>
        <v>-25.792156856841029</v>
      </c>
      <c r="H273" s="37">
        <f t="shared" si="45"/>
        <v>0</v>
      </c>
      <c r="I273" s="81">
        <f t="shared" si="46"/>
        <v>-25.792156856841029</v>
      </c>
      <c r="J273" s="37">
        <f t="shared" si="47"/>
        <v>-339.82967556380868</v>
      </c>
      <c r="K273" s="37">
        <f t="shared" si="48"/>
        <v>-365.6218324206497</v>
      </c>
      <c r="L273" s="37">
        <f t="shared" si="49"/>
        <v>-101853.22742766522</v>
      </c>
      <c r="M273" s="41">
        <f t="shared" si="50"/>
        <v>-1443840.6162291456</v>
      </c>
      <c r="N273" s="41">
        <f>'jan-juli'!M273</f>
        <v>-1823366.1883642438</v>
      </c>
      <c r="O273" s="41">
        <f t="shared" si="51"/>
        <v>379525.57213509828</v>
      </c>
      <c r="Q273" s="61"/>
      <c r="R273" s="62"/>
      <c r="S273" s="62"/>
      <c r="T273" s="62"/>
    </row>
    <row r="274" spans="1:20" s="34" customFormat="1" x14ac:dyDescent="0.2">
      <c r="A274" s="33">
        <v>4639</v>
      </c>
      <c r="B274" s="34" t="s">
        <v>254</v>
      </c>
      <c r="C274" s="36">
        <v>63331632</v>
      </c>
      <c r="D274" s="37">
        <v>2561</v>
      </c>
      <c r="E274" s="37">
        <f t="shared" si="42"/>
        <v>24729.258883248731</v>
      </c>
      <c r="F274" s="38">
        <f t="shared" si="43"/>
        <v>1.0386804172951947</v>
      </c>
      <c r="G274" s="37">
        <f t="shared" si="44"/>
        <v>-552.54996844700065</v>
      </c>
      <c r="H274" s="37">
        <f t="shared" si="45"/>
        <v>0</v>
      </c>
      <c r="I274" s="81">
        <f t="shared" si="46"/>
        <v>-552.54996844700065</v>
      </c>
      <c r="J274" s="37">
        <f t="shared" si="47"/>
        <v>-339.82967556380868</v>
      </c>
      <c r="K274" s="37">
        <f t="shared" si="48"/>
        <v>-892.37964401080933</v>
      </c>
      <c r="L274" s="37">
        <f t="shared" si="49"/>
        <v>-1415080.4691927687</v>
      </c>
      <c r="M274" s="41">
        <f t="shared" si="50"/>
        <v>-2285384.2683116826</v>
      </c>
      <c r="N274" s="41">
        <f>'jan-juli'!M274</f>
        <v>-2252567.6921248003</v>
      </c>
      <c r="O274" s="41">
        <f t="shared" si="51"/>
        <v>-32816.576186882332</v>
      </c>
      <c r="Q274" s="61"/>
      <c r="R274" s="62"/>
      <c r="S274" s="62"/>
      <c r="T274" s="62"/>
    </row>
    <row r="275" spans="1:20" s="34" customFormat="1" x14ac:dyDescent="0.2">
      <c r="A275" s="33">
        <v>4640</v>
      </c>
      <c r="B275" s="34" t="s">
        <v>255</v>
      </c>
      <c r="C275" s="36">
        <v>240347753</v>
      </c>
      <c r="D275" s="37">
        <v>12198</v>
      </c>
      <c r="E275" s="37">
        <f t="shared" si="42"/>
        <v>19703.865633710444</v>
      </c>
      <c r="F275" s="38">
        <f t="shared" si="43"/>
        <v>0.82760342618331428</v>
      </c>
      <c r="G275" s="37">
        <f t="shared" si="44"/>
        <v>2462.6859812759712</v>
      </c>
      <c r="H275" s="37">
        <f t="shared" si="45"/>
        <v>603.27484299001969</v>
      </c>
      <c r="I275" s="81">
        <f t="shared" si="46"/>
        <v>3065.9608242659911</v>
      </c>
      <c r="J275" s="37">
        <f t="shared" si="47"/>
        <v>-339.82967556380868</v>
      </c>
      <c r="K275" s="37">
        <f t="shared" si="48"/>
        <v>2726.1311487021821</v>
      </c>
      <c r="L275" s="37">
        <f t="shared" si="49"/>
        <v>37398590.13439656</v>
      </c>
      <c r="M275" s="41">
        <f t="shared" si="50"/>
        <v>33253347.751869217</v>
      </c>
      <c r="N275" s="41">
        <f>'jan-juli'!M275</f>
        <v>31607973.954358164</v>
      </c>
      <c r="O275" s="41">
        <f t="shared" si="51"/>
        <v>1645373.7975110523</v>
      </c>
      <c r="Q275" s="61"/>
      <c r="R275" s="62"/>
      <c r="S275" s="62"/>
      <c r="T275" s="62"/>
    </row>
    <row r="276" spans="1:20" s="34" customFormat="1" x14ac:dyDescent="0.2">
      <c r="A276" s="33">
        <v>4641</v>
      </c>
      <c r="B276" s="34" t="s">
        <v>256</v>
      </c>
      <c r="C276" s="36">
        <v>69740428</v>
      </c>
      <c r="D276" s="37">
        <v>1775</v>
      </c>
      <c r="E276" s="37">
        <f t="shared" si="42"/>
        <v>39290.381971830982</v>
      </c>
      <c r="F276" s="38">
        <f t="shared" si="43"/>
        <v>1.6502779373559493</v>
      </c>
      <c r="G276" s="37">
        <f t="shared" si="44"/>
        <v>-9289.2238215963516</v>
      </c>
      <c r="H276" s="37">
        <f t="shared" si="45"/>
        <v>0</v>
      </c>
      <c r="I276" s="81">
        <f t="shared" si="46"/>
        <v>-9289.2238215963516</v>
      </c>
      <c r="J276" s="37">
        <f t="shared" si="47"/>
        <v>-339.82967556380868</v>
      </c>
      <c r="K276" s="37">
        <f t="shared" si="48"/>
        <v>-9629.053497160161</v>
      </c>
      <c r="L276" s="37">
        <f t="shared" si="49"/>
        <v>-16488372.283333525</v>
      </c>
      <c r="M276" s="41">
        <f t="shared" si="50"/>
        <v>-17091569.957459286</v>
      </c>
      <c r="N276" s="41">
        <f>'jan-juli'!M276</f>
        <v>-17058233.31687681</v>
      </c>
      <c r="O276" s="41">
        <f t="shared" si="51"/>
        <v>-33336.640582475811</v>
      </c>
      <c r="Q276" s="61"/>
      <c r="R276" s="62"/>
      <c r="S276" s="62"/>
      <c r="T276" s="62"/>
    </row>
    <row r="277" spans="1:20" s="34" customFormat="1" x14ac:dyDescent="0.2">
      <c r="A277" s="33">
        <v>4642</v>
      </c>
      <c r="B277" s="34" t="s">
        <v>257</v>
      </c>
      <c r="C277" s="36">
        <v>54487106</v>
      </c>
      <c r="D277" s="37">
        <v>2129</v>
      </c>
      <c r="E277" s="37">
        <f t="shared" si="42"/>
        <v>25592.816345702209</v>
      </c>
      <c r="F277" s="38">
        <f t="shared" si="43"/>
        <v>1.074951630666136</v>
      </c>
      <c r="G277" s="37">
        <f t="shared" si="44"/>
        <v>-1070.6844459190877</v>
      </c>
      <c r="H277" s="37">
        <f t="shared" si="45"/>
        <v>0</v>
      </c>
      <c r="I277" s="81">
        <f t="shared" si="46"/>
        <v>-1070.6844459190877</v>
      </c>
      <c r="J277" s="37">
        <f t="shared" si="47"/>
        <v>-339.82967556380868</v>
      </c>
      <c r="K277" s="37">
        <f t="shared" si="48"/>
        <v>-1410.5141214828964</v>
      </c>
      <c r="L277" s="37">
        <f t="shared" si="49"/>
        <v>-2279487.1853617379</v>
      </c>
      <c r="M277" s="41">
        <f t="shared" si="50"/>
        <v>-3002984.5646370864</v>
      </c>
      <c r="N277" s="41">
        <f>'jan-juli'!M277</f>
        <v>-3295400.6690877369</v>
      </c>
      <c r="O277" s="41">
        <f t="shared" si="51"/>
        <v>292416.10445065051</v>
      </c>
      <c r="Q277" s="61"/>
      <c r="R277" s="62"/>
      <c r="S277" s="62"/>
      <c r="T277" s="62"/>
    </row>
    <row r="278" spans="1:20" s="34" customFormat="1" x14ac:dyDescent="0.2">
      <c r="A278" s="33">
        <v>4643</v>
      </c>
      <c r="B278" s="34" t="s">
        <v>258</v>
      </c>
      <c r="C278" s="36">
        <v>133503246</v>
      </c>
      <c r="D278" s="37">
        <v>5172</v>
      </c>
      <c r="E278" s="37">
        <f t="shared" si="42"/>
        <v>25812.692575406032</v>
      </c>
      <c r="F278" s="38">
        <f t="shared" si="43"/>
        <v>1.0841868906106531</v>
      </c>
      <c r="G278" s="37">
        <f t="shared" si="44"/>
        <v>-1202.6101837413814</v>
      </c>
      <c r="H278" s="37">
        <f t="shared" si="45"/>
        <v>0</v>
      </c>
      <c r="I278" s="81">
        <f t="shared" si="46"/>
        <v>-1202.6101837413814</v>
      </c>
      <c r="J278" s="37">
        <f t="shared" si="47"/>
        <v>-339.82967556380868</v>
      </c>
      <c r="K278" s="37">
        <f t="shared" si="48"/>
        <v>-1542.4398593051901</v>
      </c>
      <c r="L278" s="37">
        <f t="shared" si="49"/>
        <v>-6219899.8703104248</v>
      </c>
      <c r="M278" s="41">
        <f t="shared" si="50"/>
        <v>-7977498.952326443</v>
      </c>
      <c r="N278" s="41">
        <f>'jan-juli'!M278</f>
        <v>-8712435.1424714811</v>
      </c>
      <c r="O278" s="41">
        <f t="shared" si="51"/>
        <v>734936.19014503807</v>
      </c>
      <c r="Q278" s="61"/>
      <c r="R278" s="62"/>
      <c r="S278" s="62"/>
      <c r="T278" s="62"/>
    </row>
    <row r="279" spans="1:20" s="34" customFormat="1" x14ac:dyDescent="0.2">
      <c r="A279" s="33">
        <v>4644</v>
      </c>
      <c r="B279" s="34" t="s">
        <v>259</v>
      </c>
      <c r="C279" s="36">
        <v>127638606</v>
      </c>
      <c r="D279" s="37">
        <v>5302</v>
      </c>
      <c r="E279" s="37">
        <f t="shared" si="42"/>
        <v>24073.671444737836</v>
      </c>
      <c r="F279" s="38">
        <f t="shared" si="43"/>
        <v>1.0111443784102103</v>
      </c>
      <c r="G279" s="37">
        <f t="shared" si="44"/>
        <v>-159.19750534046398</v>
      </c>
      <c r="H279" s="37">
        <f t="shared" si="45"/>
        <v>0</v>
      </c>
      <c r="I279" s="81">
        <f t="shared" si="46"/>
        <v>-159.19750534046398</v>
      </c>
      <c r="J279" s="37">
        <f t="shared" si="47"/>
        <v>-339.82967556380868</v>
      </c>
      <c r="K279" s="37">
        <f t="shared" si="48"/>
        <v>-499.02718090427265</v>
      </c>
      <c r="L279" s="37">
        <f t="shared" si="49"/>
        <v>-844065.17331513995</v>
      </c>
      <c r="M279" s="41">
        <f t="shared" si="50"/>
        <v>-2645842.1131544537</v>
      </c>
      <c r="N279" s="41">
        <f>'jan-juli'!M279</f>
        <v>-3314737.9938483727</v>
      </c>
      <c r="O279" s="41">
        <f t="shared" si="51"/>
        <v>668895.88069391903</v>
      </c>
      <c r="Q279" s="61"/>
      <c r="R279" s="62"/>
      <c r="S279" s="62"/>
      <c r="T279" s="62"/>
    </row>
    <row r="280" spans="1:20" s="34" customFormat="1" x14ac:dyDescent="0.2">
      <c r="A280" s="33">
        <v>4645</v>
      </c>
      <c r="B280" s="34" t="s">
        <v>260</v>
      </c>
      <c r="C280" s="36">
        <v>62215395</v>
      </c>
      <c r="D280" s="37">
        <v>2949</v>
      </c>
      <c r="E280" s="37">
        <f t="shared" si="42"/>
        <v>21097.115971515766</v>
      </c>
      <c r="F280" s="38">
        <f t="shared" si="43"/>
        <v>0.88612284437940825</v>
      </c>
      <c r="G280" s="37">
        <f t="shared" si="44"/>
        <v>1626.7357785927779</v>
      </c>
      <c r="H280" s="37">
        <f t="shared" si="45"/>
        <v>115.63722475815683</v>
      </c>
      <c r="I280" s="81">
        <f t="shared" si="46"/>
        <v>1742.3730033509348</v>
      </c>
      <c r="J280" s="37">
        <f t="shared" si="47"/>
        <v>-339.82967556380868</v>
      </c>
      <c r="K280" s="37">
        <f t="shared" si="48"/>
        <v>1402.5433277871261</v>
      </c>
      <c r="L280" s="37">
        <f t="shared" si="49"/>
        <v>5138257.9868819071</v>
      </c>
      <c r="M280" s="41">
        <f t="shared" si="50"/>
        <v>4136100.273644235</v>
      </c>
      <c r="N280" s="41">
        <f>'jan-juli'!M280</f>
        <v>3602842.49226121</v>
      </c>
      <c r="O280" s="41">
        <f t="shared" si="51"/>
        <v>533257.78138302499</v>
      </c>
      <c r="Q280" s="61"/>
      <c r="R280" s="62"/>
      <c r="S280" s="62"/>
      <c r="T280" s="62"/>
    </row>
    <row r="281" spans="1:20" s="34" customFormat="1" x14ac:dyDescent="0.2">
      <c r="A281" s="33">
        <v>4646</v>
      </c>
      <c r="B281" s="34" t="s">
        <v>261</v>
      </c>
      <c r="C281" s="36">
        <v>58187917</v>
      </c>
      <c r="D281" s="37">
        <v>2913</v>
      </c>
      <c r="E281" s="37">
        <f t="shared" si="42"/>
        <v>19975.254720219706</v>
      </c>
      <c r="F281" s="38">
        <f t="shared" si="43"/>
        <v>0.83900233348399966</v>
      </c>
      <c r="G281" s="37">
        <f t="shared" si="44"/>
        <v>2299.8525293704142</v>
      </c>
      <c r="H281" s="37">
        <f t="shared" si="45"/>
        <v>508.2886627117781</v>
      </c>
      <c r="I281" s="81">
        <f t="shared" si="46"/>
        <v>2808.1411920821924</v>
      </c>
      <c r="J281" s="37">
        <f t="shared" si="47"/>
        <v>-339.82967556380868</v>
      </c>
      <c r="K281" s="37">
        <f t="shared" si="48"/>
        <v>2468.3115165183835</v>
      </c>
      <c r="L281" s="37">
        <f t="shared" si="49"/>
        <v>8180115.292535427</v>
      </c>
      <c r="M281" s="41">
        <f t="shared" si="50"/>
        <v>7190191.4476180514</v>
      </c>
      <c r="N281" s="41">
        <f>'jan-juli'!M281</f>
        <v>6511701.5935764322</v>
      </c>
      <c r="O281" s="41">
        <f t="shared" si="51"/>
        <v>678489.85404161923</v>
      </c>
      <c r="Q281" s="61"/>
      <c r="R281" s="62"/>
      <c r="S281" s="62"/>
      <c r="T281" s="62"/>
    </row>
    <row r="282" spans="1:20" s="34" customFormat="1" x14ac:dyDescent="0.2">
      <c r="A282" s="33">
        <v>4647</v>
      </c>
      <c r="B282" s="34" t="s">
        <v>409</v>
      </c>
      <c r="C282" s="36">
        <v>489637618</v>
      </c>
      <c r="D282" s="37">
        <v>22215</v>
      </c>
      <c r="E282" s="37">
        <f t="shared" si="42"/>
        <v>22040.856088228673</v>
      </c>
      <c r="F282" s="38">
        <f t="shared" si="43"/>
        <v>0.92576189635720862</v>
      </c>
      <c r="G282" s="37">
        <f t="shared" si="44"/>
        <v>1060.4917085650341</v>
      </c>
      <c r="H282" s="37">
        <f t="shared" si="45"/>
        <v>0</v>
      </c>
      <c r="I282" s="81">
        <f t="shared" si="46"/>
        <v>1060.4917085650341</v>
      </c>
      <c r="J282" s="37">
        <f t="shared" si="47"/>
        <v>-339.82967556380868</v>
      </c>
      <c r="K282" s="37">
        <f t="shared" si="48"/>
        <v>720.66203300122538</v>
      </c>
      <c r="L282" s="37">
        <f t="shared" si="49"/>
        <v>23558823.30577223</v>
      </c>
      <c r="M282" s="41">
        <f t="shared" si="50"/>
        <v>16009507.063122222</v>
      </c>
      <c r="N282" s="41">
        <f>'jan-juli'!M282</f>
        <v>14347782.682017807</v>
      </c>
      <c r="O282" s="41">
        <f t="shared" si="51"/>
        <v>1661724.3811044153</v>
      </c>
      <c r="Q282" s="61"/>
      <c r="R282" s="62"/>
      <c r="S282" s="62"/>
      <c r="T282" s="62"/>
    </row>
    <row r="283" spans="1:20" s="34" customFormat="1" x14ac:dyDescent="0.2">
      <c r="A283" s="33">
        <v>4648</v>
      </c>
      <c r="B283" s="34" t="s">
        <v>262</v>
      </c>
      <c r="C283" s="36">
        <v>84447549</v>
      </c>
      <c r="D283" s="37">
        <v>3482</v>
      </c>
      <c r="E283" s="37">
        <f t="shared" si="42"/>
        <v>24252.598793796667</v>
      </c>
      <c r="F283" s="38">
        <f t="shared" si="43"/>
        <v>1.0186597000162225</v>
      </c>
      <c r="G283" s="37">
        <f t="shared" si="44"/>
        <v>-266.55391477576268</v>
      </c>
      <c r="H283" s="37">
        <f t="shared" si="45"/>
        <v>0</v>
      </c>
      <c r="I283" s="81">
        <f t="shared" si="46"/>
        <v>-266.55391477576268</v>
      </c>
      <c r="J283" s="37">
        <f t="shared" si="47"/>
        <v>-339.82967556380868</v>
      </c>
      <c r="K283" s="37">
        <f t="shared" si="48"/>
        <v>-606.38359033957136</v>
      </c>
      <c r="L283" s="37">
        <f t="shared" si="49"/>
        <v>-928140.73124920565</v>
      </c>
      <c r="M283" s="41">
        <f t="shared" si="50"/>
        <v>-2111427.6615623874</v>
      </c>
      <c r="N283" s="41">
        <f>'jan-juli'!M283</f>
        <v>-2738448.674571869</v>
      </c>
      <c r="O283" s="41">
        <f t="shared" si="51"/>
        <v>627021.0130094816</v>
      </c>
      <c r="Q283" s="61"/>
      <c r="R283" s="62"/>
      <c r="S283" s="62"/>
      <c r="T283" s="62"/>
    </row>
    <row r="284" spans="1:20" s="34" customFormat="1" x14ac:dyDescent="0.2">
      <c r="A284" s="33">
        <v>4649</v>
      </c>
      <c r="B284" s="34" t="s">
        <v>410</v>
      </c>
      <c r="C284" s="36">
        <v>185596446</v>
      </c>
      <c r="D284" s="37">
        <v>9543</v>
      </c>
      <c r="E284" s="37">
        <f t="shared" si="42"/>
        <v>19448.438226972648</v>
      </c>
      <c r="F284" s="38">
        <f t="shared" si="43"/>
        <v>0.81687494270260808</v>
      </c>
      <c r="G284" s="37">
        <f t="shared" si="44"/>
        <v>2615.9424253186485</v>
      </c>
      <c r="H284" s="37">
        <f t="shared" si="45"/>
        <v>692.67443534824815</v>
      </c>
      <c r="I284" s="81">
        <f t="shared" si="46"/>
        <v>3308.6168606668966</v>
      </c>
      <c r="J284" s="37">
        <f t="shared" si="47"/>
        <v>-339.82967556380868</v>
      </c>
      <c r="K284" s="37">
        <f t="shared" si="48"/>
        <v>2968.7871851030877</v>
      </c>
      <c r="L284" s="37">
        <f t="shared" si="49"/>
        <v>31574130.701344196</v>
      </c>
      <c r="M284" s="41">
        <f t="shared" si="50"/>
        <v>28331136.107438765</v>
      </c>
      <c r="N284" s="41">
        <f>'jan-juli'!M284</f>
        <v>27350380.30135598</v>
      </c>
      <c r="O284" s="41">
        <f t="shared" si="51"/>
        <v>980755.80608278513</v>
      </c>
      <c r="Q284" s="61"/>
      <c r="R284" s="62"/>
      <c r="S284" s="62"/>
      <c r="T284" s="62"/>
    </row>
    <row r="285" spans="1:20" s="34" customFormat="1" x14ac:dyDescent="0.2">
      <c r="A285" s="33">
        <v>4650</v>
      </c>
      <c r="B285" s="34" t="s">
        <v>263</v>
      </c>
      <c r="C285" s="36">
        <v>112317172</v>
      </c>
      <c r="D285" s="37">
        <v>5892</v>
      </c>
      <c r="E285" s="37">
        <f t="shared" si="42"/>
        <v>19062.656483367278</v>
      </c>
      <c r="F285" s="38">
        <f t="shared" si="43"/>
        <v>0.80067130537062459</v>
      </c>
      <c r="G285" s="37">
        <f t="shared" si="44"/>
        <v>2847.4114714818706</v>
      </c>
      <c r="H285" s="37">
        <f t="shared" si="45"/>
        <v>827.69804561012768</v>
      </c>
      <c r="I285" s="81">
        <f t="shared" si="46"/>
        <v>3675.1095170919984</v>
      </c>
      <c r="J285" s="37">
        <f t="shared" si="47"/>
        <v>-339.82967556380868</v>
      </c>
      <c r="K285" s="37">
        <f t="shared" si="48"/>
        <v>3335.2798415281895</v>
      </c>
      <c r="L285" s="37">
        <f t="shared" si="49"/>
        <v>21653745.274706054</v>
      </c>
      <c r="M285" s="41">
        <f t="shared" si="50"/>
        <v>19651468.826284092</v>
      </c>
      <c r="N285" s="41">
        <f>'jan-juli'!M285</f>
        <v>18959912.58474163</v>
      </c>
      <c r="O285" s="41">
        <f t="shared" si="51"/>
        <v>691556.24154246226</v>
      </c>
      <c r="Q285" s="61"/>
      <c r="R285" s="62"/>
      <c r="S285" s="62"/>
      <c r="T285" s="62"/>
    </row>
    <row r="286" spans="1:20" s="34" customFormat="1" x14ac:dyDescent="0.2">
      <c r="A286" s="33">
        <v>4651</v>
      </c>
      <c r="B286" s="34" t="s">
        <v>264</v>
      </c>
      <c r="C286" s="36">
        <v>139490509</v>
      </c>
      <c r="D286" s="37">
        <v>7244</v>
      </c>
      <c r="E286" s="37">
        <f t="shared" si="42"/>
        <v>19256.006212037548</v>
      </c>
      <c r="F286" s="38">
        <f t="shared" si="43"/>
        <v>0.80879239698146888</v>
      </c>
      <c r="G286" s="37">
        <f t="shared" si="44"/>
        <v>2731.401634279709</v>
      </c>
      <c r="H286" s="37">
        <f t="shared" si="45"/>
        <v>760.02564057553332</v>
      </c>
      <c r="I286" s="81">
        <f t="shared" si="46"/>
        <v>3491.4272748552421</v>
      </c>
      <c r="J286" s="37">
        <f t="shared" si="47"/>
        <v>-339.82967556380868</v>
      </c>
      <c r="K286" s="37">
        <f t="shared" si="48"/>
        <v>3151.5975992914337</v>
      </c>
      <c r="L286" s="37">
        <f t="shared" si="49"/>
        <v>25291899.179051373</v>
      </c>
      <c r="M286" s="41">
        <f t="shared" si="50"/>
        <v>22830173.009267144</v>
      </c>
      <c r="N286" s="41">
        <f>'jan-juli'!M286</f>
        <v>22680997.385347653</v>
      </c>
      <c r="O286" s="41">
        <f t="shared" si="51"/>
        <v>149175.62391949072</v>
      </c>
      <c r="Q286" s="61"/>
      <c r="R286" s="62"/>
      <c r="S286" s="62"/>
      <c r="T286" s="62"/>
    </row>
    <row r="287" spans="1:20" s="34" customFormat="1" x14ac:dyDescent="0.2">
      <c r="A287" s="33">
        <v>5001</v>
      </c>
      <c r="B287" s="34" t="s">
        <v>352</v>
      </c>
      <c r="C287" s="36">
        <v>5018011292</v>
      </c>
      <c r="D287" s="37">
        <v>212660</v>
      </c>
      <c r="E287" s="37">
        <f t="shared" si="42"/>
        <v>23596.404081632652</v>
      </c>
      <c r="F287" s="38">
        <f t="shared" si="43"/>
        <v>0.99109815437204196</v>
      </c>
      <c r="G287" s="37">
        <f t="shared" si="44"/>
        <v>127.16291252264637</v>
      </c>
      <c r="H287" s="37">
        <f t="shared" si="45"/>
        <v>0</v>
      </c>
      <c r="I287" s="81">
        <f t="shared" si="46"/>
        <v>127.16291252264637</v>
      </c>
      <c r="J287" s="37">
        <f t="shared" si="47"/>
        <v>-339.82967556380868</v>
      </c>
      <c r="K287" s="37">
        <f t="shared" si="48"/>
        <v>-212.66676304116231</v>
      </c>
      <c r="L287" s="37">
        <f t="shared" si="49"/>
        <v>27042464.977065977</v>
      </c>
      <c r="M287" s="41">
        <f t="shared" si="50"/>
        <v>-45225713.828333579</v>
      </c>
      <c r="N287" s="41">
        <f>'jan-juli'!M287</f>
        <v>-47719667.029308863</v>
      </c>
      <c r="O287" s="41">
        <f t="shared" si="51"/>
        <v>2493953.200975284</v>
      </c>
      <c r="Q287" s="61"/>
      <c r="R287" s="62"/>
      <c r="S287" s="62"/>
      <c r="T287" s="62"/>
    </row>
    <row r="288" spans="1:20" s="34" customFormat="1" x14ac:dyDescent="0.2">
      <c r="A288" s="33">
        <v>5006</v>
      </c>
      <c r="B288" s="34" t="s">
        <v>353</v>
      </c>
      <c r="C288" s="36">
        <v>408854275</v>
      </c>
      <c r="D288" s="37">
        <v>23955</v>
      </c>
      <c r="E288" s="37">
        <f t="shared" si="42"/>
        <v>17067.596535170109</v>
      </c>
      <c r="F288" s="38">
        <f t="shared" si="43"/>
        <v>0.71687462916185762</v>
      </c>
      <c r="G288" s="37">
        <f t="shared" si="44"/>
        <v>4044.4474404001721</v>
      </c>
      <c r="H288" s="37">
        <f t="shared" si="45"/>
        <v>1525.9690274791369</v>
      </c>
      <c r="I288" s="81">
        <f t="shared" si="46"/>
        <v>5570.4164678793095</v>
      </c>
      <c r="J288" s="37">
        <f t="shared" si="47"/>
        <v>-339.82967556380868</v>
      </c>
      <c r="K288" s="37">
        <f t="shared" si="48"/>
        <v>5230.586792315501</v>
      </c>
      <c r="L288" s="37">
        <f t="shared" si="49"/>
        <v>133439326.48804885</v>
      </c>
      <c r="M288" s="41">
        <f t="shared" si="50"/>
        <v>125298706.60991783</v>
      </c>
      <c r="N288" s="41">
        <f>'jan-juli'!M288</f>
        <v>121189164.12482789</v>
      </c>
      <c r="O288" s="41">
        <f t="shared" si="51"/>
        <v>4109542.4850899428</v>
      </c>
      <c r="Q288" s="61"/>
      <c r="R288" s="62"/>
      <c r="S288" s="62"/>
      <c r="T288" s="62"/>
    </row>
    <row r="289" spans="1:20" s="34" customFormat="1" x14ac:dyDescent="0.2">
      <c r="A289" s="33">
        <v>5007</v>
      </c>
      <c r="B289" s="34" t="s">
        <v>354</v>
      </c>
      <c r="C289" s="36">
        <v>270988444</v>
      </c>
      <c r="D289" s="37">
        <v>14923</v>
      </c>
      <c r="E289" s="37">
        <f t="shared" si="42"/>
        <v>18159.113046974468</v>
      </c>
      <c r="F289" s="38">
        <f t="shared" si="43"/>
        <v>0.76272059774984169</v>
      </c>
      <c r="G289" s="37">
        <f t="shared" si="44"/>
        <v>3389.5375333175571</v>
      </c>
      <c r="H289" s="37">
        <f t="shared" si="45"/>
        <v>1143.9382483476113</v>
      </c>
      <c r="I289" s="81">
        <f t="shared" si="46"/>
        <v>4533.4757816651681</v>
      </c>
      <c r="J289" s="37">
        <f t="shared" si="47"/>
        <v>-339.82967556380868</v>
      </c>
      <c r="K289" s="37">
        <f t="shared" si="48"/>
        <v>4193.6461061013597</v>
      </c>
      <c r="L289" s="37">
        <f t="shared" si="49"/>
        <v>67653059.089789301</v>
      </c>
      <c r="M289" s="41">
        <f t="shared" si="50"/>
        <v>62581780.841350593</v>
      </c>
      <c r="N289" s="41">
        <f>'jan-juli'!M289</f>
        <v>60732982.454803027</v>
      </c>
      <c r="O289" s="41">
        <f t="shared" si="51"/>
        <v>1848798.3865475655</v>
      </c>
      <c r="Q289" s="61"/>
      <c r="R289" s="62"/>
      <c r="S289" s="62"/>
      <c r="T289" s="62"/>
    </row>
    <row r="290" spans="1:20" s="34" customFormat="1" x14ac:dyDescent="0.2">
      <c r="A290" s="33">
        <v>5014</v>
      </c>
      <c r="B290" s="34" t="s">
        <v>356</v>
      </c>
      <c r="C290" s="36">
        <v>331459862</v>
      </c>
      <c r="D290" s="37">
        <v>5391</v>
      </c>
      <c r="E290" s="37">
        <f t="shared" si="42"/>
        <v>61483.929141161192</v>
      </c>
      <c r="F290" s="38">
        <f t="shared" si="43"/>
        <v>2.5824531773796449</v>
      </c>
      <c r="G290" s="37">
        <f t="shared" si="44"/>
        <v>-22605.352123194476</v>
      </c>
      <c r="H290" s="37">
        <f t="shared" si="45"/>
        <v>0</v>
      </c>
      <c r="I290" s="81">
        <f t="shared" si="46"/>
        <v>-22605.352123194476</v>
      </c>
      <c r="J290" s="37">
        <f t="shared" si="47"/>
        <v>-339.82967556380868</v>
      </c>
      <c r="K290" s="37">
        <f t="shared" si="48"/>
        <v>-22945.181798758284</v>
      </c>
      <c r="L290" s="37">
        <f t="shared" si="49"/>
        <v>-121865453.29614142</v>
      </c>
      <c r="M290" s="41">
        <f t="shared" si="50"/>
        <v>-123697475.07710591</v>
      </c>
      <c r="N290" s="41">
        <f>'jan-juli'!M290</f>
        <v>-121251344.88748334</v>
      </c>
      <c r="O290" s="41">
        <f t="shared" si="51"/>
        <v>-2446130.1896225661</v>
      </c>
      <c r="Q290" s="61"/>
      <c r="R290" s="62"/>
      <c r="S290" s="62"/>
      <c r="T290" s="62"/>
    </row>
    <row r="291" spans="1:20" s="34" customFormat="1" x14ac:dyDescent="0.2">
      <c r="A291" s="33">
        <v>5020</v>
      </c>
      <c r="B291" s="34" t="s">
        <v>359</v>
      </c>
      <c r="C291" s="36">
        <v>16460366</v>
      </c>
      <c r="D291" s="37">
        <v>904</v>
      </c>
      <c r="E291" s="37">
        <f t="shared" si="42"/>
        <v>18208.369469026547</v>
      </c>
      <c r="F291" s="38">
        <f t="shared" si="43"/>
        <v>0.76478947014319021</v>
      </c>
      <c r="G291" s="37">
        <f t="shared" si="44"/>
        <v>3359.9836800863091</v>
      </c>
      <c r="H291" s="37">
        <f t="shared" si="45"/>
        <v>1126.6985006293835</v>
      </c>
      <c r="I291" s="81">
        <f t="shared" si="46"/>
        <v>4486.6821807156921</v>
      </c>
      <c r="J291" s="37">
        <f t="shared" si="47"/>
        <v>-339.82967556380868</v>
      </c>
      <c r="K291" s="37">
        <f t="shared" si="48"/>
        <v>4146.8525051518836</v>
      </c>
      <c r="L291" s="37">
        <f t="shared" si="49"/>
        <v>4055960.6913669854</v>
      </c>
      <c r="M291" s="41">
        <f t="shared" si="50"/>
        <v>3748754.6646573027</v>
      </c>
      <c r="N291" s="41">
        <f>'jan-juli'!M291</f>
        <v>3645069.4169732565</v>
      </c>
      <c r="O291" s="41">
        <f t="shared" si="51"/>
        <v>103685.24768404616</v>
      </c>
      <c r="Q291" s="61"/>
      <c r="R291" s="62"/>
      <c r="S291" s="62"/>
      <c r="T291" s="62"/>
    </row>
    <row r="292" spans="1:20" s="34" customFormat="1" x14ac:dyDescent="0.2">
      <c r="A292" s="33">
        <v>5021</v>
      </c>
      <c r="B292" s="34" t="s">
        <v>360</v>
      </c>
      <c r="C292" s="36">
        <v>142832350</v>
      </c>
      <c r="D292" s="37">
        <v>7256</v>
      </c>
      <c r="E292" s="37">
        <f t="shared" si="42"/>
        <v>19684.722987872105</v>
      </c>
      <c r="F292" s="38">
        <f t="shared" si="43"/>
        <v>0.8267993951583098</v>
      </c>
      <c r="G292" s="37">
        <f t="shared" si="44"/>
        <v>2474.1715687789751</v>
      </c>
      <c r="H292" s="37">
        <f t="shared" si="45"/>
        <v>609.97476903343841</v>
      </c>
      <c r="I292" s="81">
        <f t="shared" si="46"/>
        <v>3084.1463378124135</v>
      </c>
      <c r="J292" s="37">
        <f t="shared" si="47"/>
        <v>-339.82967556380868</v>
      </c>
      <c r="K292" s="37">
        <f t="shared" si="48"/>
        <v>2744.3166622486051</v>
      </c>
      <c r="L292" s="37">
        <f t="shared" si="49"/>
        <v>22378565.827166874</v>
      </c>
      <c r="M292" s="41">
        <f t="shared" si="50"/>
        <v>19912761.701275878</v>
      </c>
      <c r="N292" s="41">
        <f>'jan-juli'!M292</f>
        <v>19775917.984909248</v>
      </c>
      <c r="O292" s="41">
        <f t="shared" si="51"/>
        <v>136843.71636663005</v>
      </c>
      <c r="Q292" s="61"/>
      <c r="R292" s="62"/>
      <c r="S292" s="62"/>
      <c r="T292" s="62"/>
    </row>
    <row r="293" spans="1:20" s="34" customFormat="1" x14ac:dyDescent="0.2">
      <c r="A293" s="33">
        <v>5022</v>
      </c>
      <c r="B293" s="34" t="s">
        <v>361</v>
      </c>
      <c r="C293" s="36">
        <v>44634136</v>
      </c>
      <c r="D293" s="37">
        <v>2481</v>
      </c>
      <c r="E293" s="37">
        <f t="shared" si="42"/>
        <v>17990.381297863765</v>
      </c>
      <c r="F293" s="38">
        <f t="shared" si="43"/>
        <v>0.75563351259275402</v>
      </c>
      <c r="G293" s="37">
        <f t="shared" si="44"/>
        <v>3490.7765827839785</v>
      </c>
      <c r="H293" s="37">
        <f t="shared" si="45"/>
        <v>1202.9943605363571</v>
      </c>
      <c r="I293" s="81">
        <f t="shared" si="46"/>
        <v>4693.7709433203354</v>
      </c>
      <c r="J293" s="37">
        <f t="shared" si="47"/>
        <v>-339.82967556380868</v>
      </c>
      <c r="K293" s="37">
        <f t="shared" si="48"/>
        <v>4353.9412677565269</v>
      </c>
      <c r="L293" s="37">
        <f t="shared" si="49"/>
        <v>11645245.710377753</v>
      </c>
      <c r="M293" s="41">
        <f t="shared" si="50"/>
        <v>10802128.285303943</v>
      </c>
      <c r="N293" s="41">
        <f>'jan-juli'!M293</f>
        <v>10438748.309359128</v>
      </c>
      <c r="O293" s="41">
        <f t="shared" si="51"/>
        <v>363379.9759448152</v>
      </c>
      <c r="Q293" s="61"/>
      <c r="R293" s="62"/>
      <c r="S293" s="62"/>
      <c r="T293" s="62"/>
    </row>
    <row r="294" spans="1:20" s="34" customFormat="1" x14ac:dyDescent="0.2">
      <c r="A294" s="33">
        <v>5025</v>
      </c>
      <c r="B294" s="34" t="s">
        <v>362</v>
      </c>
      <c r="C294" s="36">
        <v>104731474</v>
      </c>
      <c r="D294" s="37">
        <v>5598</v>
      </c>
      <c r="E294" s="37">
        <f t="shared" si="42"/>
        <v>18708.730618077883</v>
      </c>
      <c r="F294" s="38">
        <f t="shared" si="43"/>
        <v>0.78580568132641304</v>
      </c>
      <c r="G294" s="37">
        <f t="shared" si="44"/>
        <v>3059.7669906555079</v>
      </c>
      <c r="H294" s="37">
        <f t="shared" si="45"/>
        <v>951.57209846141586</v>
      </c>
      <c r="I294" s="81">
        <f t="shared" si="46"/>
        <v>4011.3390891169238</v>
      </c>
      <c r="J294" s="37">
        <f t="shared" si="47"/>
        <v>-339.82967556380868</v>
      </c>
      <c r="K294" s="37">
        <f t="shared" si="48"/>
        <v>3671.5094135531153</v>
      </c>
      <c r="L294" s="37">
        <f t="shared" si="49"/>
        <v>22455476.220876541</v>
      </c>
      <c r="M294" s="41">
        <f t="shared" si="50"/>
        <v>20553109.697070338</v>
      </c>
      <c r="N294" s="41">
        <f>'jan-juli'!M294</f>
        <v>19463331.595482629</v>
      </c>
      <c r="O294" s="41">
        <f t="shared" si="51"/>
        <v>1089778.101587709</v>
      </c>
      <c r="Q294" s="61"/>
      <c r="R294" s="62"/>
      <c r="S294" s="62"/>
      <c r="T294" s="62"/>
    </row>
    <row r="295" spans="1:20" s="34" customFormat="1" x14ac:dyDescent="0.2">
      <c r="A295" s="33">
        <v>5026</v>
      </c>
      <c r="B295" s="34" t="s">
        <v>363</v>
      </c>
      <c r="C295" s="36">
        <v>32180615</v>
      </c>
      <c r="D295" s="37">
        <v>1997</v>
      </c>
      <c r="E295" s="37">
        <f t="shared" si="42"/>
        <v>16114.479218828243</v>
      </c>
      <c r="F295" s="38">
        <f t="shared" si="43"/>
        <v>0.67684171525436299</v>
      </c>
      <c r="G295" s="37">
        <f t="shared" si="44"/>
        <v>4616.317830205292</v>
      </c>
      <c r="H295" s="37">
        <f t="shared" si="45"/>
        <v>1859.56008819879</v>
      </c>
      <c r="I295" s="81">
        <f t="shared" si="46"/>
        <v>6475.8779184040823</v>
      </c>
      <c r="J295" s="37">
        <f t="shared" si="47"/>
        <v>-339.82967556380868</v>
      </c>
      <c r="K295" s="37">
        <f t="shared" si="48"/>
        <v>6136.0482428402738</v>
      </c>
      <c r="L295" s="37">
        <f t="shared" si="49"/>
        <v>12932328.203052953</v>
      </c>
      <c r="M295" s="41">
        <f t="shared" si="50"/>
        <v>12253688.340952028</v>
      </c>
      <c r="N295" s="41">
        <f>'jan-juli'!M295</f>
        <v>11713235.777041584</v>
      </c>
      <c r="O295" s="41">
        <f t="shared" si="51"/>
        <v>540452.56391044334</v>
      </c>
      <c r="Q295" s="61"/>
      <c r="R295" s="62"/>
      <c r="S295" s="62"/>
      <c r="T295" s="62"/>
    </row>
    <row r="296" spans="1:20" s="34" customFormat="1" x14ac:dyDescent="0.2">
      <c r="A296" s="33">
        <v>5027</v>
      </c>
      <c r="B296" s="34" t="s">
        <v>364</v>
      </c>
      <c r="C296" s="36">
        <v>98420468</v>
      </c>
      <c r="D296" s="37">
        <v>6133</v>
      </c>
      <c r="E296" s="37">
        <f t="shared" si="42"/>
        <v>16047.687591716942</v>
      </c>
      <c r="F296" s="38">
        <f t="shared" si="43"/>
        <v>0.67403632769918698</v>
      </c>
      <c r="G296" s="37">
        <f t="shared" si="44"/>
        <v>4656.3928064720722</v>
      </c>
      <c r="H296" s="37">
        <f t="shared" si="45"/>
        <v>1882.9371576877454</v>
      </c>
      <c r="I296" s="81">
        <f t="shared" si="46"/>
        <v>6539.3299641598178</v>
      </c>
      <c r="J296" s="37">
        <f t="shared" si="47"/>
        <v>-339.82967556380868</v>
      </c>
      <c r="K296" s="37">
        <f t="shared" si="48"/>
        <v>6199.5002885960093</v>
      </c>
      <c r="L296" s="37">
        <f t="shared" si="49"/>
        <v>40105710.67019216</v>
      </c>
      <c r="M296" s="41">
        <f t="shared" si="50"/>
        <v>38021535.269959323</v>
      </c>
      <c r="N296" s="41">
        <f>'jan-juli'!M296</f>
        <v>36767600.975936934</v>
      </c>
      <c r="O296" s="41">
        <f t="shared" si="51"/>
        <v>1253934.2940223888</v>
      </c>
      <c r="Q296" s="61"/>
      <c r="R296" s="62"/>
      <c r="S296" s="62"/>
      <c r="T296" s="62"/>
    </row>
    <row r="297" spans="1:20" s="34" customFormat="1" x14ac:dyDescent="0.2">
      <c r="A297" s="33">
        <v>5028</v>
      </c>
      <c r="B297" s="34" t="s">
        <v>365</v>
      </c>
      <c r="C297" s="36">
        <v>316414488</v>
      </c>
      <c r="D297" s="37">
        <v>17340</v>
      </c>
      <c r="E297" s="37">
        <f t="shared" si="42"/>
        <v>18247.66366782007</v>
      </c>
      <c r="F297" s="38">
        <f t="shared" si="43"/>
        <v>0.76643990839501286</v>
      </c>
      <c r="G297" s="37">
        <f t="shared" si="44"/>
        <v>3336.4071608101954</v>
      </c>
      <c r="H297" s="37">
        <f t="shared" si="45"/>
        <v>1112.9455310516505</v>
      </c>
      <c r="I297" s="81">
        <f t="shared" si="46"/>
        <v>4449.3526918618463</v>
      </c>
      <c r="J297" s="37">
        <f t="shared" si="47"/>
        <v>-339.82967556380868</v>
      </c>
      <c r="K297" s="37">
        <f t="shared" si="48"/>
        <v>4109.5230162980379</v>
      </c>
      <c r="L297" s="37">
        <f t="shared" si="49"/>
        <v>77151775.676884413</v>
      </c>
      <c r="M297" s="41">
        <f t="shared" si="50"/>
        <v>71259129.10260798</v>
      </c>
      <c r="N297" s="41">
        <f>'jan-juli'!M297</f>
        <v>68400051.316500306</v>
      </c>
      <c r="O297" s="41">
        <f t="shared" si="51"/>
        <v>2859077.7861076742</v>
      </c>
      <c r="Q297" s="61"/>
      <c r="R297" s="62"/>
      <c r="S297" s="62"/>
      <c r="T297" s="62"/>
    </row>
    <row r="298" spans="1:20" s="34" customFormat="1" x14ac:dyDescent="0.2">
      <c r="A298" s="33">
        <v>5029</v>
      </c>
      <c r="B298" s="34" t="s">
        <v>366</v>
      </c>
      <c r="C298" s="36">
        <v>149688019</v>
      </c>
      <c r="D298" s="37">
        <v>8441</v>
      </c>
      <c r="E298" s="37">
        <f t="shared" si="42"/>
        <v>17733.44615566876</v>
      </c>
      <c r="F298" s="38">
        <f t="shared" si="43"/>
        <v>0.74484170108021064</v>
      </c>
      <c r="G298" s="37">
        <f t="shared" si="44"/>
        <v>3644.9376681009817</v>
      </c>
      <c r="H298" s="37">
        <f t="shared" si="45"/>
        <v>1292.9216603046088</v>
      </c>
      <c r="I298" s="81">
        <f t="shared" si="46"/>
        <v>4937.8593284055905</v>
      </c>
      <c r="J298" s="37">
        <f t="shared" si="47"/>
        <v>-339.82967556380868</v>
      </c>
      <c r="K298" s="37">
        <f t="shared" si="48"/>
        <v>4598.0296528417821</v>
      </c>
      <c r="L298" s="37">
        <f t="shared" si="49"/>
        <v>41680470.591071591</v>
      </c>
      <c r="M298" s="41">
        <f t="shared" si="50"/>
        <v>38811968.299637482</v>
      </c>
      <c r="N298" s="41">
        <f>'jan-juli'!M298</f>
        <v>37426473.641616456</v>
      </c>
      <c r="O298" s="41">
        <f t="shared" si="51"/>
        <v>1385494.6580210254</v>
      </c>
      <c r="Q298" s="61"/>
      <c r="R298" s="62"/>
      <c r="S298" s="62"/>
      <c r="T298" s="62"/>
    </row>
    <row r="299" spans="1:20" s="34" customFormat="1" x14ac:dyDescent="0.2">
      <c r="A299" s="33">
        <v>5031</v>
      </c>
      <c r="B299" s="34" t="s">
        <v>367</v>
      </c>
      <c r="C299" s="36">
        <v>315446900</v>
      </c>
      <c r="D299" s="37">
        <v>14662</v>
      </c>
      <c r="E299" s="37">
        <f t="shared" si="42"/>
        <v>21514.588732778611</v>
      </c>
      <c r="F299" s="38">
        <f t="shared" si="43"/>
        <v>0.90365757050788098</v>
      </c>
      <c r="G299" s="37">
        <f t="shared" si="44"/>
        <v>1376.252121835071</v>
      </c>
      <c r="H299" s="37">
        <f t="shared" si="45"/>
        <v>0</v>
      </c>
      <c r="I299" s="81">
        <f t="shared" si="46"/>
        <v>1376.252121835071</v>
      </c>
      <c r="J299" s="37">
        <f t="shared" si="47"/>
        <v>-339.82967556380868</v>
      </c>
      <c r="K299" s="37">
        <f t="shared" si="48"/>
        <v>1036.4224462712623</v>
      </c>
      <c r="L299" s="37">
        <f t="shared" si="49"/>
        <v>20178608.610345811</v>
      </c>
      <c r="M299" s="41">
        <f t="shared" si="50"/>
        <v>15196025.907229248</v>
      </c>
      <c r="N299" s="41">
        <f>'jan-juli'!M299</f>
        <v>14678673.907015296</v>
      </c>
      <c r="O299" s="41">
        <f t="shared" si="51"/>
        <v>517352.00021395274</v>
      </c>
      <c r="Q299" s="61"/>
      <c r="R299" s="62"/>
      <c r="S299" s="62"/>
      <c r="T299" s="62"/>
    </row>
    <row r="300" spans="1:20" s="34" customFormat="1" x14ac:dyDescent="0.2">
      <c r="A300" s="33">
        <v>5032</v>
      </c>
      <c r="B300" s="34" t="s">
        <v>368</v>
      </c>
      <c r="C300" s="36">
        <v>75926596</v>
      </c>
      <c r="D300" s="37">
        <v>4144</v>
      </c>
      <c r="E300" s="37">
        <f t="shared" si="42"/>
        <v>18322.055019305019</v>
      </c>
      <c r="F300" s="38">
        <f t="shared" si="43"/>
        <v>0.76956450021429623</v>
      </c>
      <c r="G300" s="37">
        <f t="shared" si="44"/>
        <v>3291.7723499192266</v>
      </c>
      <c r="H300" s="37">
        <f t="shared" si="45"/>
        <v>1086.9085580319186</v>
      </c>
      <c r="I300" s="81">
        <f t="shared" si="46"/>
        <v>4378.6809079511449</v>
      </c>
      <c r="J300" s="37">
        <f t="shared" si="47"/>
        <v>-339.82967556380868</v>
      </c>
      <c r="K300" s="37">
        <f t="shared" si="48"/>
        <v>4038.8512323873365</v>
      </c>
      <c r="L300" s="37">
        <f t="shared" si="49"/>
        <v>18145253.682549544</v>
      </c>
      <c r="M300" s="41">
        <f t="shared" si="50"/>
        <v>16736999.507013122</v>
      </c>
      <c r="N300" s="41">
        <f>'jan-juli'!M300</f>
        <v>16328203.648603069</v>
      </c>
      <c r="O300" s="41">
        <f t="shared" si="51"/>
        <v>408795.85841005296</v>
      </c>
      <c r="Q300" s="61"/>
      <c r="R300" s="62"/>
      <c r="S300" s="62"/>
      <c r="T300" s="62"/>
    </row>
    <row r="301" spans="1:20" s="34" customFormat="1" x14ac:dyDescent="0.2">
      <c r="A301" s="33">
        <v>5033</v>
      </c>
      <c r="B301" s="34" t="s">
        <v>369</v>
      </c>
      <c r="C301" s="36">
        <v>27716868</v>
      </c>
      <c r="D301" s="37">
        <v>753</v>
      </c>
      <c r="E301" s="37">
        <f t="shared" si="42"/>
        <v>36808.589641434264</v>
      </c>
      <c r="F301" s="38">
        <f t="shared" si="43"/>
        <v>1.546037486578727</v>
      </c>
      <c r="G301" s="37">
        <f t="shared" si="44"/>
        <v>-7800.1484233583205</v>
      </c>
      <c r="H301" s="37">
        <f t="shared" si="45"/>
        <v>0</v>
      </c>
      <c r="I301" s="81">
        <f t="shared" si="46"/>
        <v>-7800.1484233583205</v>
      </c>
      <c r="J301" s="37">
        <f t="shared" si="47"/>
        <v>-339.82967556380868</v>
      </c>
      <c r="K301" s="37">
        <f t="shared" si="48"/>
        <v>-8139.978098922129</v>
      </c>
      <c r="L301" s="37">
        <f t="shared" si="49"/>
        <v>-5873511.7627888154</v>
      </c>
      <c r="M301" s="41">
        <f t="shared" si="50"/>
        <v>-6129403.5084883636</v>
      </c>
      <c r="N301" s="41">
        <f>'jan-juli'!M301</f>
        <v>-6203129.7068215432</v>
      </c>
      <c r="O301" s="41">
        <f t="shared" si="51"/>
        <v>73726.198333179578</v>
      </c>
      <c r="Q301" s="61"/>
      <c r="R301" s="62"/>
      <c r="S301" s="62"/>
      <c r="T301" s="62"/>
    </row>
    <row r="302" spans="1:20" s="34" customFormat="1" x14ac:dyDescent="0.2">
      <c r="A302" s="33">
        <v>5034</v>
      </c>
      <c r="B302" s="34" t="s">
        <v>370</v>
      </c>
      <c r="C302" s="36">
        <v>44352270</v>
      </c>
      <c r="D302" s="37">
        <v>2426</v>
      </c>
      <c r="E302" s="37">
        <f t="shared" si="42"/>
        <v>18282.056883759273</v>
      </c>
      <c r="F302" s="38">
        <f t="shared" si="43"/>
        <v>0.76788449515163626</v>
      </c>
      <c r="G302" s="37">
        <f t="shared" si="44"/>
        <v>3315.7712312466742</v>
      </c>
      <c r="H302" s="37">
        <f t="shared" si="45"/>
        <v>1100.9079054729295</v>
      </c>
      <c r="I302" s="81">
        <f t="shared" si="46"/>
        <v>4416.6791367196038</v>
      </c>
      <c r="J302" s="37">
        <f t="shared" si="47"/>
        <v>-339.82967556380868</v>
      </c>
      <c r="K302" s="37">
        <f t="shared" si="48"/>
        <v>4076.8494611557953</v>
      </c>
      <c r="L302" s="37">
        <f t="shared" si="49"/>
        <v>10714863.585681759</v>
      </c>
      <c r="M302" s="41">
        <f t="shared" si="50"/>
        <v>9890436.7927639596</v>
      </c>
      <c r="N302" s="41">
        <f>'jan-juli'!M302</f>
        <v>9267720.3113684952</v>
      </c>
      <c r="O302" s="41">
        <f t="shared" si="51"/>
        <v>622716.48139546439</v>
      </c>
      <c r="Q302" s="61"/>
      <c r="R302" s="62"/>
      <c r="S302" s="62"/>
      <c r="T302" s="62"/>
    </row>
    <row r="303" spans="1:20" s="34" customFormat="1" x14ac:dyDescent="0.2">
      <c r="A303" s="33">
        <v>5035</v>
      </c>
      <c r="B303" s="34" t="s">
        <v>371</v>
      </c>
      <c r="C303" s="36">
        <v>452691240</v>
      </c>
      <c r="D303" s="37">
        <v>24541</v>
      </c>
      <c r="E303" s="37">
        <f t="shared" si="42"/>
        <v>18446.324110671936</v>
      </c>
      <c r="F303" s="38">
        <f t="shared" si="43"/>
        <v>0.77478406107082143</v>
      </c>
      <c r="G303" s="37">
        <f t="shared" si="44"/>
        <v>3217.210895099076</v>
      </c>
      <c r="H303" s="37">
        <f t="shared" si="45"/>
        <v>1043.4143760534973</v>
      </c>
      <c r="I303" s="81">
        <f t="shared" si="46"/>
        <v>4260.6252711525731</v>
      </c>
      <c r="J303" s="37">
        <f t="shared" si="47"/>
        <v>-339.82967556380868</v>
      </c>
      <c r="K303" s="37">
        <f t="shared" si="48"/>
        <v>3920.7955955887646</v>
      </c>
      <c r="L303" s="37">
        <f t="shared" si="49"/>
        <v>104560004.7793553</v>
      </c>
      <c r="M303" s="41">
        <f t="shared" si="50"/>
        <v>96220244.71134387</v>
      </c>
      <c r="N303" s="41">
        <f>'jan-juli'!M303</f>
        <v>93912554.703418911</v>
      </c>
      <c r="O303" s="41">
        <f t="shared" si="51"/>
        <v>2307690.0079249591</v>
      </c>
      <c r="Q303" s="61"/>
      <c r="R303" s="62"/>
      <c r="S303" s="62"/>
      <c r="T303" s="62"/>
    </row>
    <row r="304" spans="1:20" s="34" customFormat="1" x14ac:dyDescent="0.2">
      <c r="A304" s="33">
        <v>5036</v>
      </c>
      <c r="B304" s="34" t="s">
        <v>372</v>
      </c>
      <c r="C304" s="36">
        <v>44736620</v>
      </c>
      <c r="D304" s="37">
        <v>2645</v>
      </c>
      <c r="E304" s="37">
        <f t="shared" si="42"/>
        <v>16913.65595463138</v>
      </c>
      <c r="F304" s="38">
        <f t="shared" si="43"/>
        <v>0.71040880391462624</v>
      </c>
      <c r="G304" s="37">
        <f t="shared" si="44"/>
        <v>4136.8117887234093</v>
      </c>
      <c r="H304" s="37">
        <f t="shared" si="45"/>
        <v>1579.848230667692</v>
      </c>
      <c r="I304" s="81">
        <f t="shared" si="46"/>
        <v>5716.6600193911017</v>
      </c>
      <c r="J304" s="37">
        <f t="shared" si="47"/>
        <v>-339.82967556380868</v>
      </c>
      <c r="K304" s="37">
        <f t="shared" si="48"/>
        <v>5376.8303438272933</v>
      </c>
      <c r="L304" s="37">
        <f t="shared" si="49"/>
        <v>15120565.751289465</v>
      </c>
      <c r="M304" s="41">
        <f t="shared" si="50"/>
        <v>14221716.259423191</v>
      </c>
      <c r="N304" s="41">
        <f>'jan-juli'!M304</f>
        <v>13946753.153367547</v>
      </c>
      <c r="O304" s="41">
        <f t="shared" si="51"/>
        <v>274963.10605564341</v>
      </c>
      <c r="Q304" s="61"/>
      <c r="R304" s="62"/>
      <c r="S304" s="62"/>
      <c r="T304" s="62"/>
    </row>
    <row r="305" spans="1:20" s="34" customFormat="1" x14ac:dyDescent="0.2">
      <c r="A305" s="33">
        <v>5037</v>
      </c>
      <c r="B305" s="34" t="s">
        <v>373</v>
      </c>
      <c r="C305" s="36">
        <v>364764013</v>
      </c>
      <c r="D305" s="37">
        <v>20344</v>
      </c>
      <c r="E305" s="37">
        <f t="shared" si="42"/>
        <v>17929.807953204876</v>
      </c>
      <c r="F305" s="38">
        <f t="shared" si="43"/>
        <v>0.75308930586159795</v>
      </c>
      <c r="G305" s="37">
        <f t="shared" si="44"/>
        <v>3527.1205895793123</v>
      </c>
      <c r="H305" s="37">
        <f t="shared" si="45"/>
        <v>1224.1950311669684</v>
      </c>
      <c r="I305" s="81">
        <f t="shared" si="46"/>
        <v>4751.3156207462807</v>
      </c>
      <c r="J305" s="37">
        <f t="shared" si="47"/>
        <v>-339.82967556380868</v>
      </c>
      <c r="K305" s="37">
        <f t="shared" si="48"/>
        <v>4411.4859451824723</v>
      </c>
      <c r="L305" s="37">
        <f t="shared" si="49"/>
        <v>96660764.988462329</v>
      </c>
      <c r="M305" s="41">
        <f t="shared" si="50"/>
        <v>89747270.068792209</v>
      </c>
      <c r="N305" s="41">
        <f>'jan-juli'!M305</f>
        <v>88073846.256752178</v>
      </c>
      <c r="O305" s="41">
        <f t="shared" si="51"/>
        <v>1673423.812040031</v>
      </c>
      <c r="Q305" s="61"/>
      <c r="R305" s="62"/>
      <c r="S305" s="62"/>
      <c r="T305" s="62"/>
    </row>
    <row r="306" spans="1:20" s="34" customFormat="1" x14ac:dyDescent="0.2">
      <c r="A306" s="33">
        <v>5038</v>
      </c>
      <c r="B306" s="34" t="s">
        <v>374</v>
      </c>
      <c r="C306" s="36">
        <v>255347753</v>
      </c>
      <c r="D306" s="37">
        <v>15002</v>
      </c>
      <c r="E306" s="37">
        <f t="shared" si="42"/>
        <v>17020.914078122918</v>
      </c>
      <c r="F306" s="38">
        <f t="shared" si="43"/>
        <v>0.7149138686637343</v>
      </c>
      <c r="G306" s="37">
        <f t="shared" si="44"/>
        <v>4072.4569146284866</v>
      </c>
      <c r="H306" s="37">
        <f t="shared" si="45"/>
        <v>1542.3078874456537</v>
      </c>
      <c r="I306" s="81">
        <f t="shared" si="46"/>
        <v>5614.7648020741399</v>
      </c>
      <c r="J306" s="37">
        <f t="shared" si="47"/>
        <v>-339.82967556380868</v>
      </c>
      <c r="K306" s="37">
        <f t="shared" si="48"/>
        <v>5274.9351265103314</v>
      </c>
      <c r="L306" s="37">
        <f t="shared" si="49"/>
        <v>84232701.560716242</v>
      </c>
      <c r="M306" s="41">
        <f t="shared" si="50"/>
        <v>79134576.767907992</v>
      </c>
      <c r="N306" s="41">
        <f>'jan-juli'!M306</f>
        <v>77301824.551916793</v>
      </c>
      <c r="O306" s="41">
        <f t="shared" si="51"/>
        <v>1832752.215991199</v>
      </c>
      <c r="Q306" s="61"/>
      <c r="R306" s="62"/>
      <c r="S306" s="62"/>
      <c r="T306" s="62"/>
    </row>
    <row r="307" spans="1:20" s="34" customFormat="1" x14ac:dyDescent="0.2">
      <c r="A307" s="33">
        <v>5041</v>
      </c>
      <c r="B307" s="34" t="s">
        <v>391</v>
      </c>
      <c r="C307" s="36">
        <v>35131334</v>
      </c>
      <c r="D307" s="37">
        <v>2021</v>
      </c>
      <c r="E307" s="37">
        <f t="shared" si="42"/>
        <v>17383.143988124692</v>
      </c>
      <c r="F307" s="38">
        <f t="shared" si="43"/>
        <v>0.73012827989432327</v>
      </c>
      <c r="G307" s="37">
        <f t="shared" si="44"/>
        <v>3855.1189686274229</v>
      </c>
      <c r="H307" s="37">
        <f t="shared" si="45"/>
        <v>1415.5274189450329</v>
      </c>
      <c r="I307" s="81">
        <f t="shared" si="46"/>
        <v>5270.6463875724558</v>
      </c>
      <c r="J307" s="37">
        <f t="shared" si="47"/>
        <v>-339.82967556380868</v>
      </c>
      <c r="K307" s="37">
        <f t="shared" si="48"/>
        <v>4930.8167120086473</v>
      </c>
      <c r="L307" s="37">
        <f t="shared" si="49"/>
        <v>10651976.349283934</v>
      </c>
      <c r="M307" s="41">
        <f t="shared" si="50"/>
        <v>9965180.5749694761</v>
      </c>
      <c r="N307" s="41">
        <f>'jan-juli'!M307</f>
        <v>10201544.826164769</v>
      </c>
      <c r="O307" s="41">
        <f t="shared" si="51"/>
        <v>-236364.25119529292</v>
      </c>
      <c r="Q307" s="61"/>
      <c r="R307" s="62"/>
      <c r="S307" s="62"/>
      <c r="T307" s="62"/>
    </row>
    <row r="308" spans="1:20" s="34" customFormat="1" x14ac:dyDescent="0.2">
      <c r="A308" s="33">
        <v>5042</v>
      </c>
      <c r="B308" s="34" t="s">
        <v>375</v>
      </c>
      <c r="C308" s="36">
        <v>24325608</v>
      </c>
      <c r="D308" s="37">
        <v>1295</v>
      </c>
      <c r="E308" s="37">
        <f t="shared" si="42"/>
        <v>18784.253281853282</v>
      </c>
      <c r="F308" s="38">
        <f t="shared" si="43"/>
        <v>0.78897779061993556</v>
      </c>
      <c r="G308" s="37">
        <f t="shared" si="44"/>
        <v>3014.4533923902686</v>
      </c>
      <c r="H308" s="37">
        <f t="shared" si="45"/>
        <v>925.13916614002642</v>
      </c>
      <c r="I308" s="81">
        <f t="shared" si="46"/>
        <v>3939.5925585302948</v>
      </c>
      <c r="J308" s="37">
        <f t="shared" si="47"/>
        <v>-339.82967556380868</v>
      </c>
      <c r="K308" s="37">
        <f t="shared" si="48"/>
        <v>3599.7628829664864</v>
      </c>
      <c r="L308" s="37">
        <f t="shared" si="49"/>
        <v>5101772.3632967314</v>
      </c>
      <c r="M308" s="41">
        <f t="shared" si="50"/>
        <v>4661692.9334415998</v>
      </c>
      <c r="N308" s="41">
        <f>'jan-juli'!M308</f>
        <v>4316418.4526884593</v>
      </c>
      <c r="O308" s="41">
        <f t="shared" si="51"/>
        <v>345274.48075314052</v>
      </c>
      <c r="Q308" s="61"/>
      <c r="R308" s="62"/>
      <c r="S308" s="62"/>
      <c r="T308" s="62"/>
    </row>
    <row r="309" spans="1:20" s="34" customFormat="1" x14ac:dyDescent="0.2">
      <c r="A309" s="33">
        <v>5043</v>
      </c>
      <c r="B309" s="34" t="s">
        <v>392</v>
      </c>
      <c r="C309" s="36">
        <v>9538152</v>
      </c>
      <c r="D309" s="37">
        <v>429</v>
      </c>
      <c r="E309" s="37">
        <f t="shared" si="42"/>
        <v>22233.454545454544</v>
      </c>
      <c r="F309" s="38">
        <f t="shared" si="43"/>
        <v>0.93385143300148254</v>
      </c>
      <c r="G309" s="37">
        <f t="shared" si="44"/>
        <v>944.93263422951122</v>
      </c>
      <c r="H309" s="37">
        <f t="shared" si="45"/>
        <v>0</v>
      </c>
      <c r="I309" s="81">
        <f t="shared" si="46"/>
        <v>944.93263422951122</v>
      </c>
      <c r="J309" s="37">
        <f t="shared" si="47"/>
        <v>-339.82967556380868</v>
      </c>
      <c r="K309" s="37">
        <f t="shared" si="48"/>
        <v>605.10295866570254</v>
      </c>
      <c r="L309" s="37">
        <f t="shared" si="49"/>
        <v>405376.10008446034</v>
      </c>
      <c r="M309" s="41">
        <f t="shared" si="50"/>
        <v>259589.1692675864</v>
      </c>
      <c r="N309" s="41">
        <f>'jan-juli'!M309</f>
        <v>235101.31045625184</v>
      </c>
      <c r="O309" s="41">
        <f t="shared" si="51"/>
        <v>24487.858811334561</v>
      </c>
      <c r="Q309" s="61"/>
      <c r="R309" s="62"/>
      <c r="S309" s="62"/>
      <c r="T309" s="62"/>
    </row>
    <row r="310" spans="1:20" s="34" customFormat="1" x14ac:dyDescent="0.2">
      <c r="A310" s="33">
        <v>5044</v>
      </c>
      <c r="B310" s="34" t="s">
        <v>376</v>
      </c>
      <c r="C310" s="36">
        <v>23108415</v>
      </c>
      <c r="D310" s="37">
        <v>814</v>
      </c>
      <c r="E310" s="37">
        <f t="shared" si="42"/>
        <v>28388.716216216217</v>
      </c>
      <c r="F310" s="38">
        <f t="shared" si="43"/>
        <v>1.1923852528353889</v>
      </c>
      <c r="G310" s="37">
        <f t="shared" si="44"/>
        <v>-2748.2243682274921</v>
      </c>
      <c r="H310" s="37">
        <f t="shared" si="45"/>
        <v>0</v>
      </c>
      <c r="I310" s="81">
        <f t="shared" si="46"/>
        <v>-2748.2243682274921</v>
      </c>
      <c r="J310" s="37">
        <f t="shared" si="47"/>
        <v>-339.82967556380868</v>
      </c>
      <c r="K310" s="37">
        <f t="shared" si="48"/>
        <v>-3088.0540437913005</v>
      </c>
      <c r="L310" s="37">
        <f t="shared" si="49"/>
        <v>-2237054.6357371784</v>
      </c>
      <c r="M310" s="41">
        <f t="shared" si="50"/>
        <v>-2513675.9916461185</v>
      </c>
      <c r="N310" s="41">
        <f>'jan-juli'!M310</f>
        <v>-2570731.087852241</v>
      </c>
      <c r="O310" s="41">
        <f t="shared" si="51"/>
        <v>57055.096206122544</v>
      </c>
      <c r="Q310" s="61"/>
      <c r="R310" s="62"/>
      <c r="S310" s="62"/>
      <c r="T310" s="62"/>
    </row>
    <row r="311" spans="1:20" s="34" customFormat="1" x14ac:dyDescent="0.2">
      <c r="A311" s="33">
        <v>5045</v>
      </c>
      <c r="B311" s="34" t="s">
        <v>377</v>
      </c>
      <c r="C311" s="36">
        <v>42017071</v>
      </c>
      <c r="D311" s="37">
        <v>2296</v>
      </c>
      <c r="E311" s="37">
        <f t="shared" si="42"/>
        <v>18300.118031358885</v>
      </c>
      <c r="F311" s="38">
        <f t="shared" si="43"/>
        <v>0.76864310099640354</v>
      </c>
      <c r="G311" s="37">
        <f t="shared" si="44"/>
        <v>3304.9345426869068</v>
      </c>
      <c r="H311" s="37">
        <f t="shared" si="45"/>
        <v>1094.5865038130653</v>
      </c>
      <c r="I311" s="81">
        <f t="shared" si="46"/>
        <v>4399.5210464999718</v>
      </c>
      <c r="J311" s="37">
        <f t="shared" si="47"/>
        <v>-339.82967556380868</v>
      </c>
      <c r="K311" s="37">
        <f t="shared" si="48"/>
        <v>4059.6913709361634</v>
      </c>
      <c r="L311" s="37">
        <f t="shared" si="49"/>
        <v>10101300.322763935</v>
      </c>
      <c r="M311" s="41">
        <f t="shared" si="50"/>
        <v>9321051.387669431</v>
      </c>
      <c r="N311" s="41">
        <f>'jan-juli'!M311</f>
        <v>8792730.2161179185</v>
      </c>
      <c r="O311" s="41">
        <f t="shared" si="51"/>
        <v>528321.17155151255</v>
      </c>
      <c r="Q311" s="61"/>
      <c r="R311" s="62"/>
      <c r="S311" s="62"/>
      <c r="T311" s="62"/>
    </row>
    <row r="312" spans="1:20" s="34" customFormat="1" x14ac:dyDescent="0.2">
      <c r="A312" s="33">
        <v>5046</v>
      </c>
      <c r="B312" s="34" t="s">
        <v>378</v>
      </c>
      <c r="C312" s="36">
        <v>17902764</v>
      </c>
      <c r="D312" s="37">
        <v>1216</v>
      </c>
      <c r="E312" s="37">
        <f t="shared" si="42"/>
        <v>14722.667763157895</v>
      </c>
      <c r="F312" s="38">
        <f t="shared" si="43"/>
        <v>0.61838273310705838</v>
      </c>
      <c r="G312" s="37">
        <f t="shared" si="44"/>
        <v>5451.4047036075008</v>
      </c>
      <c r="H312" s="37">
        <f t="shared" si="45"/>
        <v>2346.6940976834117</v>
      </c>
      <c r="I312" s="81">
        <f t="shared" si="46"/>
        <v>7798.0988012909129</v>
      </c>
      <c r="J312" s="37">
        <f t="shared" si="47"/>
        <v>-339.82967556380868</v>
      </c>
      <c r="K312" s="37">
        <f t="shared" si="48"/>
        <v>7458.2691257271044</v>
      </c>
      <c r="L312" s="37">
        <f t="shared" si="49"/>
        <v>9482488.1423697509</v>
      </c>
      <c r="M312" s="41">
        <f t="shared" si="50"/>
        <v>9069255.2568841595</v>
      </c>
      <c r="N312" s="41">
        <f>'jan-juli'!M312</f>
        <v>9099767.8055746462</v>
      </c>
      <c r="O312" s="41">
        <f t="shared" si="51"/>
        <v>-30512.548690486699</v>
      </c>
      <c r="Q312" s="61"/>
      <c r="R312" s="62"/>
      <c r="S312" s="62"/>
      <c r="T312" s="62"/>
    </row>
    <row r="313" spans="1:20" s="34" customFormat="1" x14ac:dyDescent="0.2">
      <c r="A313" s="33">
        <v>5047</v>
      </c>
      <c r="B313" s="34" t="s">
        <v>379</v>
      </c>
      <c r="C313" s="36">
        <v>66866520</v>
      </c>
      <c r="D313" s="37">
        <v>3873</v>
      </c>
      <c r="E313" s="37">
        <f t="shared" si="42"/>
        <v>17264.786986831914</v>
      </c>
      <c r="F313" s="38">
        <f t="shared" si="43"/>
        <v>0.72515703914372143</v>
      </c>
      <c r="G313" s="37">
        <f t="shared" si="44"/>
        <v>3926.1331694030891</v>
      </c>
      <c r="H313" s="37">
        <f t="shared" si="45"/>
        <v>1456.9523693975052</v>
      </c>
      <c r="I313" s="81">
        <f t="shared" si="46"/>
        <v>5383.0855388005948</v>
      </c>
      <c r="J313" s="37">
        <f t="shared" si="47"/>
        <v>-339.82967556380868</v>
      </c>
      <c r="K313" s="37">
        <f t="shared" si="48"/>
        <v>5043.2558632367864</v>
      </c>
      <c r="L313" s="37">
        <f t="shared" si="49"/>
        <v>20848690.291774705</v>
      </c>
      <c r="M313" s="41">
        <f t="shared" si="50"/>
        <v>19532529.958316073</v>
      </c>
      <c r="N313" s="41">
        <f>'jan-juli'!M313</f>
        <v>18769442.058503795</v>
      </c>
      <c r="O313" s="41">
        <f t="shared" si="51"/>
        <v>763087.89981227741</v>
      </c>
      <c r="Q313" s="61"/>
      <c r="R313" s="62"/>
      <c r="S313" s="62"/>
      <c r="T313" s="62"/>
    </row>
    <row r="314" spans="1:20" s="34" customFormat="1" x14ac:dyDescent="0.2">
      <c r="A314" s="33">
        <v>5049</v>
      </c>
      <c r="B314" s="34" t="s">
        <v>380</v>
      </c>
      <c r="C314" s="36">
        <v>26499502</v>
      </c>
      <c r="D314" s="37">
        <v>1108</v>
      </c>
      <c r="E314" s="37">
        <f t="shared" si="42"/>
        <v>23916.518050541516</v>
      </c>
      <c r="F314" s="38">
        <f t="shared" si="43"/>
        <v>1.0045436082927621</v>
      </c>
      <c r="G314" s="37">
        <f t="shared" si="44"/>
        <v>-64.905468822671537</v>
      </c>
      <c r="H314" s="37">
        <f t="shared" si="45"/>
        <v>0</v>
      </c>
      <c r="I314" s="81">
        <f t="shared" si="46"/>
        <v>-64.905468822671537</v>
      </c>
      <c r="J314" s="37">
        <f t="shared" si="47"/>
        <v>-339.82967556380868</v>
      </c>
      <c r="K314" s="37">
        <f t="shared" si="48"/>
        <v>-404.73514438648021</v>
      </c>
      <c r="L314" s="37">
        <f t="shared" si="49"/>
        <v>-71915.259455520063</v>
      </c>
      <c r="M314" s="41">
        <f t="shared" si="50"/>
        <v>-448446.53998022008</v>
      </c>
      <c r="N314" s="41">
        <f>'jan-juli'!M314</f>
        <v>-72979.970196906754</v>
      </c>
      <c r="O314" s="41">
        <f t="shared" si="51"/>
        <v>-375466.56978331332</v>
      </c>
      <c r="Q314" s="61"/>
      <c r="R314" s="62"/>
      <c r="S314" s="62"/>
      <c r="T314" s="62"/>
    </row>
    <row r="315" spans="1:20" s="34" customFormat="1" x14ac:dyDescent="0.2">
      <c r="A315" s="33">
        <v>5052</v>
      </c>
      <c r="B315" s="34" t="s">
        <v>381</v>
      </c>
      <c r="C315" s="36">
        <v>10053758</v>
      </c>
      <c r="D315" s="37">
        <v>582</v>
      </c>
      <c r="E315" s="37">
        <f t="shared" si="42"/>
        <v>17274.498281786942</v>
      </c>
      <c r="F315" s="38">
        <f t="shared" si="43"/>
        <v>0.72556493377347908</v>
      </c>
      <c r="G315" s="37">
        <f t="shared" si="44"/>
        <v>3920.3063924300723</v>
      </c>
      <c r="H315" s="37">
        <f t="shared" si="45"/>
        <v>1453.5534161632452</v>
      </c>
      <c r="I315" s="81">
        <f t="shared" si="46"/>
        <v>5373.8598085933172</v>
      </c>
      <c r="J315" s="37">
        <f t="shared" si="47"/>
        <v>-339.82967556380868</v>
      </c>
      <c r="K315" s="37">
        <f t="shared" si="48"/>
        <v>5034.0301330295088</v>
      </c>
      <c r="L315" s="37">
        <f t="shared" si="49"/>
        <v>3127586.4086013106</v>
      </c>
      <c r="M315" s="41">
        <f t="shared" si="50"/>
        <v>2929805.5374231739</v>
      </c>
      <c r="N315" s="41">
        <f>'jan-juli'!M315</f>
        <v>2812037.6787372082</v>
      </c>
      <c r="O315" s="41">
        <f t="shared" si="51"/>
        <v>117767.85868596565</v>
      </c>
      <c r="Q315" s="61"/>
      <c r="R315" s="62"/>
      <c r="S315" s="62"/>
      <c r="T315" s="62"/>
    </row>
    <row r="316" spans="1:20" s="34" customFormat="1" x14ac:dyDescent="0.2">
      <c r="A316" s="33">
        <v>5053</v>
      </c>
      <c r="B316" s="34" t="s">
        <v>382</v>
      </c>
      <c r="C316" s="36">
        <v>124620401</v>
      </c>
      <c r="D316" s="37">
        <v>6841</v>
      </c>
      <c r="E316" s="37">
        <f t="shared" si="42"/>
        <v>18216.693612045023</v>
      </c>
      <c r="F316" s="38">
        <f t="shared" si="43"/>
        <v>0.76513910150031561</v>
      </c>
      <c r="G316" s="37">
        <f t="shared" si="44"/>
        <v>3354.9891942752242</v>
      </c>
      <c r="H316" s="37">
        <f t="shared" si="45"/>
        <v>1123.785050572917</v>
      </c>
      <c r="I316" s="81">
        <f t="shared" si="46"/>
        <v>4478.7742448481413</v>
      </c>
      <c r="J316" s="37">
        <f t="shared" si="47"/>
        <v>-339.82967556380868</v>
      </c>
      <c r="K316" s="37">
        <f t="shared" si="48"/>
        <v>4138.9445692843328</v>
      </c>
      <c r="L316" s="37">
        <f t="shared" si="49"/>
        <v>30639294.609006133</v>
      </c>
      <c r="M316" s="41">
        <f t="shared" si="50"/>
        <v>28314519.798474122</v>
      </c>
      <c r="N316" s="41">
        <f>'jan-juli'!M316</f>
        <v>26997434.60007086</v>
      </c>
      <c r="O316" s="41">
        <f t="shared" si="51"/>
        <v>1317085.1984032616</v>
      </c>
      <c r="Q316" s="61"/>
      <c r="R316" s="62"/>
      <c r="S316" s="62"/>
      <c r="T316" s="62"/>
    </row>
    <row r="317" spans="1:20" s="34" customFormat="1" x14ac:dyDescent="0.2">
      <c r="A317" s="33">
        <v>5054</v>
      </c>
      <c r="B317" s="34" t="s">
        <v>383</v>
      </c>
      <c r="C317" s="36">
        <v>161327224</v>
      </c>
      <c r="D317" s="37">
        <v>9977</v>
      </c>
      <c r="E317" s="37">
        <f t="shared" si="42"/>
        <v>16169.91320036083</v>
      </c>
      <c r="F317" s="38">
        <f t="shared" si="43"/>
        <v>0.6791700580220309</v>
      </c>
      <c r="G317" s="37">
        <f t="shared" si="44"/>
        <v>4583.0574412857395</v>
      </c>
      <c r="H317" s="37">
        <f t="shared" si="45"/>
        <v>1840.1581946623844</v>
      </c>
      <c r="I317" s="81">
        <f t="shared" si="46"/>
        <v>6423.2156359481241</v>
      </c>
      <c r="J317" s="37">
        <f t="shared" si="47"/>
        <v>-339.82967556380868</v>
      </c>
      <c r="K317" s="37">
        <f t="shared" si="48"/>
        <v>6083.3859603843157</v>
      </c>
      <c r="L317" s="37">
        <f t="shared" si="49"/>
        <v>64084422.399854437</v>
      </c>
      <c r="M317" s="41">
        <f t="shared" si="50"/>
        <v>60693941.726754315</v>
      </c>
      <c r="N317" s="41">
        <f>'jan-juli'!M317</f>
        <v>58236662.085500188</v>
      </c>
      <c r="O317" s="41">
        <f t="shared" si="51"/>
        <v>2457279.641254127</v>
      </c>
      <c r="Q317" s="61"/>
      <c r="R317" s="62"/>
      <c r="S317" s="62"/>
      <c r="T317" s="62"/>
    </row>
    <row r="318" spans="1:20" s="34" customFormat="1" x14ac:dyDescent="0.2">
      <c r="A318" s="33">
        <v>5055</v>
      </c>
      <c r="B318" s="34" t="s">
        <v>411</v>
      </c>
      <c r="C318" s="36">
        <v>118474460</v>
      </c>
      <c r="D318" s="37">
        <v>5880</v>
      </c>
      <c r="E318" s="37">
        <f t="shared" si="42"/>
        <v>20148.71768707483</v>
      </c>
      <c r="F318" s="38">
        <f t="shared" si="43"/>
        <v>0.84628813964782246</v>
      </c>
      <c r="G318" s="37">
        <f t="shared" si="44"/>
        <v>2195.7747492573399</v>
      </c>
      <c r="H318" s="37">
        <f t="shared" si="45"/>
        <v>447.57662431248463</v>
      </c>
      <c r="I318" s="81">
        <f t="shared" si="46"/>
        <v>2643.3513735698243</v>
      </c>
      <c r="J318" s="37">
        <f t="shared" si="47"/>
        <v>-339.82967556380868</v>
      </c>
      <c r="K318" s="37">
        <f t="shared" si="48"/>
        <v>2303.5216980060159</v>
      </c>
      <c r="L318" s="37">
        <f t="shared" si="49"/>
        <v>15542906.076590568</v>
      </c>
      <c r="M318" s="41">
        <f t="shared" si="50"/>
        <v>13544707.584275374</v>
      </c>
      <c r="N318" s="41">
        <f>'jan-juli'!M318</f>
        <v>12690761.235180041</v>
      </c>
      <c r="O318" s="41">
        <f t="shared" si="51"/>
        <v>853946.34909533337</v>
      </c>
      <c r="Q318" s="61"/>
      <c r="R318" s="62"/>
      <c r="S318" s="62"/>
      <c r="T318" s="62"/>
    </row>
    <row r="319" spans="1:20" s="34" customFormat="1" x14ac:dyDescent="0.2">
      <c r="A319" s="33">
        <v>5056</v>
      </c>
      <c r="B319" s="34" t="s">
        <v>355</v>
      </c>
      <c r="C319" s="36">
        <v>102886158</v>
      </c>
      <c r="D319" s="37">
        <v>5281</v>
      </c>
      <c r="E319" s="37">
        <f t="shared" si="42"/>
        <v>19482.324938458627</v>
      </c>
      <c r="F319" s="38">
        <f t="shared" si="43"/>
        <v>0.81829825521646826</v>
      </c>
      <c r="G319" s="37">
        <f t="shared" si="44"/>
        <v>2595.6103984270617</v>
      </c>
      <c r="H319" s="37">
        <f t="shared" si="45"/>
        <v>680.81408632815555</v>
      </c>
      <c r="I319" s="81">
        <f t="shared" si="46"/>
        <v>3276.4244847552172</v>
      </c>
      <c r="J319" s="37">
        <f t="shared" si="47"/>
        <v>-339.82967556380868</v>
      </c>
      <c r="K319" s="37">
        <f t="shared" si="48"/>
        <v>2936.5948091914088</v>
      </c>
      <c r="L319" s="37">
        <f t="shared" si="49"/>
        <v>17302797.703992303</v>
      </c>
      <c r="M319" s="41">
        <f t="shared" si="50"/>
        <v>15508157.187339829</v>
      </c>
      <c r="N319" s="41">
        <f>'jan-juli'!M319</f>
        <v>14900365.557063913</v>
      </c>
      <c r="O319" s="41">
        <f t="shared" si="51"/>
        <v>607791.63027591631</v>
      </c>
      <c r="Q319" s="61"/>
      <c r="R319" s="62"/>
      <c r="S319" s="62"/>
      <c r="T319" s="62"/>
    </row>
    <row r="320" spans="1:20" s="34" customFormat="1" x14ac:dyDescent="0.2">
      <c r="A320" s="33">
        <v>5057</v>
      </c>
      <c r="B320" s="34" t="s">
        <v>357</v>
      </c>
      <c r="C320" s="36">
        <v>188428148</v>
      </c>
      <c r="D320" s="37">
        <v>10472</v>
      </c>
      <c r="E320" s="37">
        <f t="shared" si="42"/>
        <v>17993.52062643239</v>
      </c>
      <c r="F320" s="38">
        <f t="shared" si="43"/>
        <v>0.75576537093606622</v>
      </c>
      <c r="G320" s="37">
        <f t="shared" si="44"/>
        <v>3488.892985642804</v>
      </c>
      <c r="H320" s="37">
        <f t="shared" si="45"/>
        <v>1201.8955955373385</v>
      </c>
      <c r="I320" s="81">
        <f t="shared" si="46"/>
        <v>4690.7885811801425</v>
      </c>
      <c r="J320" s="37">
        <f t="shared" si="47"/>
        <v>-339.82967556380868</v>
      </c>
      <c r="K320" s="37">
        <f t="shared" si="48"/>
        <v>4350.9589056163341</v>
      </c>
      <c r="L320" s="37">
        <f t="shared" si="49"/>
        <v>49121938.022118449</v>
      </c>
      <c r="M320" s="41">
        <f t="shared" si="50"/>
        <v>45563241.65961425</v>
      </c>
      <c r="N320" s="41">
        <f>'jan-juli'!M320</f>
        <v>43760847.517415881</v>
      </c>
      <c r="O320" s="41">
        <f t="shared" si="51"/>
        <v>1802394.1421983689</v>
      </c>
      <c r="Q320" s="61"/>
      <c r="R320" s="62"/>
      <c r="S320" s="62"/>
      <c r="T320" s="62"/>
    </row>
    <row r="321" spans="1:20" s="34" customFormat="1" x14ac:dyDescent="0.2">
      <c r="A321" s="33">
        <v>5058</v>
      </c>
      <c r="B321" s="34" t="s">
        <v>358</v>
      </c>
      <c r="C321" s="36">
        <v>80629147</v>
      </c>
      <c r="D321" s="37">
        <v>4252</v>
      </c>
      <c r="E321" s="37">
        <f t="shared" si="42"/>
        <v>18962.640404515521</v>
      </c>
      <c r="F321" s="38">
        <f t="shared" si="43"/>
        <v>0.79647042159127512</v>
      </c>
      <c r="G321" s="37">
        <f t="shared" si="44"/>
        <v>2907.421118792925</v>
      </c>
      <c r="H321" s="37">
        <f t="shared" si="45"/>
        <v>862.70367320824255</v>
      </c>
      <c r="I321" s="81">
        <f t="shared" si="46"/>
        <v>3770.1247920011674</v>
      </c>
      <c r="J321" s="37">
        <f t="shared" si="47"/>
        <v>-339.82967556380868</v>
      </c>
      <c r="K321" s="37">
        <f t="shared" si="48"/>
        <v>3430.295116437359</v>
      </c>
      <c r="L321" s="37">
        <f t="shared" si="49"/>
        <v>16030570.615588963</v>
      </c>
      <c r="M321" s="41">
        <f t="shared" si="50"/>
        <v>14585614.83509165</v>
      </c>
      <c r="N321" s="41">
        <f>'jan-juli'!M321</f>
        <v>14152014.094657404</v>
      </c>
      <c r="O321" s="41">
        <f t="shared" si="51"/>
        <v>433600.74043424614</v>
      </c>
      <c r="Q321" s="61"/>
      <c r="R321" s="62"/>
      <c r="S321" s="62"/>
      <c r="T321" s="62"/>
    </row>
    <row r="322" spans="1:20" s="34" customFormat="1" x14ac:dyDescent="0.2">
      <c r="A322" s="33">
        <v>5059</v>
      </c>
      <c r="B322" s="34" t="s">
        <v>412</v>
      </c>
      <c r="C322" s="36">
        <v>337920103</v>
      </c>
      <c r="D322" s="37">
        <v>18690</v>
      </c>
      <c r="E322" s="37">
        <f t="shared" si="42"/>
        <v>18080.262332798287</v>
      </c>
      <c r="F322" s="38">
        <f t="shared" si="43"/>
        <v>0.75940870340269584</v>
      </c>
      <c r="G322" s="37">
        <f t="shared" si="44"/>
        <v>3436.8479618232655</v>
      </c>
      <c r="H322" s="37">
        <f t="shared" si="45"/>
        <v>1171.5359983092744</v>
      </c>
      <c r="I322" s="81">
        <f t="shared" si="46"/>
        <v>4608.3839601325399</v>
      </c>
      <c r="J322" s="37">
        <f t="shared" si="47"/>
        <v>-339.82967556380868</v>
      </c>
      <c r="K322" s="37">
        <f t="shared" si="48"/>
        <v>4268.5542845687314</v>
      </c>
      <c r="L322" s="37">
        <f t="shared" si="49"/>
        <v>86130696.214877173</v>
      </c>
      <c r="M322" s="41">
        <f t="shared" si="50"/>
        <v>79779279.578589588</v>
      </c>
      <c r="N322" s="41">
        <f>'jan-juli'!M322</f>
        <v>75572717.017179385</v>
      </c>
      <c r="O322" s="41">
        <f t="shared" si="51"/>
        <v>4206562.5614102036</v>
      </c>
      <c r="Q322" s="61"/>
      <c r="R322" s="62"/>
      <c r="S322" s="62"/>
      <c r="T322" s="62"/>
    </row>
    <row r="323" spans="1:20" s="34" customFormat="1" x14ac:dyDescent="0.2">
      <c r="A323" s="33">
        <v>5060</v>
      </c>
      <c r="B323" s="34" t="s">
        <v>413</v>
      </c>
      <c r="C323" s="36">
        <v>256028707</v>
      </c>
      <c r="D323" s="37">
        <v>9890</v>
      </c>
      <c r="E323" s="37">
        <f t="shared" si="42"/>
        <v>25887.63468149646</v>
      </c>
      <c r="F323" s="38">
        <f t="shared" si="43"/>
        <v>1.0873346152713268</v>
      </c>
      <c r="G323" s="37">
        <f t="shared" si="44"/>
        <v>-1247.5754473956381</v>
      </c>
      <c r="H323" s="37">
        <f t="shared" si="45"/>
        <v>0</v>
      </c>
      <c r="I323" s="81">
        <f t="shared" si="46"/>
        <v>-1247.5754473956381</v>
      </c>
      <c r="J323" s="37">
        <f t="shared" si="47"/>
        <v>-339.82967556380868</v>
      </c>
      <c r="K323" s="37">
        <f t="shared" si="48"/>
        <v>-1587.4051229594468</v>
      </c>
      <c r="L323" s="37">
        <f t="shared" si="49"/>
        <v>-12338521.174742861</v>
      </c>
      <c r="M323" s="41">
        <f t="shared" si="50"/>
        <v>-15699436.666068928</v>
      </c>
      <c r="N323" s="41">
        <f>'jan-juli'!M323</f>
        <v>-16090769.616288278</v>
      </c>
      <c r="O323" s="41">
        <f t="shared" si="51"/>
        <v>391332.95021934994</v>
      </c>
      <c r="Q323" s="61"/>
      <c r="R323" s="62"/>
      <c r="S323" s="62"/>
      <c r="T323" s="62"/>
    </row>
    <row r="324" spans="1:20" s="34" customFormat="1" x14ac:dyDescent="0.2">
      <c r="A324" s="33">
        <v>5061</v>
      </c>
      <c r="B324" s="34" t="s">
        <v>285</v>
      </c>
      <c r="C324" s="36">
        <v>35332179</v>
      </c>
      <c r="D324" s="37">
        <v>1957</v>
      </c>
      <c r="E324" s="37">
        <f t="shared" si="42"/>
        <v>18054.256004087889</v>
      </c>
      <c r="F324" s="38">
        <f t="shared" si="43"/>
        <v>0.75831638339081187</v>
      </c>
      <c r="G324" s="37">
        <f t="shared" si="44"/>
        <v>3452.4517590495043</v>
      </c>
      <c r="H324" s="37">
        <f t="shared" si="45"/>
        <v>1180.6382133579139</v>
      </c>
      <c r="I324" s="81">
        <f t="shared" si="46"/>
        <v>4633.0899724074179</v>
      </c>
      <c r="J324" s="37">
        <f t="shared" si="47"/>
        <v>-339.82967556380868</v>
      </c>
      <c r="K324" s="37">
        <f t="shared" si="48"/>
        <v>4293.2602968436095</v>
      </c>
      <c r="L324" s="37">
        <f t="shared" si="49"/>
        <v>9066957.0760013163</v>
      </c>
      <c r="M324" s="41">
        <f t="shared" si="50"/>
        <v>8401910.4009229429</v>
      </c>
      <c r="N324" s="41">
        <f>'jan-juli'!M324</f>
        <v>8233159.7285029488</v>
      </c>
      <c r="O324" s="41">
        <f t="shared" si="51"/>
        <v>168750.67241999414</v>
      </c>
      <c r="Q324" s="61"/>
      <c r="R324" s="62"/>
      <c r="S324" s="62"/>
      <c r="T324" s="62"/>
    </row>
    <row r="325" spans="1:20" s="34" customFormat="1" x14ac:dyDescent="0.2">
      <c r="A325" s="33">
        <v>5401</v>
      </c>
      <c r="B325" s="34" t="s">
        <v>324</v>
      </c>
      <c r="C325" s="36">
        <v>1756544067</v>
      </c>
      <c r="D325" s="37">
        <v>77992</v>
      </c>
      <c r="E325" s="37">
        <f t="shared" si="42"/>
        <v>22522.105690327215</v>
      </c>
      <c r="F325" s="38">
        <f t="shared" si="43"/>
        <v>0.94597538273344051</v>
      </c>
      <c r="G325" s="37">
        <f t="shared" si="44"/>
        <v>771.74194730590898</v>
      </c>
      <c r="H325" s="37">
        <f t="shared" si="45"/>
        <v>0</v>
      </c>
      <c r="I325" s="81">
        <f t="shared" si="46"/>
        <v>771.74194730590898</v>
      </c>
      <c r="J325" s="37">
        <f t="shared" si="47"/>
        <v>-339.82967556380868</v>
      </c>
      <c r="K325" s="37">
        <f t="shared" si="48"/>
        <v>431.9122717421003</v>
      </c>
      <c r="L325" s="37">
        <f t="shared" si="49"/>
        <v>60189697.954282455</v>
      </c>
      <c r="M325" s="41">
        <f t="shared" si="50"/>
        <v>33685701.897709884</v>
      </c>
      <c r="N325" s="41">
        <f>'jan-juli'!M325</f>
        <v>27860658.063179467</v>
      </c>
      <c r="O325" s="41">
        <f t="shared" si="51"/>
        <v>5825043.8345304169</v>
      </c>
      <c r="Q325" s="61"/>
      <c r="R325" s="62"/>
      <c r="S325" s="62"/>
      <c r="T325" s="62"/>
    </row>
    <row r="326" spans="1:20" s="34" customFormat="1" x14ac:dyDescent="0.2">
      <c r="A326" s="33">
        <v>5402</v>
      </c>
      <c r="B326" s="34" t="s">
        <v>420</v>
      </c>
      <c r="C326" s="36">
        <v>505660283</v>
      </c>
      <c r="D326" s="37">
        <v>24903</v>
      </c>
      <c r="E326" s="37">
        <f t="shared" si="42"/>
        <v>20305.195478456411</v>
      </c>
      <c r="F326" s="38">
        <f t="shared" si="43"/>
        <v>0.85286053303886522</v>
      </c>
      <c r="G326" s="37">
        <f t="shared" si="44"/>
        <v>2101.8880744283911</v>
      </c>
      <c r="H326" s="37">
        <f t="shared" si="45"/>
        <v>392.80939732893108</v>
      </c>
      <c r="I326" s="81">
        <f t="shared" si="46"/>
        <v>2494.6974717573221</v>
      </c>
      <c r="J326" s="37">
        <f t="shared" si="47"/>
        <v>-339.82967556380868</v>
      </c>
      <c r="K326" s="37">
        <f t="shared" si="48"/>
        <v>2154.8677961935136</v>
      </c>
      <c r="L326" s="37">
        <f t="shared" si="49"/>
        <v>62125451.139172591</v>
      </c>
      <c r="M326" s="41">
        <f t="shared" si="50"/>
        <v>53662672.728607073</v>
      </c>
      <c r="N326" s="41">
        <f>'jan-juli'!M326</f>
        <v>49520352.840193629</v>
      </c>
      <c r="O326" s="41">
        <f t="shared" si="51"/>
        <v>4142319.8884134442</v>
      </c>
      <c r="Q326" s="61"/>
      <c r="R326" s="62"/>
      <c r="S326" s="62"/>
      <c r="T326" s="62"/>
    </row>
    <row r="327" spans="1:20" s="34" customFormat="1" x14ac:dyDescent="0.2">
      <c r="A327" s="33">
        <v>5403</v>
      </c>
      <c r="B327" s="34" t="s">
        <v>342</v>
      </c>
      <c r="C327" s="36">
        <v>434889857</v>
      </c>
      <c r="D327" s="37">
        <v>21317</v>
      </c>
      <c r="E327" s="37">
        <f t="shared" si="42"/>
        <v>20401.081624994134</v>
      </c>
      <c r="F327" s="38">
        <f t="shared" si="43"/>
        <v>0.85688795105283955</v>
      </c>
      <c r="G327" s="37">
        <f t="shared" si="44"/>
        <v>2044.356386505757</v>
      </c>
      <c r="H327" s="37">
        <f t="shared" si="45"/>
        <v>359.249246040728</v>
      </c>
      <c r="I327" s="81">
        <f t="shared" si="46"/>
        <v>2403.6056325464851</v>
      </c>
      <c r="J327" s="37">
        <f t="shared" si="47"/>
        <v>-339.82967556380868</v>
      </c>
      <c r="K327" s="37">
        <f t="shared" si="48"/>
        <v>2063.7759569826767</v>
      </c>
      <c r="L327" s="37">
        <f t="shared" si="49"/>
        <v>51237661.268993422</v>
      </c>
      <c r="M327" s="41">
        <f t="shared" si="50"/>
        <v>43993512.07499972</v>
      </c>
      <c r="N327" s="41">
        <f>'jan-juli'!M327</f>
        <v>43915313.42120453</v>
      </c>
      <c r="O327" s="41">
        <f t="shared" si="51"/>
        <v>78198.653795190156</v>
      </c>
      <c r="Q327" s="61"/>
      <c r="R327" s="62"/>
      <c r="S327" s="62"/>
      <c r="T327" s="62"/>
    </row>
    <row r="328" spans="1:20" s="34" customFormat="1" x14ac:dyDescent="0.2">
      <c r="A328" s="33">
        <v>5404</v>
      </c>
      <c r="B328" s="34" t="s">
        <v>339</v>
      </c>
      <c r="C328" s="36">
        <v>33732128</v>
      </c>
      <c r="D328" s="37">
        <v>1933</v>
      </c>
      <c r="E328" s="37">
        <f t="shared" si="42"/>
        <v>17450.661148473875</v>
      </c>
      <c r="F328" s="38">
        <f t="shared" si="43"/>
        <v>0.73296414135774879</v>
      </c>
      <c r="G328" s="37">
        <f t="shared" si="44"/>
        <v>3814.6086724179127</v>
      </c>
      <c r="H328" s="37">
        <f t="shared" si="45"/>
        <v>1391.8964128228188</v>
      </c>
      <c r="I328" s="81">
        <f t="shared" si="46"/>
        <v>5206.5050852407312</v>
      </c>
      <c r="J328" s="37">
        <f t="shared" si="47"/>
        <v>-339.82967556380868</v>
      </c>
      <c r="K328" s="37">
        <f t="shared" si="48"/>
        <v>4866.6754096769228</v>
      </c>
      <c r="L328" s="37">
        <f t="shared" si="49"/>
        <v>10064174.329770334</v>
      </c>
      <c r="M328" s="41">
        <f t="shared" si="50"/>
        <v>9407283.5669054911</v>
      </c>
      <c r="N328" s="41">
        <f>'jan-juli'!M328</f>
        <v>9666390.1793797631</v>
      </c>
      <c r="O328" s="41">
        <f t="shared" si="51"/>
        <v>-259106.61247427203</v>
      </c>
      <c r="Q328" s="61"/>
      <c r="R328" s="62"/>
      <c r="S328" s="62"/>
      <c r="T328" s="62"/>
    </row>
    <row r="329" spans="1:20" s="34" customFormat="1" x14ac:dyDescent="0.2">
      <c r="A329" s="33">
        <v>5405</v>
      </c>
      <c r="B329" s="34" t="s">
        <v>340</v>
      </c>
      <c r="C329" s="36">
        <v>106379863</v>
      </c>
      <c r="D329" s="37">
        <v>5593</v>
      </c>
      <c r="E329" s="37">
        <f t="shared" ref="E329:E363" si="52">IF(ISNUMBER(C329),(C329)/D329,"")</f>
        <v>19020.17933130699</v>
      </c>
      <c r="F329" s="38">
        <f t="shared" ref="F329:F363" si="53">IF(ISNUMBER(C329),E329/E$365,"")</f>
        <v>0.79888717644723906</v>
      </c>
      <c r="G329" s="37">
        <f t="shared" ref="G329:G363" si="54">IF(ISNUMBER(D329),(E$365-E329)*0.6,"")</f>
        <v>2872.8977627180434</v>
      </c>
      <c r="H329" s="37">
        <f t="shared" ref="H329:H363" si="55">IF(ISNUMBER(D329),(IF(E329&gt;=E$365*0.9,0,IF(E329&lt;0.9*E$365,(E$365*0.9-E329)*0.35))),"")</f>
        <v>842.56504883122852</v>
      </c>
      <c r="I329" s="81">
        <f t="shared" ref="I329:I363" si="56">IF(ISNUMBER(C329),G329+H329,"")</f>
        <v>3715.4628115492719</v>
      </c>
      <c r="J329" s="37">
        <f t="shared" ref="J329:J363" si="57">IF(ISNUMBER(D329),I$367,"")</f>
        <v>-339.82967556380868</v>
      </c>
      <c r="K329" s="37">
        <f t="shared" ref="K329:K363" si="58">IF(ISNUMBER(I329),I329+J329,"")</f>
        <v>3375.633135985463</v>
      </c>
      <c r="L329" s="37">
        <f t="shared" ref="L329:L363" si="59">IF(ISNUMBER(I329),(I329*D329),"")</f>
        <v>20780583.504995078</v>
      </c>
      <c r="M329" s="41">
        <f t="shared" ref="M329:M363" si="60">IF(ISNUMBER(K329),(K329*D329),"")</f>
        <v>18879916.129566696</v>
      </c>
      <c r="N329" s="41">
        <f>'jan-juli'!M329</f>
        <v>17699274.345665287</v>
      </c>
      <c r="O329" s="41">
        <f t="shared" ref="O329:O363" si="61">IF(ISNUMBER(M329),(M329-N329),"")</f>
        <v>1180641.7839014083</v>
      </c>
      <c r="Q329" s="61"/>
      <c r="R329" s="62"/>
      <c r="S329" s="62"/>
      <c r="T329" s="62"/>
    </row>
    <row r="330" spans="1:20" s="34" customFormat="1" x14ac:dyDescent="0.2">
      <c r="A330" s="33">
        <v>5406</v>
      </c>
      <c r="B330" s="34" t="s">
        <v>341</v>
      </c>
      <c r="C330" s="36">
        <v>249056980</v>
      </c>
      <c r="D330" s="37">
        <v>11310</v>
      </c>
      <c r="E330" s="37">
        <f t="shared" si="52"/>
        <v>22020.953138815206</v>
      </c>
      <c r="F330" s="38">
        <f t="shared" si="53"/>
        <v>0.92492593099731713</v>
      </c>
      <c r="G330" s="37">
        <f t="shared" si="54"/>
        <v>1072.4334782131139</v>
      </c>
      <c r="H330" s="37">
        <f t="shared" si="55"/>
        <v>0</v>
      </c>
      <c r="I330" s="81">
        <f t="shared" si="56"/>
        <v>1072.4334782131139</v>
      </c>
      <c r="J330" s="37">
        <f t="shared" si="57"/>
        <v>-339.82967556380868</v>
      </c>
      <c r="K330" s="37">
        <f t="shared" si="58"/>
        <v>732.60380264930518</v>
      </c>
      <c r="L330" s="37">
        <f t="shared" si="59"/>
        <v>12129222.638590317</v>
      </c>
      <c r="M330" s="41">
        <f t="shared" si="60"/>
        <v>8285749.0079636415</v>
      </c>
      <c r="N330" s="41">
        <f>'jan-juli'!M330</f>
        <v>6929168.7302102819</v>
      </c>
      <c r="O330" s="41">
        <f t="shared" si="61"/>
        <v>1356580.2777533596</v>
      </c>
      <c r="Q330" s="61"/>
      <c r="R330" s="62"/>
      <c r="S330" s="62"/>
      <c r="T330" s="62"/>
    </row>
    <row r="331" spans="1:20" s="34" customFormat="1" x14ac:dyDescent="0.2">
      <c r="A331" s="33">
        <v>5411</v>
      </c>
      <c r="B331" s="34" t="s">
        <v>325</v>
      </c>
      <c r="C331" s="36">
        <v>45844271</v>
      </c>
      <c r="D331" s="37">
        <v>2866</v>
      </c>
      <c r="E331" s="37">
        <f t="shared" si="52"/>
        <v>15995.907536636427</v>
      </c>
      <c r="F331" s="38">
        <f t="shared" si="53"/>
        <v>0.67186145745853332</v>
      </c>
      <c r="G331" s="37">
        <f t="shared" si="54"/>
        <v>4687.4608395203813</v>
      </c>
      <c r="H331" s="37">
        <f t="shared" si="55"/>
        <v>1901.0601769659256</v>
      </c>
      <c r="I331" s="81">
        <f t="shared" si="56"/>
        <v>6588.5210164863074</v>
      </c>
      <c r="J331" s="37">
        <f t="shared" si="57"/>
        <v>-339.82967556380868</v>
      </c>
      <c r="K331" s="37">
        <f t="shared" si="58"/>
        <v>6248.691340922499</v>
      </c>
      <c r="L331" s="37">
        <f t="shared" si="59"/>
        <v>18882701.233249757</v>
      </c>
      <c r="M331" s="41">
        <f t="shared" si="60"/>
        <v>17908749.383083884</v>
      </c>
      <c r="N331" s="41">
        <f>'jan-juli'!M331</f>
        <v>17132454.345293533</v>
      </c>
      <c r="O331" s="41">
        <f t="shared" si="61"/>
        <v>776295.03779035062</v>
      </c>
      <c r="Q331" s="61"/>
      <c r="R331" s="62"/>
      <c r="S331" s="62"/>
      <c r="T331" s="62"/>
    </row>
    <row r="332" spans="1:20" s="34" customFormat="1" x14ac:dyDescent="0.2">
      <c r="A332" s="33">
        <v>5412</v>
      </c>
      <c r="B332" s="34" t="s">
        <v>313</v>
      </c>
      <c r="C332" s="36">
        <v>77563699</v>
      </c>
      <c r="D332" s="37">
        <v>4206</v>
      </c>
      <c r="E332" s="37">
        <f t="shared" si="52"/>
        <v>18441.202805515928</v>
      </c>
      <c r="F332" s="38">
        <f t="shared" si="53"/>
        <v>0.77456895557972472</v>
      </c>
      <c r="G332" s="37">
        <f t="shared" si="54"/>
        <v>3220.2836781926808</v>
      </c>
      <c r="H332" s="37">
        <f t="shared" si="55"/>
        <v>1045.2068328581001</v>
      </c>
      <c r="I332" s="81">
        <f t="shared" si="56"/>
        <v>4265.4905110507807</v>
      </c>
      <c r="J332" s="37">
        <f t="shared" si="57"/>
        <v>-339.82967556380868</v>
      </c>
      <c r="K332" s="37">
        <f t="shared" si="58"/>
        <v>3925.6608354869722</v>
      </c>
      <c r="L332" s="37">
        <f t="shared" si="59"/>
        <v>17940653.089479584</v>
      </c>
      <c r="M332" s="41">
        <f t="shared" si="60"/>
        <v>16511329.474058205</v>
      </c>
      <c r="N332" s="41">
        <f>'jan-juli'!M332</f>
        <v>16143440.396337966</v>
      </c>
      <c r="O332" s="41">
        <f t="shared" si="61"/>
        <v>367889.07772023976</v>
      </c>
      <c r="Q332" s="61"/>
      <c r="R332" s="62"/>
      <c r="S332" s="62"/>
      <c r="T332" s="62"/>
    </row>
    <row r="333" spans="1:20" s="34" customFormat="1" x14ac:dyDescent="0.2">
      <c r="A333" s="33">
        <v>5413</v>
      </c>
      <c r="B333" s="34" t="s">
        <v>326</v>
      </c>
      <c r="C333" s="36">
        <v>28554498</v>
      </c>
      <c r="D333" s="37">
        <v>1279</v>
      </c>
      <c r="E333" s="37">
        <f t="shared" si="52"/>
        <v>22325.643471462081</v>
      </c>
      <c r="F333" s="38">
        <f t="shared" si="53"/>
        <v>0.93772356004692214</v>
      </c>
      <c r="G333" s="37">
        <f t="shared" si="54"/>
        <v>889.61927862498919</v>
      </c>
      <c r="H333" s="37">
        <f t="shared" si="55"/>
        <v>0</v>
      </c>
      <c r="I333" s="81">
        <f t="shared" si="56"/>
        <v>889.61927862498919</v>
      </c>
      <c r="J333" s="37">
        <f t="shared" si="57"/>
        <v>-339.82967556380868</v>
      </c>
      <c r="K333" s="37">
        <f t="shared" si="58"/>
        <v>549.78960306118051</v>
      </c>
      <c r="L333" s="37">
        <f t="shared" si="59"/>
        <v>1137823.0573613611</v>
      </c>
      <c r="M333" s="41">
        <f t="shared" si="60"/>
        <v>703180.9023152499</v>
      </c>
      <c r="N333" s="41">
        <f>'jan-juli'!M333</f>
        <v>419500.82068425621</v>
      </c>
      <c r="O333" s="41">
        <f t="shared" si="61"/>
        <v>283680.08163099369</v>
      </c>
      <c r="Q333" s="61"/>
      <c r="R333" s="62"/>
      <c r="S333" s="62"/>
      <c r="T333" s="62"/>
    </row>
    <row r="334" spans="1:20" s="34" customFormat="1" x14ac:dyDescent="0.2">
      <c r="A334" s="33">
        <v>5414</v>
      </c>
      <c r="B334" s="34" t="s">
        <v>327</v>
      </c>
      <c r="C334" s="36">
        <v>25597824</v>
      </c>
      <c r="D334" s="37">
        <v>1079</v>
      </c>
      <c r="E334" s="37">
        <f t="shared" si="52"/>
        <v>23723.655236329934</v>
      </c>
      <c r="F334" s="38">
        <f t="shared" si="53"/>
        <v>0.99644296810407817</v>
      </c>
      <c r="G334" s="37">
        <f t="shared" si="54"/>
        <v>50.812219704277233</v>
      </c>
      <c r="H334" s="37">
        <f t="shared" si="55"/>
        <v>0</v>
      </c>
      <c r="I334" s="81">
        <f t="shared" si="56"/>
        <v>50.812219704277233</v>
      </c>
      <c r="J334" s="37">
        <f t="shared" si="57"/>
        <v>-339.82967556380868</v>
      </c>
      <c r="K334" s="37">
        <f t="shared" si="58"/>
        <v>-289.01745585953142</v>
      </c>
      <c r="L334" s="37">
        <f t="shared" si="59"/>
        <v>54826.385060915134</v>
      </c>
      <c r="M334" s="41">
        <f t="shared" si="60"/>
        <v>-311849.83487243438</v>
      </c>
      <c r="N334" s="41">
        <f>'jan-juli'!M334</f>
        <v>-379258.14642821555</v>
      </c>
      <c r="O334" s="41">
        <f t="shared" si="61"/>
        <v>67408.311555781169</v>
      </c>
      <c r="Q334" s="61"/>
      <c r="R334" s="62"/>
      <c r="S334" s="62"/>
      <c r="T334" s="62"/>
    </row>
    <row r="335" spans="1:20" s="34" customFormat="1" x14ac:dyDescent="0.2">
      <c r="A335" s="33">
        <v>5415</v>
      </c>
      <c r="B335" s="34" t="s">
        <v>387</v>
      </c>
      <c r="C335" s="36">
        <v>13305309</v>
      </c>
      <c r="D335" s="37">
        <v>983</v>
      </c>
      <c r="E335" s="37">
        <f t="shared" si="52"/>
        <v>13535.410986775178</v>
      </c>
      <c r="F335" s="38">
        <f t="shared" si="53"/>
        <v>0.56851547385146106</v>
      </c>
      <c r="G335" s="37">
        <f t="shared" si="54"/>
        <v>6163.7587694371314</v>
      </c>
      <c r="H335" s="37">
        <f t="shared" si="55"/>
        <v>2762.2339694173629</v>
      </c>
      <c r="I335" s="81">
        <f t="shared" si="56"/>
        <v>8925.9927388544947</v>
      </c>
      <c r="J335" s="37">
        <f t="shared" si="57"/>
        <v>-339.82967556380868</v>
      </c>
      <c r="K335" s="37">
        <f t="shared" si="58"/>
        <v>8586.1630632906854</v>
      </c>
      <c r="L335" s="37">
        <f t="shared" si="59"/>
        <v>8774250.862293968</v>
      </c>
      <c r="M335" s="41">
        <f t="shared" si="60"/>
        <v>8440198.2912147436</v>
      </c>
      <c r="N335" s="41">
        <f>'jan-juli'!M335</f>
        <v>8101673.7140870709</v>
      </c>
      <c r="O335" s="41">
        <f t="shared" si="61"/>
        <v>338524.57712767273</v>
      </c>
      <c r="Q335" s="61"/>
      <c r="R335" s="62"/>
      <c r="S335" s="62"/>
      <c r="T335" s="62"/>
    </row>
    <row r="336" spans="1:20" s="34" customFormat="1" x14ac:dyDescent="0.2">
      <c r="A336" s="33">
        <v>5416</v>
      </c>
      <c r="B336" s="34" t="s">
        <v>328</v>
      </c>
      <c r="C336" s="36">
        <v>90822868</v>
      </c>
      <c r="D336" s="37">
        <v>3949</v>
      </c>
      <c r="E336" s="37">
        <f t="shared" si="52"/>
        <v>22998.953659154216</v>
      </c>
      <c r="F336" s="38">
        <f t="shared" si="53"/>
        <v>0.96600399133776471</v>
      </c>
      <c r="G336" s="37">
        <f t="shared" si="54"/>
        <v>485.63316600970791</v>
      </c>
      <c r="H336" s="37">
        <f t="shared" si="55"/>
        <v>0</v>
      </c>
      <c r="I336" s="81">
        <f t="shared" si="56"/>
        <v>485.63316600970791</v>
      </c>
      <c r="J336" s="37">
        <f t="shared" si="57"/>
        <v>-339.82967556380868</v>
      </c>
      <c r="K336" s="37">
        <f t="shared" si="58"/>
        <v>145.80349044589923</v>
      </c>
      <c r="L336" s="37">
        <f t="shared" si="59"/>
        <v>1917765.3725723366</v>
      </c>
      <c r="M336" s="41">
        <f t="shared" si="60"/>
        <v>575777.98377085605</v>
      </c>
      <c r="N336" s="41">
        <f>'jan-juli'!M336</f>
        <v>-144244.58836424831</v>
      </c>
      <c r="O336" s="41">
        <f t="shared" si="61"/>
        <v>720022.57213510433</v>
      </c>
      <c r="Q336" s="61"/>
      <c r="R336" s="62"/>
      <c r="S336" s="62"/>
      <c r="T336" s="62"/>
    </row>
    <row r="337" spans="1:20" s="34" customFormat="1" x14ac:dyDescent="0.2">
      <c r="A337" s="33">
        <v>5417</v>
      </c>
      <c r="B337" s="34" t="s">
        <v>329</v>
      </c>
      <c r="C337" s="36">
        <v>35912300</v>
      </c>
      <c r="D337" s="37">
        <v>2048</v>
      </c>
      <c r="E337" s="37">
        <f t="shared" si="52"/>
        <v>17535.302734375</v>
      </c>
      <c r="F337" s="38">
        <f t="shared" si="53"/>
        <v>0.73651926438749149</v>
      </c>
      <c r="G337" s="37">
        <f t="shared" si="54"/>
        <v>3763.8237208772375</v>
      </c>
      <c r="H337" s="37">
        <f t="shared" si="55"/>
        <v>1362.2718577574251</v>
      </c>
      <c r="I337" s="81">
        <f t="shared" si="56"/>
        <v>5126.0955786346622</v>
      </c>
      <c r="J337" s="37">
        <f t="shared" si="57"/>
        <v>-339.82967556380868</v>
      </c>
      <c r="K337" s="37">
        <f t="shared" si="58"/>
        <v>4786.2659030708537</v>
      </c>
      <c r="L337" s="37">
        <f t="shared" si="59"/>
        <v>10498243.745043788</v>
      </c>
      <c r="M337" s="41">
        <f t="shared" si="60"/>
        <v>9802272.5694891084</v>
      </c>
      <c r="N337" s="41">
        <f>'jan-juli'!M337</f>
        <v>9649549.0251783524</v>
      </c>
      <c r="O337" s="41">
        <f t="shared" si="61"/>
        <v>152723.54431075603</v>
      </c>
      <c r="Q337" s="61"/>
      <c r="R337" s="62"/>
      <c r="S337" s="62"/>
      <c r="T337" s="62"/>
    </row>
    <row r="338" spans="1:20" s="34" customFormat="1" x14ac:dyDescent="0.2">
      <c r="A338" s="33">
        <v>5418</v>
      </c>
      <c r="B338" s="34" t="s">
        <v>330</v>
      </c>
      <c r="C338" s="36">
        <v>137187705</v>
      </c>
      <c r="D338" s="37">
        <v>6782</v>
      </c>
      <c r="E338" s="37">
        <f t="shared" si="52"/>
        <v>20228.207755824242</v>
      </c>
      <c r="F338" s="38">
        <f t="shared" si="53"/>
        <v>0.8496268882196768</v>
      </c>
      <c r="G338" s="37">
        <f t="shared" si="54"/>
        <v>2148.0807080076925</v>
      </c>
      <c r="H338" s="37">
        <f t="shared" si="55"/>
        <v>419.75510025019048</v>
      </c>
      <c r="I338" s="81">
        <f t="shared" si="56"/>
        <v>2567.8358082578829</v>
      </c>
      <c r="J338" s="37">
        <f t="shared" si="57"/>
        <v>-339.82967556380868</v>
      </c>
      <c r="K338" s="37">
        <f t="shared" si="58"/>
        <v>2228.006132694074</v>
      </c>
      <c r="L338" s="37">
        <f t="shared" si="59"/>
        <v>17415062.451604962</v>
      </c>
      <c r="M338" s="41">
        <f t="shared" si="60"/>
        <v>15110337.591931211</v>
      </c>
      <c r="N338" s="41">
        <f>'jan-juli'!M338</f>
        <v>13639408.652226355</v>
      </c>
      <c r="O338" s="41">
        <f t="shared" si="61"/>
        <v>1470928.9397048559</v>
      </c>
      <c r="Q338" s="61"/>
      <c r="R338" s="62"/>
      <c r="S338" s="62"/>
      <c r="T338" s="62"/>
    </row>
    <row r="339" spans="1:20" s="34" customFormat="1" x14ac:dyDescent="0.2">
      <c r="A339" s="33">
        <v>5419</v>
      </c>
      <c r="B339" s="34" t="s">
        <v>331</v>
      </c>
      <c r="C339" s="36">
        <v>63276325</v>
      </c>
      <c r="D339" s="37">
        <v>3428</v>
      </c>
      <c r="E339" s="37">
        <f t="shared" si="52"/>
        <v>18458.671236872811</v>
      </c>
      <c r="F339" s="38">
        <f t="shared" si="53"/>
        <v>0.77530266610687482</v>
      </c>
      <c r="G339" s="37">
        <f t="shared" si="54"/>
        <v>3209.8026193785508</v>
      </c>
      <c r="H339" s="37">
        <f t="shared" si="55"/>
        <v>1039.092881883191</v>
      </c>
      <c r="I339" s="81">
        <f t="shared" si="56"/>
        <v>4248.8955012617416</v>
      </c>
      <c r="J339" s="37">
        <f t="shared" si="57"/>
        <v>-339.82967556380868</v>
      </c>
      <c r="K339" s="37">
        <f t="shared" si="58"/>
        <v>3909.0658256979332</v>
      </c>
      <c r="L339" s="37">
        <f t="shared" si="59"/>
        <v>14565213.77832525</v>
      </c>
      <c r="M339" s="41">
        <f t="shared" si="60"/>
        <v>13400277.650492515</v>
      </c>
      <c r="N339" s="41">
        <f>'jan-juli'!M339</f>
        <v>12629433.624761419</v>
      </c>
      <c r="O339" s="41">
        <f t="shared" si="61"/>
        <v>770844.02573109604</v>
      </c>
      <c r="Q339" s="61"/>
      <c r="R339" s="62"/>
      <c r="S339" s="62"/>
      <c r="T339" s="62"/>
    </row>
    <row r="340" spans="1:20" s="34" customFormat="1" x14ac:dyDescent="0.2">
      <c r="A340" s="33">
        <v>5420</v>
      </c>
      <c r="B340" s="34" t="s">
        <v>332</v>
      </c>
      <c r="C340" s="36">
        <v>17522431</v>
      </c>
      <c r="D340" s="37">
        <v>1056</v>
      </c>
      <c r="E340" s="37">
        <f t="shared" si="52"/>
        <v>16593.211174242424</v>
      </c>
      <c r="F340" s="38">
        <f t="shared" si="53"/>
        <v>0.69694945522221841</v>
      </c>
      <c r="G340" s="37">
        <f t="shared" si="54"/>
        <v>4329.0786569567836</v>
      </c>
      <c r="H340" s="37">
        <f t="shared" si="55"/>
        <v>1692.0039038038267</v>
      </c>
      <c r="I340" s="81">
        <f t="shared" si="56"/>
        <v>6021.0825607606102</v>
      </c>
      <c r="J340" s="37">
        <f t="shared" si="57"/>
        <v>-339.82967556380868</v>
      </c>
      <c r="K340" s="37">
        <f t="shared" si="58"/>
        <v>5681.2528851968018</v>
      </c>
      <c r="L340" s="37">
        <f t="shared" si="59"/>
        <v>6358263.1841632044</v>
      </c>
      <c r="M340" s="41">
        <f t="shared" si="60"/>
        <v>5999403.0467678225</v>
      </c>
      <c r="N340" s="41">
        <f>'jan-juli'!M340</f>
        <v>5784217.6614200873</v>
      </c>
      <c r="O340" s="41">
        <f t="shared" si="61"/>
        <v>215185.38534773514</v>
      </c>
      <c r="Q340" s="61"/>
      <c r="R340" s="62"/>
      <c r="S340" s="62"/>
      <c r="T340" s="62"/>
    </row>
    <row r="341" spans="1:20" s="34" customFormat="1" x14ac:dyDescent="0.2">
      <c r="A341" s="33">
        <v>5421</v>
      </c>
      <c r="B341" s="34" t="s">
        <v>414</v>
      </c>
      <c r="C341" s="36">
        <v>307089496</v>
      </c>
      <c r="D341" s="37">
        <v>14851</v>
      </c>
      <c r="E341" s="37">
        <f t="shared" si="52"/>
        <v>20678.034879806073</v>
      </c>
      <c r="F341" s="38">
        <f t="shared" si="53"/>
        <v>0.86852056501985941</v>
      </c>
      <c r="G341" s="37">
        <f t="shared" si="54"/>
        <v>1878.1844336185939</v>
      </c>
      <c r="H341" s="37">
        <f t="shared" si="55"/>
        <v>262.31560685654949</v>
      </c>
      <c r="I341" s="81">
        <f t="shared" si="56"/>
        <v>2140.5000404751436</v>
      </c>
      <c r="J341" s="37">
        <f t="shared" si="57"/>
        <v>-339.82967556380868</v>
      </c>
      <c r="K341" s="37">
        <f t="shared" si="58"/>
        <v>1800.6703649113349</v>
      </c>
      <c r="L341" s="37">
        <f t="shared" si="59"/>
        <v>31788566.101096358</v>
      </c>
      <c r="M341" s="41">
        <f t="shared" si="60"/>
        <v>26741755.589298233</v>
      </c>
      <c r="N341" s="41">
        <f>'jan-juli'!M341</f>
        <v>25870721.207433484</v>
      </c>
      <c r="O341" s="41">
        <f t="shared" si="61"/>
        <v>871034.3818647489</v>
      </c>
      <c r="Q341" s="61"/>
      <c r="R341" s="62"/>
      <c r="S341" s="62"/>
      <c r="T341" s="62"/>
    </row>
    <row r="342" spans="1:20" s="34" customFormat="1" x14ac:dyDescent="0.2">
      <c r="A342" s="33">
        <v>5422</v>
      </c>
      <c r="B342" s="34" t="s">
        <v>333</v>
      </c>
      <c r="C342" s="36">
        <v>92353195</v>
      </c>
      <c r="D342" s="37">
        <v>5517</v>
      </c>
      <c r="E342" s="37">
        <f t="shared" si="52"/>
        <v>16739.748957766904</v>
      </c>
      <c r="F342" s="38">
        <f t="shared" si="53"/>
        <v>0.70310434756490092</v>
      </c>
      <c r="G342" s="37">
        <f t="shared" si="54"/>
        <v>4241.1559868420954</v>
      </c>
      <c r="H342" s="37">
        <f t="shared" si="55"/>
        <v>1640.7156795702585</v>
      </c>
      <c r="I342" s="81">
        <f t="shared" si="56"/>
        <v>5881.871666412354</v>
      </c>
      <c r="J342" s="37">
        <f t="shared" si="57"/>
        <v>-339.82967556380868</v>
      </c>
      <c r="K342" s="37">
        <f t="shared" si="58"/>
        <v>5542.0419908485455</v>
      </c>
      <c r="L342" s="37">
        <f t="shared" si="59"/>
        <v>32450285.983596958</v>
      </c>
      <c r="M342" s="41">
        <f t="shared" si="60"/>
        <v>30575445.663511425</v>
      </c>
      <c r="N342" s="41">
        <f>'jan-juli'!M342</f>
        <v>30172958.648441881</v>
      </c>
      <c r="O342" s="41">
        <f t="shared" si="61"/>
        <v>402487.01506954432</v>
      </c>
      <c r="Q342" s="61"/>
      <c r="R342" s="62"/>
      <c r="S342" s="62"/>
      <c r="T342" s="62"/>
    </row>
    <row r="343" spans="1:20" s="34" customFormat="1" x14ac:dyDescent="0.2">
      <c r="A343" s="33">
        <v>5423</v>
      </c>
      <c r="B343" s="34" t="s">
        <v>334</v>
      </c>
      <c r="C343" s="36">
        <v>42061595</v>
      </c>
      <c r="D343" s="37">
        <v>2171</v>
      </c>
      <c r="E343" s="37">
        <f t="shared" si="52"/>
        <v>19374.295255642563</v>
      </c>
      <c r="F343" s="38">
        <f t="shared" si="53"/>
        <v>0.81376078336753777</v>
      </c>
      <c r="G343" s="37">
        <f t="shared" si="54"/>
        <v>2660.4282081167003</v>
      </c>
      <c r="H343" s="37">
        <f t="shared" si="55"/>
        <v>718.62447531377813</v>
      </c>
      <c r="I343" s="81">
        <f t="shared" si="56"/>
        <v>3379.0526834304783</v>
      </c>
      <c r="J343" s="37">
        <f t="shared" si="57"/>
        <v>-339.82967556380868</v>
      </c>
      <c r="K343" s="37">
        <f t="shared" si="58"/>
        <v>3039.2230078666698</v>
      </c>
      <c r="L343" s="37">
        <f t="shared" si="59"/>
        <v>7335923.3757275688</v>
      </c>
      <c r="M343" s="41">
        <f t="shared" si="60"/>
        <v>6598153.1500785407</v>
      </c>
      <c r="N343" s="41">
        <f>'jan-juli'!M343</f>
        <v>6734774.4706846727</v>
      </c>
      <c r="O343" s="41">
        <f t="shared" si="61"/>
        <v>-136621.32060613204</v>
      </c>
      <c r="Q343" s="61"/>
      <c r="R343" s="62"/>
      <c r="S343" s="62"/>
      <c r="T343" s="62"/>
    </row>
    <row r="344" spans="1:20" s="34" customFormat="1" x14ac:dyDescent="0.2">
      <c r="A344" s="33">
        <v>5424</v>
      </c>
      <c r="B344" s="34" t="s">
        <v>335</v>
      </c>
      <c r="C344" s="36">
        <v>44095302</v>
      </c>
      <c r="D344" s="37">
        <v>2714</v>
      </c>
      <c r="E344" s="37">
        <f t="shared" si="52"/>
        <v>16247.347826086956</v>
      </c>
      <c r="F344" s="38">
        <f t="shared" si="53"/>
        <v>0.68242247370266385</v>
      </c>
      <c r="G344" s="37">
        <f t="shared" si="54"/>
        <v>4536.5966658500638</v>
      </c>
      <c r="H344" s="37">
        <f t="shared" si="55"/>
        <v>1813.0560756582404</v>
      </c>
      <c r="I344" s="81">
        <f t="shared" si="56"/>
        <v>6349.6527415083037</v>
      </c>
      <c r="J344" s="37">
        <f t="shared" si="57"/>
        <v>-339.82967556380868</v>
      </c>
      <c r="K344" s="37">
        <f t="shared" si="58"/>
        <v>6009.8230659444953</v>
      </c>
      <c r="L344" s="37">
        <f t="shared" si="59"/>
        <v>17232957.540453535</v>
      </c>
      <c r="M344" s="41">
        <f t="shared" si="60"/>
        <v>16310659.800973359</v>
      </c>
      <c r="N344" s="41">
        <f>'jan-juli'!M344</f>
        <v>15837078.050846703</v>
      </c>
      <c r="O344" s="41">
        <f t="shared" si="61"/>
        <v>473581.75012665614</v>
      </c>
      <c r="Q344" s="61"/>
      <c r="R344" s="62"/>
      <c r="S344" s="62"/>
      <c r="T344" s="62"/>
    </row>
    <row r="345" spans="1:20" s="34" customFormat="1" x14ac:dyDescent="0.2">
      <c r="A345" s="33">
        <v>5425</v>
      </c>
      <c r="B345" s="34" t="s">
        <v>415</v>
      </c>
      <c r="C345" s="36">
        <v>33873898</v>
      </c>
      <c r="D345" s="37">
        <v>1836</v>
      </c>
      <c r="E345" s="37">
        <f t="shared" si="52"/>
        <v>18449.835511982572</v>
      </c>
      <c r="F345" s="38">
        <f t="shared" si="53"/>
        <v>0.77493154724482449</v>
      </c>
      <c r="G345" s="37">
        <f t="shared" si="54"/>
        <v>3215.1040543126946</v>
      </c>
      <c r="H345" s="37">
        <f t="shared" si="55"/>
        <v>1042.185385594775</v>
      </c>
      <c r="I345" s="81">
        <f t="shared" si="56"/>
        <v>4257.2894399074694</v>
      </c>
      <c r="J345" s="37">
        <f t="shared" si="57"/>
        <v>-339.82967556380868</v>
      </c>
      <c r="K345" s="37">
        <f t="shared" si="58"/>
        <v>3917.4597643436609</v>
      </c>
      <c r="L345" s="37">
        <f t="shared" si="59"/>
        <v>7816383.4116701139</v>
      </c>
      <c r="M345" s="41">
        <f t="shared" si="60"/>
        <v>7192456.1273349617</v>
      </c>
      <c r="N345" s="41">
        <f>'jan-juli'!M345</f>
        <v>6740967.8329235641</v>
      </c>
      <c r="O345" s="41">
        <f t="shared" si="61"/>
        <v>451488.29441139754</v>
      </c>
      <c r="Q345" s="61"/>
      <c r="R345" s="62"/>
      <c r="S345" s="62"/>
      <c r="T345" s="62"/>
    </row>
    <row r="346" spans="1:20" s="34" customFormat="1" x14ac:dyDescent="0.2">
      <c r="A346" s="33">
        <v>5426</v>
      </c>
      <c r="B346" s="34" t="s">
        <v>416</v>
      </c>
      <c r="C346" s="36">
        <v>33804878</v>
      </c>
      <c r="D346" s="37">
        <v>2000</v>
      </c>
      <c r="E346" s="37">
        <f t="shared" si="52"/>
        <v>16902.438999999998</v>
      </c>
      <c r="F346" s="38">
        <f t="shared" si="53"/>
        <v>0.70993766844015405</v>
      </c>
      <c r="G346" s="37">
        <f t="shared" si="54"/>
        <v>4143.5419615022383</v>
      </c>
      <c r="H346" s="37">
        <f t="shared" si="55"/>
        <v>1583.7741647886755</v>
      </c>
      <c r="I346" s="81">
        <f t="shared" si="56"/>
        <v>5727.3161262909143</v>
      </c>
      <c r="J346" s="37">
        <f t="shared" si="57"/>
        <v>-339.82967556380868</v>
      </c>
      <c r="K346" s="37">
        <f t="shared" si="58"/>
        <v>5387.4864507271059</v>
      </c>
      <c r="L346" s="37">
        <f t="shared" si="59"/>
        <v>11454632.252581829</v>
      </c>
      <c r="M346" s="41">
        <f t="shared" si="60"/>
        <v>10774972.901454212</v>
      </c>
      <c r="N346" s="41">
        <f>'jan-juli'!M346</f>
        <v>10238091.376931988</v>
      </c>
      <c r="O346" s="41">
        <f t="shared" si="61"/>
        <v>536881.52452222444</v>
      </c>
      <c r="Q346" s="61"/>
      <c r="R346" s="62"/>
      <c r="S346" s="62"/>
      <c r="T346" s="62"/>
    </row>
    <row r="347" spans="1:20" s="34" customFormat="1" x14ac:dyDescent="0.2">
      <c r="A347" s="33">
        <v>5427</v>
      </c>
      <c r="B347" s="34" t="s">
        <v>336</v>
      </c>
      <c r="C347" s="36">
        <v>49125500</v>
      </c>
      <c r="D347" s="37">
        <v>2790</v>
      </c>
      <c r="E347" s="37">
        <f t="shared" si="52"/>
        <v>17607.706093189965</v>
      </c>
      <c r="F347" s="38">
        <f t="shared" si="53"/>
        <v>0.73956035637098172</v>
      </c>
      <c r="G347" s="37">
        <f t="shared" si="54"/>
        <v>3720.3817055882587</v>
      </c>
      <c r="H347" s="37">
        <f t="shared" si="55"/>
        <v>1336.9306821721873</v>
      </c>
      <c r="I347" s="81">
        <f t="shared" si="56"/>
        <v>5057.3123877604457</v>
      </c>
      <c r="J347" s="37">
        <f t="shared" si="57"/>
        <v>-339.82967556380868</v>
      </c>
      <c r="K347" s="37">
        <f t="shared" si="58"/>
        <v>4717.4827121966373</v>
      </c>
      <c r="L347" s="37">
        <f t="shared" si="59"/>
        <v>14109901.561851643</v>
      </c>
      <c r="M347" s="41">
        <f t="shared" si="60"/>
        <v>13161776.767028619</v>
      </c>
      <c r="N347" s="41">
        <f>'jan-juli'!M347</f>
        <v>13116257.148070121</v>
      </c>
      <c r="O347" s="41">
        <f t="shared" si="61"/>
        <v>45519.61895849742</v>
      </c>
      <c r="Q347" s="61"/>
      <c r="R347" s="62"/>
      <c r="S347" s="62"/>
      <c r="T347" s="62"/>
    </row>
    <row r="348" spans="1:20" s="34" customFormat="1" x14ac:dyDescent="0.2">
      <c r="A348" s="33">
        <v>5428</v>
      </c>
      <c r="B348" s="34" t="s">
        <v>421</v>
      </c>
      <c r="C348" s="36">
        <v>84864565</v>
      </c>
      <c r="D348" s="37">
        <v>4772</v>
      </c>
      <c r="E348" s="37">
        <f t="shared" si="52"/>
        <v>17783.856873428333</v>
      </c>
      <c r="F348" s="38">
        <f t="shared" si="53"/>
        <v>0.74695905629921933</v>
      </c>
      <c r="G348" s="37">
        <f t="shared" si="54"/>
        <v>3614.6912374452381</v>
      </c>
      <c r="H348" s="37">
        <f t="shared" si="55"/>
        <v>1275.2779090887586</v>
      </c>
      <c r="I348" s="81">
        <f t="shared" si="56"/>
        <v>4889.9691465339965</v>
      </c>
      <c r="J348" s="37">
        <f t="shared" si="57"/>
        <v>-339.82967556380868</v>
      </c>
      <c r="K348" s="37">
        <f t="shared" si="58"/>
        <v>4550.1394709701881</v>
      </c>
      <c r="L348" s="37">
        <f t="shared" si="59"/>
        <v>23334932.767260231</v>
      </c>
      <c r="M348" s="41">
        <f t="shared" si="60"/>
        <v>21713265.555469736</v>
      </c>
      <c r="N348" s="41">
        <f>'jan-juli'!M348</f>
        <v>20669790.525659718</v>
      </c>
      <c r="O348" s="41">
        <f t="shared" si="61"/>
        <v>1043475.0298100188</v>
      </c>
      <c r="Q348" s="61"/>
      <c r="R348" s="62"/>
      <c r="S348" s="62"/>
      <c r="T348" s="62"/>
    </row>
    <row r="349" spans="1:20" s="34" customFormat="1" x14ac:dyDescent="0.2">
      <c r="A349" s="33">
        <v>5429</v>
      </c>
      <c r="B349" s="34" t="s">
        <v>338</v>
      </c>
      <c r="C349" s="36">
        <v>20711697</v>
      </c>
      <c r="D349" s="37">
        <v>1118</v>
      </c>
      <c r="E349" s="37">
        <f t="shared" si="52"/>
        <v>18525.66815742397</v>
      </c>
      <c r="F349" s="38">
        <f t="shared" si="53"/>
        <v>0.77811667641442639</v>
      </c>
      <c r="G349" s="37">
        <f t="shared" si="54"/>
        <v>3169.6044670478555</v>
      </c>
      <c r="H349" s="37">
        <f t="shared" si="55"/>
        <v>1015.6439596902854</v>
      </c>
      <c r="I349" s="81">
        <f t="shared" si="56"/>
        <v>4185.2484267381406</v>
      </c>
      <c r="J349" s="37">
        <f t="shared" si="57"/>
        <v>-339.82967556380868</v>
      </c>
      <c r="K349" s="37">
        <f t="shared" si="58"/>
        <v>3845.4187511743321</v>
      </c>
      <c r="L349" s="37">
        <f t="shared" si="59"/>
        <v>4679107.7410932407</v>
      </c>
      <c r="M349" s="41">
        <f t="shared" si="60"/>
        <v>4299178.1638129037</v>
      </c>
      <c r="N349" s="41">
        <f>'jan-juli'!M349</f>
        <v>4267548.7091549803</v>
      </c>
      <c r="O349" s="41">
        <f t="shared" si="61"/>
        <v>31629.45465792343</v>
      </c>
      <c r="Q349" s="61"/>
      <c r="R349" s="62"/>
      <c r="S349" s="62"/>
      <c r="T349" s="62"/>
    </row>
    <row r="350" spans="1:20" s="34" customFormat="1" x14ac:dyDescent="0.2">
      <c r="A350" s="33">
        <v>5430</v>
      </c>
      <c r="B350" s="34" t="s">
        <v>417</v>
      </c>
      <c r="C350" s="36">
        <v>39625521</v>
      </c>
      <c r="D350" s="37">
        <v>2847</v>
      </c>
      <c r="E350" s="37">
        <f t="shared" si="52"/>
        <v>13918.342465753425</v>
      </c>
      <c r="F350" s="38">
        <f t="shared" si="53"/>
        <v>0.58459939412818307</v>
      </c>
      <c r="G350" s="37">
        <f t="shared" si="54"/>
        <v>5933.9998820501824</v>
      </c>
      <c r="H350" s="37">
        <f t="shared" si="55"/>
        <v>2628.2079517749762</v>
      </c>
      <c r="I350" s="81">
        <f t="shared" si="56"/>
        <v>8562.2078338251595</v>
      </c>
      <c r="J350" s="37">
        <f t="shared" si="57"/>
        <v>-339.82967556380868</v>
      </c>
      <c r="K350" s="37">
        <f t="shared" si="58"/>
        <v>8222.3781582613501</v>
      </c>
      <c r="L350" s="37">
        <f t="shared" si="59"/>
        <v>24376605.702900227</v>
      </c>
      <c r="M350" s="41">
        <f t="shared" si="60"/>
        <v>23409110.616570063</v>
      </c>
      <c r="N350" s="41">
        <f>'jan-juli'!M350</f>
        <v>23017767.99598768</v>
      </c>
      <c r="O350" s="41">
        <f t="shared" si="61"/>
        <v>391342.62058238313</v>
      </c>
      <c r="Q350" s="61"/>
      <c r="R350" s="62"/>
      <c r="S350" s="62"/>
      <c r="T350" s="62"/>
    </row>
    <row r="351" spans="1:20" s="34" customFormat="1" x14ac:dyDescent="0.2">
      <c r="A351" s="33">
        <v>5432</v>
      </c>
      <c r="B351" s="34" t="s">
        <v>343</v>
      </c>
      <c r="C351" s="36">
        <v>14923566</v>
      </c>
      <c r="D351" s="37">
        <v>862</v>
      </c>
      <c r="E351" s="37">
        <f t="shared" si="52"/>
        <v>17312.721577726217</v>
      </c>
      <c r="F351" s="38">
        <f t="shared" si="53"/>
        <v>0.72717039187329691</v>
      </c>
      <c r="G351" s="37">
        <f t="shared" si="54"/>
        <v>3897.3724148665074</v>
      </c>
      <c r="H351" s="37">
        <f t="shared" si="55"/>
        <v>1440.175262584499</v>
      </c>
      <c r="I351" s="81">
        <f t="shared" si="56"/>
        <v>5337.5476774510062</v>
      </c>
      <c r="J351" s="37">
        <f t="shared" si="57"/>
        <v>-339.82967556380868</v>
      </c>
      <c r="K351" s="37">
        <f t="shared" si="58"/>
        <v>4997.7180018871977</v>
      </c>
      <c r="L351" s="37">
        <f t="shared" si="59"/>
        <v>4600966.0979627669</v>
      </c>
      <c r="M351" s="41">
        <f t="shared" si="60"/>
        <v>4308032.9176267646</v>
      </c>
      <c r="N351" s="41">
        <f>'jan-juli'!M351</f>
        <v>4293028.418507685</v>
      </c>
      <c r="O351" s="41">
        <f t="shared" si="61"/>
        <v>15004.499119079672</v>
      </c>
      <c r="Q351" s="61"/>
      <c r="R351" s="62"/>
      <c r="S351" s="62"/>
      <c r="T351" s="62"/>
    </row>
    <row r="352" spans="1:20" s="34" customFormat="1" x14ac:dyDescent="0.2">
      <c r="A352" s="33">
        <v>5433</v>
      </c>
      <c r="B352" s="34" t="s">
        <v>344</v>
      </c>
      <c r="C352" s="36">
        <v>17147428</v>
      </c>
      <c r="D352" s="37">
        <v>970</v>
      </c>
      <c r="E352" s="37">
        <f t="shared" si="52"/>
        <v>17677.760824742269</v>
      </c>
      <c r="F352" s="38">
        <f t="shared" si="53"/>
        <v>0.74250280111410094</v>
      </c>
      <c r="G352" s="37">
        <f t="shared" si="54"/>
        <v>3678.3488666568765</v>
      </c>
      <c r="H352" s="37">
        <f t="shared" si="55"/>
        <v>1312.411526128881</v>
      </c>
      <c r="I352" s="81">
        <f t="shared" si="56"/>
        <v>4990.7603927857572</v>
      </c>
      <c r="J352" s="37">
        <f t="shared" si="57"/>
        <v>-339.82967556380868</v>
      </c>
      <c r="K352" s="37">
        <f t="shared" si="58"/>
        <v>4650.9307172219487</v>
      </c>
      <c r="L352" s="37">
        <f t="shared" si="59"/>
        <v>4841037.5810021842</v>
      </c>
      <c r="M352" s="41">
        <f t="shared" si="60"/>
        <v>4511402.7957052905</v>
      </c>
      <c r="N352" s="41">
        <f>'jan-juli'!M352</f>
        <v>4938786.3145620124</v>
      </c>
      <c r="O352" s="41">
        <f t="shared" si="61"/>
        <v>-427383.51885672193</v>
      </c>
      <c r="Q352" s="61"/>
      <c r="R352" s="62"/>
      <c r="S352" s="62"/>
      <c r="T352" s="62"/>
    </row>
    <row r="353" spans="1:20" s="34" customFormat="1" x14ac:dyDescent="0.2">
      <c r="A353" s="33">
        <v>5434</v>
      </c>
      <c r="B353" s="34" t="s">
        <v>345</v>
      </c>
      <c r="C353" s="36">
        <v>23684354</v>
      </c>
      <c r="D353" s="37">
        <v>1119</v>
      </c>
      <c r="E353" s="37">
        <f t="shared" si="52"/>
        <v>21165.64253798034</v>
      </c>
      <c r="F353" s="38">
        <f t="shared" si="53"/>
        <v>0.88900110300362623</v>
      </c>
      <c r="G353" s="37">
        <f t="shared" si="54"/>
        <v>1585.6198387140334</v>
      </c>
      <c r="H353" s="37">
        <f t="shared" si="55"/>
        <v>91.652926495555946</v>
      </c>
      <c r="I353" s="81">
        <f t="shared" si="56"/>
        <v>1677.2727652095894</v>
      </c>
      <c r="J353" s="37">
        <f t="shared" si="57"/>
        <v>-339.82967556380868</v>
      </c>
      <c r="K353" s="37">
        <f t="shared" si="58"/>
        <v>1337.4430896457807</v>
      </c>
      <c r="L353" s="37">
        <f t="shared" si="59"/>
        <v>1876868.2242695305</v>
      </c>
      <c r="M353" s="41">
        <f t="shared" si="60"/>
        <v>1496598.8173136285</v>
      </c>
      <c r="N353" s="41">
        <f>'jan-juli'!M353</f>
        <v>1517538.5591184457</v>
      </c>
      <c r="O353" s="41">
        <f t="shared" si="61"/>
        <v>-20939.741804817226</v>
      </c>
      <c r="Q353" s="61"/>
      <c r="R353" s="62"/>
      <c r="S353" s="62"/>
      <c r="T353" s="62"/>
    </row>
    <row r="354" spans="1:20" s="34" customFormat="1" x14ac:dyDescent="0.2">
      <c r="A354" s="33">
        <v>5435</v>
      </c>
      <c r="B354" s="34" t="s">
        <v>346</v>
      </c>
      <c r="C354" s="36">
        <v>60588120</v>
      </c>
      <c r="D354" s="37">
        <v>2932</v>
      </c>
      <c r="E354" s="37">
        <f t="shared" si="52"/>
        <v>20664.43383356071</v>
      </c>
      <c r="F354" s="38">
        <f t="shared" si="53"/>
        <v>0.86794929272834098</v>
      </c>
      <c r="G354" s="37">
        <f t="shared" si="54"/>
        <v>1886.3450613658117</v>
      </c>
      <c r="H354" s="37">
        <f t="shared" si="55"/>
        <v>267.0759730424266</v>
      </c>
      <c r="I354" s="81">
        <f t="shared" si="56"/>
        <v>2153.4210344082385</v>
      </c>
      <c r="J354" s="37">
        <f t="shared" si="57"/>
        <v>-339.82967556380868</v>
      </c>
      <c r="K354" s="37">
        <f t="shared" si="58"/>
        <v>1813.5913588444298</v>
      </c>
      <c r="L354" s="37">
        <f t="shared" si="59"/>
        <v>6313830.4728849549</v>
      </c>
      <c r="M354" s="41">
        <f t="shared" si="60"/>
        <v>5317449.8641318679</v>
      </c>
      <c r="N354" s="41">
        <f>'jan-juli'!M354</f>
        <v>5477523.9928822918</v>
      </c>
      <c r="O354" s="41">
        <f t="shared" si="61"/>
        <v>-160074.1287504239</v>
      </c>
      <c r="Q354" s="61"/>
      <c r="R354" s="62"/>
      <c r="S354" s="62"/>
      <c r="T354" s="62"/>
    </row>
    <row r="355" spans="1:20" s="34" customFormat="1" x14ac:dyDescent="0.2">
      <c r="A355" s="33">
        <v>5436</v>
      </c>
      <c r="B355" s="34" t="s">
        <v>418</v>
      </c>
      <c r="C355" s="36">
        <v>71521638</v>
      </c>
      <c r="D355" s="37">
        <v>3863</v>
      </c>
      <c r="E355" s="37">
        <f t="shared" si="52"/>
        <v>18514.532228837692</v>
      </c>
      <c r="F355" s="38">
        <f t="shared" si="53"/>
        <v>0.77764894420273434</v>
      </c>
      <c r="G355" s="37">
        <f t="shared" si="54"/>
        <v>3176.2860241996227</v>
      </c>
      <c r="H355" s="37">
        <f t="shared" si="55"/>
        <v>1019.5415346954828</v>
      </c>
      <c r="I355" s="81">
        <f t="shared" si="56"/>
        <v>4195.8275588951055</v>
      </c>
      <c r="J355" s="37">
        <f t="shared" si="57"/>
        <v>-339.82967556380868</v>
      </c>
      <c r="K355" s="37">
        <f t="shared" si="58"/>
        <v>3855.9978833312971</v>
      </c>
      <c r="L355" s="37">
        <f t="shared" si="59"/>
        <v>16208481.860011792</v>
      </c>
      <c r="M355" s="41">
        <f t="shared" si="60"/>
        <v>14895719.823308801</v>
      </c>
      <c r="N355" s="41">
        <f>'jan-juli'!M355</f>
        <v>13981073.708869129</v>
      </c>
      <c r="O355" s="41">
        <f t="shared" si="61"/>
        <v>914646.11443967186</v>
      </c>
      <c r="Q355" s="61"/>
      <c r="R355" s="62"/>
      <c r="S355" s="62"/>
      <c r="T355" s="62"/>
    </row>
    <row r="356" spans="1:20" s="34" customFormat="1" x14ac:dyDescent="0.2">
      <c r="A356" s="33">
        <v>5437</v>
      </c>
      <c r="B356" s="34" t="s">
        <v>388</v>
      </c>
      <c r="C356" s="36">
        <v>42272446</v>
      </c>
      <c r="D356" s="37">
        <v>2543</v>
      </c>
      <c r="E356" s="37">
        <f t="shared" si="52"/>
        <v>16623.061738104599</v>
      </c>
      <c r="F356" s="38">
        <f t="shared" si="53"/>
        <v>0.69820324112317256</v>
      </c>
      <c r="G356" s="37">
        <f t="shared" si="54"/>
        <v>4311.1683186394775</v>
      </c>
      <c r="H356" s="37">
        <f t="shared" si="55"/>
        <v>1681.5562064520652</v>
      </c>
      <c r="I356" s="81">
        <f t="shared" si="56"/>
        <v>5992.724525091543</v>
      </c>
      <c r="J356" s="37">
        <f t="shared" si="57"/>
        <v>-339.82967556380868</v>
      </c>
      <c r="K356" s="37">
        <f t="shared" si="58"/>
        <v>5652.8948495277346</v>
      </c>
      <c r="L356" s="37">
        <f t="shared" si="59"/>
        <v>15239498.467307793</v>
      </c>
      <c r="M356" s="41">
        <f t="shared" si="60"/>
        <v>14375311.60234903</v>
      </c>
      <c r="N356" s="41">
        <f>'jan-juli'!M356</f>
        <v>13986610.10709402</v>
      </c>
      <c r="O356" s="41">
        <f t="shared" si="61"/>
        <v>388701.4952550102</v>
      </c>
      <c r="Q356" s="61"/>
      <c r="R356" s="62"/>
      <c r="S356" s="62"/>
      <c r="T356" s="62"/>
    </row>
    <row r="357" spans="1:20" s="34" customFormat="1" x14ac:dyDescent="0.2">
      <c r="A357" s="33">
        <v>5438</v>
      </c>
      <c r="B357" s="34" t="s">
        <v>347</v>
      </c>
      <c r="C357" s="36">
        <v>26430255</v>
      </c>
      <c r="D357" s="37">
        <v>1226</v>
      </c>
      <c r="E357" s="37">
        <f t="shared" si="52"/>
        <v>21558.119902120718</v>
      </c>
      <c r="F357" s="38">
        <f t="shared" si="53"/>
        <v>0.90548597035403389</v>
      </c>
      <c r="G357" s="37">
        <f t="shared" si="54"/>
        <v>1350.1334202298071</v>
      </c>
      <c r="H357" s="37">
        <f t="shared" si="55"/>
        <v>0</v>
      </c>
      <c r="I357" s="81">
        <f t="shared" si="56"/>
        <v>1350.1334202298071</v>
      </c>
      <c r="J357" s="37">
        <f t="shared" si="57"/>
        <v>-339.82967556380868</v>
      </c>
      <c r="K357" s="37">
        <f t="shared" si="58"/>
        <v>1010.3037446659985</v>
      </c>
      <c r="L357" s="37">
        <f t="shared" si="59"/>
        <v>1655263.5732017437</v>
      </c>
      <c r="M357" s="41">
        <f t="shared" si="60"/>
        <v>1238632.3909605141</v>
      </c>
      <c r="N357" s="41">
        <f>'jan-juli'!M357</f>
        <v>1228063.112399451</v>
      </c>
      <c r="O357" s="41">
        <f t="shared" si="61"/>
        <v>10569.278561063111</v>
      </c>
      <c r="Q357" s="61"/>
      <c r="R357" s="62"/>
      <c r="S357" s="62"/>
      <c r="T357" s="62"/>
    </row>
    <row r="358" spans="1:20" s="34" customFormat="1" x14ac:dyDescent="0.2">
      <c r="A358" s="33">
        <v>5439</v>
      </c>
      <c r="B358" s="34" t="s">
        <v>348</v>
      </c>
      <c r="C358" s="36">
        <v>18367887</v>
      </c>
      <c r="D358" s="37">
        <v>1054</v>
      </c>
      <c r="E358" s="37">
        <f t="shared" si="52"/>
        <v>17426.837760910817</v>
      </c>
      <c r="F358" s="38">
        <f t="shared" si="53"/>
        <v>0.73196350942404598</v>
      </c>
      <c r="G358" s="37">
        <f t="shared" si="54"/>
        <v>3828.9027049557471</v>
      </c>
      <c r="H358" s="37">
        <f t="shared" si="55"/>
        <v>1400.2345984698889</v>
      </c>
      <c r="I358" s="81">
        <f t="shared" si="56"/>
        <v>5229.1373034256358</v>
      </c>
      <c r="J358" s="37">
        <f t="shared" si="57"/>
        <v>-339.82967556380868</v>
      </c>
      <c r="K358" s="37">
        <f t="shared" si="58"/>
        <v>4889.3076278618273</v>
      </c>
      <c r="L358" s="37">
        <f t="shared" si="59"/>
        <v>5511510.7178106206</v>
      </c>
      <c r="M358" s="41">
        <f t="shared" si="60"/>
        <v>5153330.2397663658</v>
      </c>
      <c r="N358" s="41">
        <f>'jan-juli'!M358</f>
        <v>5509641.1114931563</v>
      </c>
      <c r="O358" s="41">
        <f t="shared" si="61"/>
        <v>-356310.87172679044</v>
      </c>
      <c r="Q358" s="61"/>
      <c r="R358" s="62"/>
      <c r="S358" s="62"/>
      <c r="T358" s="62"/>
    </row>
    <row r="359" spans="1:20" s="34" customFormat="1" x14ac:dyDescent="0.2">
      <c r="A359" s="33">
        <v>5440</v>
      </c>
      <c r="B359" s="34" t="s">
        <v>349</v>
      </c>
      <c r="C359" s="36">
        <v>17722040</v>
      </c>
      <c r="D359" s="37">
        <v>908</v>
      </c>
      <c r="E359" s="37">
        <f t="shared" si="52"/>
        <v>19517.665198237886</v>
      </c>
      <c r="F359" s="38">
        <f t="shared" si="53"/>
        <v>0.81978261978833611</v>
      </c>
      <c r="G359" s="37">
        <f t="shared" si="54"/>
        <v>2574.4062425595062</v>
      </c>
      <c r="H359" s="37">
        <f t="shared" si="55"/>
        <v>668.44499540541483</v>
      </c>
      <c r="I359" s="81">
        <f t="shared" si="56"/>
        <v>3242.851237964921</v>
      </c>
      <c r="J359" s="37">
        <f t="shared" si="57"/>
        <v>-339.82967556380868</v>
      </c>
      <c r="K359" s="37">
        <f t="shared" si="58"/>
        <v>2903.0215624011125</v>
      </c>
      <c r="L359" s="37">
        <f t="shared" si="59"/>
        <v>2944508.9240721483</v>
      </c>
      <c r="M359" s="41">
        <f t="shared" si="60"/>
        <v>2635943.5786602101</v>
      </c>
      <c r="N359" s="41">
        <f>'jan-juli'!M359</f>
        <v>2507027.2668271223</v>
      </c>
      <c r="O359" s="41">
        <f t="shared" si="61"/>
        <v>128916.31183308782</v>
      </c>
      <c r="Q359" s="61"/>
      <c r="R359" s="62"/>
      <c r="S359" s="62"/>
      <c r="T359" s="62"/>
    </row>
    <row r="360" spans="1:20" s="34" customFormat="1" x14ac:dyDescent="0.2">
      <c r="A360" s="33">
        <v>5441</v>
      </c>
      <c r="B360" s="34" t="s">
        <v>389</v>
      </c>
      <c r="C360" s="36">
        <v>49770872</v>
      </c>
      <c r="D360" s="37">
        <v>2804</v>
      </c>
      <c r="E360" s="37">
        <f t="shared" si="52"/>
        <v>17749.954350927248</v>
      </c>
      <c r="F360" s="38">
        <f t="shared" si="53"/>
        <v>0.74553507968976906</v>
      </c>
      <c r="G360" s="37">
        <f t="shared" si="54"/>
        <v>3635.0327509458889</v>
      </c>
      <c r="H360" s="37">
        <f t="shared" si="55"/>
        <v>1287.1437919641382</v>
      </c>
      <c r="I360" s="81">
        <f t="shared" si="56"/>
        <v>4922.1765429100269</v>
      </c>
      <c r="J360" s="37">
        <f t="shared" si="57"/>
        <v>-339.82967556380868</v>
      </c>
      <c r="K360" s="37">
        <f t="shared" si="58"/>
        <v>4582.3468673462185</v>
      </c>
      <c r="L360" s="37">
        <f t="shared" si="59"/>
        <v>13801783.026319716</v>
      </c>
      <c r="M360" s="41">
        <f t="shared" si="60"/>
        <v>12848900.616038797</v>
      </c>
      <c r="N360" s="41">
        <f>'jan-juli'!M360</f>
        <v>12365660.847558642</v>
      </c>
      <c r="O360" s="41">
        <f t="shared" si="61"/>
        <v>483239.76848015562</v>
      </c>
      <c r="Q360" s="61"/>
      <c r="R360" s="62"/>
      <c r="S360" s="62"/>
      <c r="T360" s="62"/>
    </row>
    <row r="361" spans="1:20" s="34" customFormat="1" x14ac:dyDescent="0.2">
      <c r="A361" s="33">
        <v>5442</v>
      </c>
      <c r="B361" s="34" t="s">
        <v>390</v>
      </c>
      <c r="C361" s="36">
        <v>14626381</v>
      </c>
      <c r="D361" s="37">
        <v>864</v>
      </c>
      <c r="E361" s="37">
        <f t="shared" si="52"/>
        <v>16928.681712962964</v>
      </c>
      <c r="F361" s="38">
        <f t="shared" si="53"/>
        <v>0.71103991708335113</v>
      </c>
      <c r="G361" s="37">
        <f t="shared" si="54"/>
        <v>4127.7963337244591</v>
      </c>
      <c r="H361" s="37">
        <f t="shared" si="55"/>
        <v>1574.5892152516378</v>
      </c>
      <c r="I361" s="81">
        <f t="shared" si="56"/>
        <v>5702.3855489760972</v>
      </c>
      <c r="J361" s="37">
        <f t="shared" si="57"/>
        <v>-339.82967556380868</v>
      </c>
      <c r="K361" s="37">
        <f t="shared" si="58"/>
        <v>5362.5558734122887</v>
      </c>
      <c r="L361" s="37">
        <f t="shared" si="59"/>
        <v>4926861.1143153477</v>
      </c>
      <c r="M361" s="41">
        <f t="shared" si="60"/>
        <v>4633248.2746282173</v>
      </c>
      <c r="N361" s="41">
        <f>'jan-juli'!M361</f>
        <v>4487975.0184346177</v>
      </c>
      <c r="O361" s="41">
        <f t="shared" si="61"/>
        <v>145273.25619359966</v>
      </c>
      <c r="Q361" s="61"/>
      <c r="R361" s="62"/>
      <c r="S361" s="62"/>
      <c r="T361" s="62"/>
    </row>
    <row r="362" spans="1:20" s="34" customFormat="1" x14ac:dyDescent="0.2">
      <c r="A362" s="33">
        <v>5443</v>
      </c>
      <c r="B362" s="34" t="s">
        <v>350</v>
      </c>
      <c r="C362" s="36">
        <v>42246242</v>
      </c>
      <c r="D362" s="37">
        <v>2117</v>
      </c>
      <c r="E362" s="37">
        <f t="shared" si="52"/>
        <v>19955.711856400569</v>
      </c>
      <c r="F362" s="38">
        <f t="shared" si="53"/>
        <v>0.83818149246961104</v>
      </c>
      <c r="G362" s="37">
        <f t="shared" si="54"/>
        <v>2311.5782476618965</v>
      </c>
      <c r="H362" s="37">
        <f t="shared" si="55"/>
        <v>515.12866504847602</v>
      </c>
      <c r="I362" s="81">
        <f t="shared" si="56"/>
        <v>2826.7069127103723</v>
      </c>
      <c r="J362" s="37">
        <f t="shared" si="57"/>
        <v>-339.82967556380868</v>
      </c>
      <c r="K362" s="37">
        <f t="shared" si="58"/>
        <v>2486.8772371465639</v>
      </c>
      <c r="L362" s="37">
        <f t="shared" si="59"/>
        <v>5984138.5342078581</v>
      </c>
      <c r="M362" s="41">
        <f t="shared" si="60"/>
        <v>5264719.1110392753</v>
      </c>
      <c r="N362" s="41">
        <f>'jan-juli'!M362</f>
        <v>6065355.4726575082</v>
      </c>
      <c r="O362" s="41">
        <f t="shared" si="61"/>
        <v>-800636.36161823291</v>
      </c>
      <c r="Q362" s="61"/>
      <c r="R362" s="62"/>
      <c r="S362" s="62"/>
      <c r="T362" s="62"/>
    </row>
    <row r="363" spans="1:20" s="34" customFormat="1" x14ac:dyDescent="0.2">
      <c r="A363" s="33">
        <v>5444</v>
      </c>
      <c r="B363" s="34" t="s">
        <v>351</v>
      </c>
      <c r="C363" s="36">
        <v>187853947</v>
      </c>
      <c r="D363" s="37">
        <v>9850</v>
      </c>
      <c r="E363" s="37">
        <f t="shared" si="52"/>
        <v>19071.466700507615</v>
      </c>
      <c r="F363" s="38">
        <f t="shared" si="53"/>
        <v>0.80104135285401212</v>
      </c>
      <c r="G363" s="37">
        <f t="shared" si="54"/>
        <v>2842.1253411976686</v>
      </c>
      <c r="H363" s="37">
        <f t="shared" si="55"/>
        <v>824.61446961100967</v>
      </c>
      <c r="I363" s="81">
        <f t="shared" si="56"/>
        <v>3666.7398108086782</v>
      </c>
      <c r="J363" s="37">
        <f t="shared" si="57"/>
        <v>-339.82967556380868</v>
      </c>
      <c r="K363" s="37">
        <f t="shared" si="58"/>
        <v>3326.9101352448697</v>
      </c>
      <c r="L363" s="37">
        <f t="shared" si="59"/>
        <v>36117387.136465482</v>
      </c>
      <c r="M363" s="41">
        <f t="shared" si="60"/>
        <v>32770064.832161967</v>
      </c>
      <c r="N363" s="41">
        <f>'jan-juli'!M363</f>
        <v>30671680.440140009</v>
      </c>
      <c r="O363" s="41">
        <f t="shared" si="61"/>
        <v>2098384.3920219578</v>
      </c>
      <c r="Q363" s="61"/>
      <c r="R363" s="62"/>
      <c r="S363" s="62"/>
      <c r="T363" s="62"/>
    </row>
    <row r="364" spans="1:20" s="34" customFormat="1" x14ac:dyDescent="0.2">
      <c r="A364" s="33"/>
      <c r="C364" s="36"/>
      <c r="D364" s="36"/>
      <c r="E364" s="37"/>
      <c r="F364" s="38"/>
      <c r="G364" s="39"/>
      <c r="H364" s="39"/>
      <c r="I364" s="37"/>
      <c r="J364" s="40"/>
      <c r="K364" s="37"/>
      <c r="L364" s="37"/>
      <c r="M364" s="37"/>
      <c r="N364" s="41"/>
      <c r="O364" s="41"/>
      <c r="Q364" s="61"/>
      <c r="R364" s="62"/>
      <c r="S364" s="62"/>
      <c r="T364" s="62"/>
    </row>
    <row r="365" spans="1:20" s="58" customFormat="1" ht="13.5" thickBot="1" x14ac:dyDescent="0.25">
      <c r="A365" s="42"/>
      <c r="B365" s="42" t="s">
        <v>32</v>
      </c>
      <c r="C365" s="43">
        <f>SUM(C8:C364)</f>
        <v>130683609782</v>
      </c>
      <c r="D365" s="44">
        <f>SUM(D8:D364)</f>
        <v>5488984</v>
      </c>
      <c r="E365" s="44">
        <f>(C365)/D365</f>
        <v>23808.342269170396</v>
      </c>
      <c r="F365" s="45">
        <f>IF(C365&gt;0,E365/E$365,"")</f>
        <v>1</v>
      </c>
      <c r="G365" s="46"/>
      <c r="H365" s="46"/>
      <c r="I365" s="44"/>
      <c r="J365" s="47"/>
      <c r="K365" s="44"/>
      <c r="L365" s="44">
        <f>SUM(L8:L364)</f>
        <v>1865319651.8949368</v>
      </c>
      <c r="M365" s="44">
        <f>SUM(M8:M364)</f>
        <v>-1.6503036022186279E-6</v>
      </c>
      <c r="N365" s="44">
        <f>jan!M365</f>
        <v>6.2375329434871674E-7</v>
      </c>
      <c r="O365" s="44">
        <f t="shared" ref="O365" si="62">M365-N365</f>
        <v>-2.2740568965673447E-6</v>
      </c>
    </row>
    <row r="366" spans="1:20" s="34" customFormat="1" ht="13.5" thickTop="1" x14ac:dyDescent="0.2">
      <c r="A366" s="48"/>
      <c r="B366" s="48"/>
      <c r="C366" s="48"/>
      <c r="D366" s="2"/>
      <c r="E366" s="37"/>
      <c r="F366" s="38"/>
      <c r="G366" s="39"/>
      <c r="H366" s="39"/>
      <c r="I366" s="37"/>
      <c r="J366" s="40"/>
      <c r="K366" s="37"/>
      <c r="L366" s="37"/>
      <c r="M366" s="37"/>
      <c r="O366" s="49"/>
    </row>
    <row r="367" spans="1:20" s="34" customFormat="1" x14ac:dyDescent="0.2">
      <c r="A367" s="50" t="s">
        <v>33</v>
      </c>
      <c r="B367" s="50"/>
      <c r="C367" s="50"/>
      <c r="D367" s="51">
        <f>L365</f>
        <v>1865319651.8949368</v>
      </c>
      <c r="E367" s="52" t="s">
        <v>34</v>
      </c>
      <c r="F367" s="53">
        <f>D365</f>
        <v>5488984</v>
      </c>
      <c r="G367" s="52" t="s">
        <v>35</v>
      </c>
      <c r="H367" s="52"/>
      <c r="I367" s="54">
        <f>-L365/D365</f>
        <v>-339.82967556380868</v>
      </c>
      <c r="J367" s="55" t="s">
        <v>36</v>
      </c>
      <c r="M367" s="56"/>
    </row>
  </sheetData>
  <mergeCells count="8">
    <mergeCell ref="P4:AV4"/>
    <mergeCell ref="P5:AV5"/>
    <mergeCell ref="A1:M1"/>
    <mergeCell ref="A2:A5"/>
    <mergeCell ref="B2:B5"/>
    <mergeCell ref="E2:F2"/>
    <mergeCell ref="G2:K2"/>
    <mergeCell ref="L2:M2"/>
  </mergeCells>
  <pageMargins left="0.7" right="0.7" top="0.78740157499999996" bottom="0.78740157499999996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367"/>
  <sheetViews>
    <sheetView workbookViewId="0">
      <pane xSplit="2" ySplit="7" topLeftCell="C326" activePane="bottomRight" state="frozen"/>
      <selection activeCell="S30" sqref="S30"/>
      <selection pane="topRight" activeCell="S30" sqref="S30"/>
      <selection pane="bottomLeft" activeCell="S30" sqref="S30"/>
      <selection pane="bottomRight" activeCell="P4" sqref="P4:AV5"/>
    </sheetView>
  </sheetViews>
  <sheetFormatPr baseColWidth="10" defaultColWidth="8.85546875" defaultRowHeight="12.75" x14ac:dyDescent="0.2"/>
  <cols>
    <col min="1" max="1" width="6.42578125" style="2" customWidth="1"/>
    <col min="2" max="2" width="14" style="2" bestFit="1" customWidth="1"/>
    <col min="3" max="3" width="15.85546875" style="2" customWidth="1"/>
    <col min="4" max="4" width="12.140625" style="2" bestFit="1" customWidth="1"/>
    <col min="5" max="6" width="11.42578125" style="2" customWidth="1"/>
    <col min="7" max="8" width="11.42578125" style="59" customWidth="1"/>
    <col min="9" max="9" width="11.42578125" style="2" customWidth="1"/>
    <col min="10" max="10" width="11.42578125" style="60" customWidth="1"/>
    <col min="11" max="11" width="11.42578125" style="2" customWidth="1"/>
    <col min="12" max="13" width="14.42578125" style="2" bestFit="1" customWidth="1"/>
    <col min="14" max="14" width="12.85546875" style="2" bestFit="1" customWidth="1"/>
    <col min="15" max="15" width="14.42578125" style="2" bestFit="1" customWidth="1"/>
    <col min="16" max="17" width="11.42578125" style="4" customWidth="1"/>
    <col min="18" max="18" width="14.5703125" style="4" customWidth="1"/>
    <col min="19" max="20" width="11.42578125" style="4" customWidth="1"/>
    <col min="21" max="225" width="11.42578125" style="2" customWidth="1"/>
    <col min="226" max="16384" width="8.85546875" style="2"/>
  </cols>
  <sheetData>
    <row r="1" spans="1:48" ht="22.5" customHeight="1" x14ac:dyDescent="0.2">
      <c r="A1" s="85" t="s">
        <v>438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3"/>
      <c r="O1" s="3"/>
      <c r="U1" s="4"/>
      <c r="V1" s="4"/>
      <c r="W1" s="4"/>
      <c r="X1" s="4"/>
      <c r="Y1" s="4"/>
    </row>
    <row r="2" spans="1:48" x14ac:dyDescent="0.2">
      <c r="A2" s="87" t="s">
        <v>0</v>
      </c>
      <c r="B2" s="87" t="s">
        <v>1</v>
      </c>
      <c r="C2" s="5" t="s">
        <v>2</v>
      </c>
      <c r="D2" s="6" t="s">
        <v>3</v>
      </c>
      <c r="E2" s="90" t="s">
        <v>430</v>
      </c>
      <c r="F2" s="91"/>
      <c r="G2" s="90" t="s">
        <v>4</v>
      </c>
      <c r="H2" s="92"/>
      <c r="I2" s="92"/>
      <c r="J2" s="92"/>
      <c r="K2" s="91"/>
      <c r="L2" s="90" t="s">
        <v>5</v>
      </c>
      <c r="M2" s="91"/>
      <c r="N2" s="7" t="s">
        <v>6</v>
      </c>
      <c r="O2" s="7" t="s">
        <v>7</v>
      </c>
      <c r="U2" s="4"/>
      <c r="V2" s="4"/>
      <c r="W2" s="4"/>
      <c r="X2" s="4"/>
      <c r="Y2" s="4"/>
    </row>
    <row r="3" spans="1:48" x14ac:dyDescent="0.2">
      <c r="A3" s="88"/>
      <c r="B3" s="88"/>
      <c r="C3" s="8" t="s">
        <v>47</v>
      </c>
      <c r="D3" s="9" t="s">
        <v>424</v>
      </c>
      <c r="E3" s="10" t="s">
        <v>9</v>
      </c>
      <c r="F3" s="11" t="s">
        <v>10</v>
      </c>
      <c r="G3" s="12" t="s">
        <v>11</v>
      </c>
      <c r="H3" s="68" t="s">
        <v>12</v>
      </c>
      <c r="I3" s="10" t="s">
        <v>13</v>
      </c>
      <c r="J3" s="13" t="s">
        <v>14</v>
      </c>
      <c r="K3" s="14" t="s">
        <v>15</v>
      </c>
      <c r="L3" s="15" t="s">
        <v>13</v>
      </c>
      <c r="M3" s="16" t="s">
        <v>6</v>
      </c>
      <c r="N3" s="17" t="s">
        <v>16</v>
      </c>
      <c r="O3" s="17" t="s">
        <v>17</v>
      </c>
      <c r="U3" s="4"/>
      <c r="V3" s="4"/>
      <c r="W3" s="4"/>
      <c r="X3" s="4"/>
      <c r="Y3" s="4"/>
    </row>
    <row r="4" spans="1:48" x14ac:dyDescent="0.2">
      <c r="A4" s="88"/>
      <c r="B4" s="88"/>
      <c r="C4" s="9"/>
      <c r="D4" s="9"/>
      <c r="E4" s="18"/>
      <c r="F4" s="16" t="s">
        <v>18</v>
      </c>
      <c r="G4" s="19" t="s">
        <v>19</v>
      </c>
      <c r="H4" s="69" t="s">
        <v>20</v>
      </c>
      <c r="I4" s="18" t="s">
        <v>16</v>
      </c>
      <c r="J4" s="20" t="s">
        <v>21</v>
      </c>
      <c r="K4" s="15" t="s">
        <v>22</v>
      </c>
      <c r="L4" s="15" t="s">
        <v>23</v>
      </c>
      <c r="M4" s="16" t="s">
        <v>16</v>
      </c>
      <c r="N4" s="21" t="s">
        <v>43</v>
      </c>
      <c r="O4" s="17" t="s">
        <v>49</v>
      </c>
      <c r="P4" s="93" t="s">
        <v>423</v>
      </c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</row>
    <row r="5" spans="1:48" s="34" customFormat="1" x14ac:dyDescent="0.2">
      <c r="A5" s="89"/>
      <c r="B5" s="89"/>
      <c r="C5" s="1"/>
      <c r="D5" s="22"/>
      <c r="E5" s="22"/>
      <c r="F5" s="23" t="s">
        <v>26</v>
      </c>
      <c r="G5" s="24" t="s">
        <v>27</v>
      </c>
      <c r="H5" s="25" t="s">
        <v>28</v>
      </c>
      <c r="I5" s="22"/>
      <c r="J5" s="26" t="s">
        <v>29</v>
      </c>
      <c r="K5" s="22"/>
      <c r="L5" s="23" t="s">
        <v>30</v>
      </c>
      <c r="M5" s="23" t="s">
        <v>48</v>
      </c>
      <c r="N5" s="27"/>
      <c r="O5" s="27"/>
      <c r="P5" s="93" t="s">
        <v>444</v>
      </c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</row>
    <row r="6" spans="1:48" s="57" customFormat="1" x14ac:dyDescent="0.2">
      <c r="A6" s="72"/>
      <c r="B6" s="72"/>
      <c r="C6" s="72">
        <v>1</v>
      </c>
      <c r="D6" s="73">
        <v>2</v>
      </c>
      <c r="E6" s="72">
        <v>3</v>
      </c>
      <c r="F6" s="72">
        <v>4</v>
      </c>
      <c r="G6" s="72">
        <v>5</v>
      </c>
      <c r="H6" s="72">
        <f t="shared" ref="H6:M6" si="0">G6+1</f>
        <v>6</v>
      </c>
      <c r="I6" s="72">
        <f t="shared" si="0"/>
        <v>7</v>
      </c>
      <c r="J6" s="72">
        <f t="shared" si="0"/>
        <v>8</v>
      </c>
      <c r="K6" s="72">
        <f t="shared" si="0"/>
        <v>9</v>
      </c>
      <c r="L6" s="72">
        <f t="shared" si="0"/>
        <v>10</v>
      </c>
      <c r="M6" s="72">
        <f t="shared" si="0"/>
        <v>11</v>
      </c>
      <c r="N6" s="72">
        <v>12</v>
      </c>
      <c r="O6" s="72">
        <v>13</v>
      </c>
      <c r="P6" s="4"/>
      <c r="Q6" s="4"/>
      <c r="R6" s="4"/>
      <c r="S6" s="4"/>
      <c r="T6" s="4"/>
      <c r="U6" s="4"/>
      <c r="V6" s="4"/>
      <c r="W6" s="4"/>
      <c r="X6" s="4"/>
      <c r="Y6" s="4"/>
    </row>
    <row r="7" spans="1:48" s="34" customFormat="1" ht="11.25" customHeight="1" x14ac:dyDescent="0.2">
      <c r="A7" s="28"/>
      <c r="B7" s="29"/>
      <c r="C7" s="29"/>
      <c r="D7" s="29"/>
      <c r="E7" s="29"/>
      <c r="F7" s="29"/>
      <c r="G7" s="30"/>
      <c r="H7" s="30"/>
      <c r="I7" s="29"/>
      <c r="J7" s="31"/>
      <c r="K7" s="29"/>
      <c r="L7" s="29"/>
      <c r="M7" s="29"/>
      <c r="N7" s="32"/>
      <c r="O7" s="29"/>
      <c r="P7" s="4"/>
      <c r="Q7" s="4"/>
      <c r="R7" s="4"/>
      <c r="S7" s="4"/>
      <c r="T7" s="4"/>
      <c r="U7" s="4"/>
      <c r="V7" s="4"/>
      <c r="W7" s="4"/>
      <c r="X7" s="4"/>
      <c r="Y7" s="4"/>
    </row>
    <row r="8" spans="1:48" s="34" customFormat="1" x14ac:dyDescent="0.2">
      <c r="A8" s="33">
        <v>301</v>
      </c>
      <c r="B8" s="34" t="s">
        <v>90</v>
      </c>
      <c r="C8" s="36">
        <v>23266889602</v>
      </c>
      <c r="D8" s="36">
        <v>709037</v>
      </c>
      <c r="E8" s="37">
        <f>IF(ISNUMBER(C8),(C8)/D8,"")</f>
        <v>32814.774972251093</v>
      </c>
      <c r="F8" s="38">
        <f t="shared" ref="F8" si="1">IF(ISNUMBER(C8),E8/E$365,"")</f>
        <v>1.4081846283739647</v>
      </c>
      <c r="G8" s="37">
        <f>IF(ISNUMBER(D8),(E$365-E8)*0.6,"")</f>
        <v>-5707.129501629448</v>
      </c>
      <c r="H8" s="37">
        <f>IF(ISNUMBER(D8),(IF(E8&gt;=E$365*0.9,0,IF(E8&lt;0.9*E$365,(E$365*0.9-E8)*0.35))),"")</f>
        <v>0</v>
      </c>
      <c r="I8" s="37">
        <f>IF(ISNUMBER(C8),G8+H8,"")</f>
        <v>-5707.129501629448</v>
      </c>
      <c r="J8" s="81">
        <f>IF(ISNUMBER(D8),I$367,"")</f>
        <v>-327.6466461588488</v>
      </c>
      <c r="K8" s="37">
        <f>IF(ISNUMBER(I8),I8+J8,"")</f>
        <v>-6034.7761477882968</v>
      </c>
      <c r="L8" s="37">
        <f>IF(ISNUMBER(I8),(I8*D8),"")</f>
        <v>-4046565980.4468389</v>
      </c>
      <c r="M8" s="37">
        <f>IF(ISNUMBER(K8),(K8*D8),"")</f>
        <v>-4278879575.4993706</v>
      </c>
      <c r="N8" s="41">
        <f>'jan-mai'!M8</f>
        <v>-3309168895.4710212</v>
      </c>
      <c r="O8" s="41">
        <f>IF(ISNUMBER(M8),(M8-N8),"")</f>
        <v>-969710680.0283494</v>
      </c>
      <c r="P8" s="84"/>
      <c r="Q8" s="4"/>
      <c r="R8" s="4"/>
      <c r="S8" s="4"/>
      <c r="T8" s="4"/>
      <c r="U8" s="4"/>
      <c r="V8" s="4"/>
      <c r="W8" s="4"/>
      <c r="X8" s="4"/>
      <c r="Y8" s="4"/>
    </row>
    <row r="9" spans="1:48" s="34" customFormat="1" x14ac:dyDescent="0.2">
      <c r="A9" s="33">
        <v>1101</v>
      </c>
      <c r="B9" s="34" t="s">
        <v>204</v>
      </c>
      <c r="C9" s="36">
        <v>328204621</v>
      </c>
      <c r="D9" s="36">
        <v>15011</v>
      </c>
      <c r="E9" s="37">
        <f t="shared" ref="E9:E72" si="2">IF(ISNUMBER(C9),(C9)/D9,"")</f>
        <v>21864.274265538606</v>
      </c>
      <c r="F9" s="38">
        <f t="shared" ref="F9:F72" si="3">IF(ISNUMBER(C9),E9/E$365,"")</f>
        <v>0.93826439332037892</v>
      </c>
      <c r="G9" s="37">
        <f t="shared" ref="G9:G72" si="4">IF(ISNUMBER(D9),(E$365-E9)*0.6,"")</f>
        <v>863.17092239804333</v>
      </c>
      <c r="H9" s="37">
        <f t="shared" ref="H9:H72" si="5">IF(ISNUMBER(D9),(IF(E9&gt;=E$365*0.9,0,IF(E9&lt;0.9*E$365,(E$365*0.9-E9)*0.35))),"")</f>
        <v>0</v>
      </c>
      <c r="I9" s="37">
        <f t="shared" ref="I9:I72" si="6">IF(ISNUMBER(C9),G9+H9,"")</f>
        <v>863.17092239804333</v>
      </c>
      <c r="J9" s="81">
        <f t="shared" ref="J9:J72" si="7">IF(ISNUMBER(D9),I$367,"")</f>
        <v>-327.6466461588488</v>
      </c>
      <c r="K9" s="37">
        <f t="shared" ref="K9:K72" si="8">IF(ISNUMBER(I9),I9+J9,"")</f>
        <v>535.52427623919448</v>
      </c>
      <c r="L9" s="37">
        <f t="shared" ref="L9:L72" si="9">IF(ISNUMBER(I9),(I9*D9),"")</f>
        <v>12957058.716117028</v>
      </c>
      <c r="M9" s="37">
        <f t="shared" ref="M9:M72" si="10">IF(ISNUMBER(K9),(K9*D9),"")</f>
        <v>8038754.9106265483</v>
      </c>
      <c r="N9" s="41">
        <f>'jan-mai'!M9</f>
        <v>10118519.427487284</v>
      </c>
      <c r="O9" s="41">
        <f t="shared" ref="O9:O72" si="11">IF(ISNUMBER(M9),(M9-N9),"")</f>
        <v>-2079764.5168607356</v>
      </c>
      <c r="P9" s="4"/>
      <c r="Q9" s="4"/>
      <c r="R9" s="4"/>
      <c r="S9" s="4"/>
      <c r="T9" s="4"/>
      <c r="U9" s="4"/>
      <c r="V9" s="4"/>
      <c r="W9" s="4"/>
      <c r="X9" s="4"/>
      <c r="Y9" s="4"/>
    </row>
    <row r="10" spans="1:48" s="34" customFormat="1" x14ac:dyDescent="0.2">
      <c r="A10" s="33">
        <v>1103</v>
      </c>
      <c r="B10" s="34" t="s">
        <v>206</v>
      </c>
      <c r="C10" s="36">
        <v>4330599993</v>
      </c>
      <c r="D10" s="36">
        <v>146011</v>
      </c>
      <c r="E10" s="37">
        <f t="shared" si="2"/>
        <v>29659.409174651224</v>
      </c>
      <c r="F10" s="38">
        <f t="shared" si="3"/>
        <v>1.2727780130052939</v>
      </c>
      <c r="G10" s="37">
        <f t="shared" si="4"/>
        <v>-3813.9100230695271</v>
      </c>
      <c r="H10" s="37">
        <f t="shared" si="5"/>
        <v>0</v>
      </c>
      <c r="I10" s="37">
        <f t="shared" si="6"/>
        <v>-3813.9100230695271</v>
      </c>
      <c r="J10" s="81">
        <f t="shared" si="7"/>
        <v>-327.6466461588488</v>
      </c>
      <c r="K10" s="37">
        <f t="shared" si="8"/>
        <v>-4141.5566692283755</v>
      </c>
      <c r="L10" s="37">
        <f t="shared" si="9"/>
        <v>-556872816.37840474</v>
      </c>
      <c r="M10" s="37">
        <f t="shared" si="10"/>
        <v>-604712830.83070433</v>
      </c>
      <c r="N10" s="41">
        <f>'jan-mai'!M10</f>
        <v>-493747881.21767747</v>
      </c>
      <c r="O10" s="41">
        <f t="shared" si="11"/>
        <v>-110964949.61302686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48" s="34" customFormat="1" x14ac:dyDescent="0.2">
      <c r="A11" s="33">
        <v>1106</v>
      </c>
      <c r="B11" s="34" t="s">
        <v>207</v>
      </c>
      <c r="C11" s="36">
        <v>866909686</v>
      </c>
      <c r="D11" s="36">
        <v>37855</v>
      </c>
      <c r="E11" s="37">
        <f t="shared" si="2"/>
        <v>22900.797411174219</v>
      </c>
      <c r="F11" s="38">
        <f t="shared" si="3"/>
        <v>0.98274484341861001</v>
      </c>
      <c r="G11" s="37">
        <f t="shared" si="4"/>
        <v>241.25703501667593</v>
      </c>
      <c r="H11" s="37">
        <f t="shared" si="5"/>
        <v>0</v>
      </c>
      <c r="I11" s="37">
        <f t="shared" si="6"/>
        <v>241.25703501667593</v>
      </c>
      <c r="J11" s="81">
        <f t="shared" si="7"/>
        <v>-327.6466461588488</v>
      </c>
      <c r="K11" s="37">
        <f t="shared" si="8"/>
        <v>-86.389611142172868</v>
      </c>
      <c r="L11" s="37">
        <f t="shared" si="9"/>
        <v>9132785.0605562665</v>
      </c>
      <c r="M11" s="37">
        <f t="shared" si="10"/>
        <v>-3270278.7297869539</v>
      </c>
      <c r="N11" s="41">
        <f>'jan-mai'!M11</f>
        <v>7318081.695605265</v>
      </c>
      <c r="O11" s="41">
        <f t="shared" si="11"/>
        <v>-10588360.425392218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48" s="34" customFormat="1" x14ac:dyDescent="0.2">
      <c r="A12" s="33">
        <v>1108</v>
      </c>
      <c r="B12" s="34" t="s">
        <v>205</v>
      </c>
      <c r="C12" s="36">
        <v>1904634923</v>
      </c>
      <c r="D12" s="36">
        <v>82548</v>
      </c>
      <c r="E12" s="37">
        <f t="shared" si="2"/>
        <v>23073.059589572127</v>
      </c>
      <c r="F12" s="38">
        <f t="shared" si="3"/>
        <v>0.99013715227568055</v>
      </c>
      <c r="G12" s="37">
        <f t="shared" si="4"/>
        <v>137.89972797793089</v>
      </c>
      <c r="H12" s="37">
        <f t="shared" si="5"/>
        <v>0</v>
      </c>
      <c r="I12" s="37">
        <f t="shared" si="6"/>
        <v>137.89972797793089</v>
      </c>
      <c r="J12" s="81">
        <f t="shared" si="7"/>
        <v>-327.6466461588488</v>
      </c>
      <c r="K12" s="37">
        <f t="shared" si="8"/>
        <v>-189.7469181809179</v>
      </c>
      <c r="L12" s="37">
        <f t="shared" si="9"/>
        <v>11383346.745122239</v>
      </c>
      <c r="M12" s="37">
        <f t="shared" si="10"/>
        <v>-15663228.601998411</v>
      </c>
      <c r="N12" s="41">
        <f>'jan-mai'!M12</f>
        <v>-22961999.288014106</v>
      </c>
      <c r="O12" s="41">
        <f t="shared" si="11"/>
        <v>7298770.6860156953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48" s="34" customFormat="1" x14ac:dyDescent="0.2">
      <c r="A13" s="33">
        <v>1111</v>
      </c>
      <c r="B13" s="34" t="s">
        <v>208</v>
      </c>
      <c r="C13" s="36">
        <v>63418652</v>
      </c>
      <c r="D13" s="36">
        <v>3324</v>
      </c>
      <c r="E13" s="37">
        <f t="shared" si="2"/>
        <v>19079.016847172083</v>
      </c>
      <c r="F13" s="38">
        <f t="shared" si="3"/>
        <v>0.8187402860874341</v>
      </c>
      <c r="G13" s="37">
        <f t="shared" si="4"/>
        <v>2534.3253734179575</v>
      </c>
      <c r="H13" s="37">
        <f t="shared" si="5"/>
        <v>662.75523139340544</v>
      </c>
      <c r="I13" s="37">
        <f t="shared" si="6"/>
        <v>3197.0806048113627</v>
      </c>
      <c r="J13" s="81">
        <f t="shared" si="7"/>
        <v>-327.6466461588488</v>
      </c>
      <c r="K13" s="37">
        <f t="shared" si="8"/>
        <v>2869.4339586525139</v>
      </c>
      <c r="L13" s="37">
        <f t="shared" si="9"/>
        <v>10627095.930392969</v>
      </c>
      <c r="M13" s="37">
        <f t="shared" si="10"/>
        <v>9537998.4785609562</v>
      </c>
      <c r="N13" s="41">
        <f>'jan-mai'!M13</f>
        <v>7647723.6329382285</v>
      </c>
      <c r="O13" s="41">
        <f t="shared" si="11"/>
        <v>1890274.8456227276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48" s="34" customFormat="1" x14ac:dyDescent="0.2">
      <c r="A14" s="33">
        <v>1112</v>
      </c>
      <c r="B14" s="34" t="s">
        <v>209</v>
      </c>
      <c r="C14" s="36">
        <v>67458560</v>
      </c>
      <c r="D14" s="36">
        <v>3206</v>
      </c>
      <c r="E14" s="37">
        <f t="shared" si="2"/>
        <v>21041.347473487211</v>
      </c>
      <c r="F14" s="38">
        <f t="shared" si="3"/>
        <v>0.90295003081678682</v>
      </c>
      <c r="G14" s="37">
        <f t="shared" si="4"/>
        <v>1356.9269976288808</v>
      </c>
      <c r="H14" s="37">
        <f t="shared" si="5"/>
        <v>0</v>
      </c>
      <c r="I14" s="37">
        <f t="shared" si="6"/>
        <v>1356.9269976288808</v>
      </c>
      <c r="J14" s="81">
        <f t="shared" si="7"/>
        <v>-327.6466461588488</v>
      </c>
      <c r="K14" s="37">
        <f t="shared" si="8"/>
        <v>1029.280351470032</v>
      </c>
      <c r="L14" s="37">
        <f t="shared" si="9"/>
        <v>4350307.9543981915</v>
      </c>
      <c r="M14" s="37">
        <f t="shared" si="10"/>
        <v>3299872.8068129225</v>
      </c>
      <c r="N14" s="41">
        <f>'jan-mai'!M14</f>
        <v>4518275.1792719513</v>
      </c>
      <c r="O14" s="41">
        <f t="shared" si="11"/>
        <v>-1218402.3724590288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48" s="34" customFormat="1" x14ac:dyDescent="0.2">
      <c r="A15" s="33">
        <v>1114</v>
      </c>
      <c r="B15" s="34" t="s">
        <v>210</v>
      </c>
      <c r="C15" s="36">
        <v>58777040</v>
      </c>
      <c r="D15" s="36">
        <v>2848</v>
      </c>
      <c r="E15" s="37">
        <f t="shared" si="2"/>
        <v>20638.005617977527</v>
      </c>
      <c r="F15" s="38">
        <f t="shared" si="3"/>
        <v>0.88564137027016221</v>
      </c>
      <c r="G15" s="37">
        <f t="shared" si="4"/>
        <v>1598.9321109346906</v>
      </c>
      <c r="H15" s="37">
        <f t="shared" si="5"/>
        <v>117.1091616114998</v>
      </c>
      <c r="I15" s="37">
        <f t="shared" si="6"/>
        <v>1716.0412725461904</v>
      </c>
      <c r="J15" s="81">
        <f t="shared" si="7"/>
        <v>-327.6466461588488</v>
      </c>
      <c r="K15" s="37">
        <f t="shared" si="8"/>
        <v>1388.3946263873415</v>
      </c>
      <c r="L15" s="37">
        <f t="shared" si="9"/>
        <v>4887285.5442115506</v>
      </c>
      <c r="M15" s="37">
        <f t="shared" si="10"/>
        <v>3954147.8959511486</v>
      </c>
      <c r="N15" s="41">
        <f>'jan-mai'!M15</f>
        <v>5204647.9122166326</v>
      </c>
      <c r="O15" s="41">
        <f t="shared" si="11"/>
        <v>-1250500.016265484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48" s="34" customFormat="1" x14ac:dyDescent="0.2">
      <c r="A16" s="33">
        <v>1119</v>
      </c>
      <c r="B16" s="34" t="s">
        <v>211</v>
      </c>
      <c r="C16" s="36">
        <v>370124350</v>
      </c>
      <c r="D16" s="36">
        <v>19649</v>
      </c>
      <c r="E16" s="37">
        <f t="shared" si="2"/>
        <v>18836.803399664106</v>
      </c>
      <c r="F16" s="38">
        <f t="shared" si="3"/>
        <v>0.80834614948724037</v>
      </c>
      <c r="G16" s="37">
        <f t="shared" si="4"/>
        <v>2679.6534419227432</v>
      </c>
      <c r="H16" s="37">
        <f t="shared" si="5"/>
        <v>747.52993802119727</v>
      </c>
      <c r="I16" s="37">
        <f t="shared" si="6"/>
        <v>3427.1833799439405</v>
      </c>
      <c r="J16" s="81">
        <f t="shared" si="7"/>
        <v>-327.6466461588488</v>
      </c>
      <c r="K16" s="37">
        <f t="shared" si="8"/>
        <v>3099.5367337850917</v>
      </c>
      <c r="L16" s="37">
        <f t="shared" si="9"/>
        <v>67340726.232518494</v>
      </c>
      <c r="M16" s="37">
        <f t="shared" si="10"/>
        <v>60902797.282143265</v>
      </c>
      <c r="N16" s="41">
        <f>'jan-mai'!M16</f>
        <v>55002301.288463667</v>
      </c>
      <c r="O16" s="41">
        <f t="shared" si="11"/>
        <v>5900495.993679598</v>
      </c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s="34" customFormat="1" x14ac:dyDescent="0.2">
      <c r="A17" s="33">
        <v>1120</v>
      </c>
      <c r="B17" s="34" t="s">
        <v>212</v>
      </c>
      <c r="C17" s="36">
        <v>444218529</v>
      </c>
      <c r="D17" s="36">
        <v>20615</v>
      </c>
      <c r="E17" s="37">
        <f t="shared" si="2"/>
        <v>21548.315740965318</v>
      </c>
      <c r="F17" s="38">
        <f t="shared" si="3"/>
        <v>0.92470562481186214</v>
      </c>
      <c r="G17" s="37">
        <f t="shared" si="4"/>
        <v>1052.7460371420166</v>
      </c>
      <c r="H17" s="37">
        <f t="shared" si="5"/>
        <v>0</v>
      </c>
      <c r="I17" s="37">
        <f t="shared" si="6"/>
        <v>1052.7460371420166</v>
      </c>
      <c r="J17" s="81">
        <f t="shared" si="7"/>
        <v>-327.6466461588488</v>
      </c>
      <c r="K17" s="37">
        <f t="shared" si="8"/>
        <v>725.09939098316772</v>
      </c>
      <c r="L17" s="37">
        <f t="shared" si="9"/>
        <v>21702359.55568267</v>
      </c>
      <c r="M17" s="37">
        <f t="shared" si="10"/>
        <v>14947923.945118003</v>
      </c>
      <c r="N17" s="41">
        <f>'jan-mai'!M17</f>
        <v>13720668.439014722</v>
      </c>
      <c r="O17" s="41">
        <f t="shared" si="11"/>
        <v>1227255.5061032809</v>
      </c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s="34" customFormat="1" x14ac:dyDescent="0.2">
      <c r="A18" s="33">
        <v>1121</v>
      </c>
      <c r="B18" s="34" t="s">
        <v>213</v>
      </c>
      <c r="C18" s="36">
        <v>456412484</v>
      </c>
      <c r="D18" s="36">
        <v>19781</v>
      </c>
      <c r="E18" s="37">
        <f t="shared" si="2"/>
        <v>23073.276578534958</v>
      </c>
      <c r="F18" s="38">
        <f t="shared" si="3"/>
        <v>0.99014646395074901</v>
      </c>
      <c r="G18" s="37">
        <f t="shared" si="4"/>
        <v>137.76953460023213</v>
      </c>
      <c r="H18" s="37">
        <f t="shared" si="5"/>
        <v>0</v>
      </c>
      <c r="I18" s="37">
        <f t="shared" si="6"/>
        <v>137.76953460023213</v>
      </c>
      <c r="J18" s="81">
        <f t="shared" si="7"/>
        <v>-327.6466461588488</v>
      </c>
      <c r="K18" s="37">
        <f t="shared" si="8"/>
        <v>-189.87711155861666</v>
      </c>
      <c r="L18" s="37">
        <f t="shared" si="9"/>
        <v>2725219.1639271919</v>
      </c>
      <c r="M18" s="37">
        <f t="shared" si="10"/>
        <v>-3755959.1437409963</v>
      </c>
      <c r="N18" s="41">
        <f>'jan-mai'!M18</f>
        <v>-1924205.4160198616</v>
      </c>
      <c r="O18" s="41">
        <f t="shared" si="11"/>
        <v>-1831753.7277211347</v>
      </c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s="34" customFormat="1" x14ac:dyDescent="0.2">
      <c r="A19" s="33">
        <v>1122</v>
      </c>
      <c r="B19" s="34" t="s">
        <v>214</v>
      </c>
      <c r="C19" s="36">
        <v>237709982</v>
      </c>
      <c r="D19" s="36">
        <v>12302</v>
      </c>
      <c r="E19" s="37">
        <f t="shared" si="2"/>
        <v>19322.872866200618</v>
      </c>
      <c r="F19" s="38">
        <f t="shared" si="3"/>
        <v>0.82920491056902312</v>
      </c>
      <c r="G19" s="37">
        <f t="shared" si="4"/>
        <v>2388.0117620008364</v>
      </c>
      <c r="H19" s="37">
        <f t="shared" si="5"/>
        <v>577.40562473341811</v>
      </c>
      <c r="I19" s="37">
        <f t="shared" si="6"/>
        <v>2965.4173867342543</v>
      </c>
      <c r="J19" s="81">
        <f t="shared" si="7"/>
        <v>-327.6466461588488</v>
      </c>
      <c r="K19" s="37">
        <f t="shared" si="8"/>
        <v>2637.7707405754054</v>
      </c>
      <c r="L19" s="37">
        <f t="shared" si="9"/>
        <v>36480564.691604793</v>
      </c>
      <c r="M19" s="37">
        <f t="shared" si="10"/>
        <v>32449855.650558636</v>
      </c>
      <c r="N19" s="41">
        <f>'jan-mai'!M19</f>
        <v>24580012.301716641</v>
      </c>
      <c r="O19" s="41">
        <f t="shared" si="11"/>
        <v>7869843.348841995</v>
      </c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s="34" customFormat="1" x14ac:dyDescent="0.2">
      <c r="A20" s="33">
        <v>1124</v>
      </c>
      <c r="B20" s="34" t="s">
        <v>215</v>
      </c>
      <c r="C20" s="36">
        <v>822947600</v>
      </c>
      <c r="D20" s="36">
        <v>28315</v>
      </c>
      <c r="E20" s="37">
        <f t="shared" si="2"/>
        <v>29064.015539466713</v>
      </c>
      <c r="F20" s="38">
        <f t="shared" si="3"/>
        <v>1.2472278099151459</v>
      </c>
      <c r="G20" s="37">
        <f t="shared" si="4"/>
        <v>-3456.6738419588205</v>
      </c>
      <c r="H20" s="37">
        <f t="shared" si="5"/>
        <v>0</v>
      </c>
      <c r="I20" s="37">
        <f t="shared" si="6"/>
        <v>-3456.6738419588205</v>
      </c>
      <c r="J20" s="81">
        <f t="shared" si="7"/>
        <v>-327.6466461588488</v>
      </c>
      <c r="K20" s="37">
        <f t="shared" si="8"/>
        <v>-3784.3204881176694</v>
      </c>
      <c r="L20" s="37">
        <f t="shared" si="9"/>
        <v>-97875719.835064009</v>
      </c>
      <c r="M20" s="37">
        <f t="shared" si="10"/>
        <v>-107153034.6210518</v>
      </c>
      <c r="N20" s="41">
        <f>'jan-mai'!M20</f>
        <v>-86112184.817380458</v>
      </c>
      <c r="O20" s="41">
        <f t="shared" si="11"/>
        <v>-21040849.803671345</v>
      </c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34" customFormat="1" x14ac:dyDescent="0.2">
      <c r="A21" s="33">
        <v>1127</v>
      </c>
      <c r="B21" s="34" t="s">
        <v>216</v>
      </c>
      <c r="C21" s="36">
        <v>288205886</v>
      </c>
      <c r="D21" s="36">
        <v>11671</v>
      </c>
      <c r="E21" s="37">
        <f t="shared" si="2"/>
        <v>24694.189529603289</v>
      </c>
      <c r="F21" s="38">
        <f t="shared" si="3"/>
        <v>1.0597049083879537</v>
      </c>
      <c r="G21" s="37">
        <f t="shared" si="4"/>
        <v>-834.77823604076616</v>
      </c>
      <c r="H21" s="37">
        <f t="shared" si="5"/>
        <v>0</v>
      </c>
      <c r="I21" s="37">
        <f t="shared" si="6"/>
        <v>-834.77823604076616</v>
      </c>
      <c r="J21" s="81">
        <f t="shared" si="7"/>
        <v>-327.6466461588488</v>
      </c>
      <c r="K21" s="37">
        <f t="shared" si="8"/>
        <v>-1162.424882199615</v>
      </c>
      <c r="L21" s="37">
        <f t="shared" si="9"/>
        <v>-9742696.7928317823</v>
      </c>
      <c r="M21" s="37">
        <f t="shared" si="10"/>
        <v>-13566660.800151708</v>
      </c>
      <c r="N21" s="41">
        <f>'jan-mai'!M21</f>
        <v>-12958707.84519325</v>
      </c>
      <c r="O21" s="41">
        <f t="shared" si="11"/>
        <v>-607952.9549584575</v>
      </c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s="34" customFormat="1" x14ac:dyDescent="0.2">
      <c r="A22" s="33">
        <v>1130</v>
      </c>
      <c r="B22" s="34" t="s">
        <v>217</v>
      </c>
      <c r="C22" s="36">
        <v>270770249</v>
      </c>
      <c r="D22" s="36">
        <v>13474</v>
      </c>
      <c r="E22" s="37">
        <f t="shared" si="2"/>
        <v>20095.758423630698</v>
      </c>
      <c r="F22" s="38">
        <f t="shared" si="3"/>
        <v>0.86237184718174187</v>
      </c>
      <c r="G22" s="37">
        <f t="shared" si="4"/>
        <v>1924.2804275427886</v>
      </c>
      <c r="H22" s="37">
        <f t="shared" si="5"/>
        <v>306.89567963289028</v>
      </c>
      <c r="I22" s="37">
        <f t="shared" si="6"/>
        <v>2231.1761071756791</v>
      </c>
      <c r="J22" s="81">
        <f t="shared" si="7"/>
        <v>-327.6466461588488</v>
      </c>
      <c r="K22" s="37">
        <f t="shared" si="8"/>
        <v>1903.5294610168303</v>
      </c>
      <c r="L22" s="37">
        <f t="shared" si="9"/>
        <v>30062866.868085101</v>
      </c>
      <c r="M22" s="37">
        <f t="shared" si="10"/>
        <v>25648155.957740773</v>
      </c>
      <c r="N22" s="41">
        <f>'jan-mai'!M22</f>
        <v>20026365.426266465</v>
      </c>
      <c r="O22" s="41">
        <f t="shared" si="11"/>
        <v>5621790.5314743072</v>
      </c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s="34" customFormat="1" x14ac:dyDescent="0.2">
      <c r="A23" s="33">
        <v>1133</v>
      </c>
      <c r="B23" s="34" t="s">
        <v>218</v>
      </c>
      <c r="C23" s="36">
        <v>74920194</v>
      </c>
      <c r="D23" s="36">
        <v>2619</v>
      </c>
      <c r="E23" s="37">
        <f t="shared" si="2"/>
        <v>28606.412371134022</v>
      </c>
      <c r="F23" s="38">
        <f t="shared" si="3"/>
        <v>1.2275906267229335</v>
      </c>
      <c r="G23" s="37">
        <f t="shared" si="4"/>
        <v>-3182.1119409592056</v>
      </c>
      <c r="H23" s="37">
        <f t="shared" si="5"/>
        <v>0</v>
      </c>
      <c r="I23" s="37">
        <f t="shared" si="6"/>
        <v>-3182.1119409592056</v>
      </c>
      <c r="J23" s="81">
        <f t="shared" si="7"/>
        <v>-327.6466461588488</v>
      </c>
      <c r="K23" s="37">
        <f t="shared" si="8"/>
        <v>-3509.7585871180545</v>
      </c>
      <c r="L23" s="37">
        <f t="shared" si="9"/>
        <v>-8333951.1733721597</v>
      </c>
      <c r="M23" s="37">
        <f t="shared" si="10"/>
        <v>-9192057.7396621853</v>
      </c>
      <c r="N23" s="41">
        <f>'jan-mai'!M23</f>
        <v>-9583585.7480388246</v>
      </c>
      <c r="O23" s="41">
        <f t="shared" si="11"/>
        <v>391528.00837663934</v>
      </c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s="34" customFormat="1" x14ac:dyDescent="0.2">
      <c r="A24" s="33">
        <v>1134</v>
      </c>
      <c r="B24" s="34" t="s">
        <v>219</v>
      </c>
      <c r="C24" s="36">
        <v>121193932</v>
      </c>
      <c r="D24" s="36">
        <v>3815</v>
      </c>
      <c r="E24" s="37">
        <f t="shared" si="2"/>
        <v>31767.741022280472</v>
      </c>
      <c r="F24" s="38">
        <f t="shared" si="3"/>
        <v>1.3632531267872221</v>
      </c>
      <c r="G24" s="37">
        <f t="shared" si="4"/>
        <v>-5078.9091316470758</v>
      </c>
      <c r="H24" s="37">
        <f t="shared" si="5"/>
        <v>0</v>
      </c>
      <c r="I24" s="37">
        <f t="shared" si="6"/>
        <v>-5078.9091316470758</v>
      </c>
      <c r="J24" s="81">
        <f t="shared" si="7"/>
        <v>-327.6466461588488</v>
      </c>
      <c r="K24" s="37">
        <f t="shared" si="8"/>
        <v>-5406.5557778059247</v>
      </c>
      <c r="L24" s="37">
        <f t="shared" si="9"/>
        <v>-19376038.337233596</v>
      </c>
      <c r="M24" s="37">
        <f t="shared" si="10"/>
        <v>-20626010.292329602</v>
      </c>
      <c r="N24" s="41">
        <f>'jan-mai'!M24</f>
        <v>-21805252.237941246</v>
      </c>
      <c r="O24" s="41">
        <f t="shared" si="11"/>
        <v>1179241.9456116445</v>
      </c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s="34" customFormat="1" x14ac:dyDescent="0.2">
      <c r="A25" s="33">
        <v>1135</v>
      </c>
      <c r="B25" s="34" t="s">
        <v>220</v>
      </c>
      <c r="C25" s="36">
        <v>104631650</v>
      </c>
      <c r="D25" s="36">
        <v>4543</v>
      </c>
      <c r="E25" s="37">
        <f t="shared" si="2"/>
        <v>23031.399955976227</v>
      </c>
      <c r="F25" s="38">
        <f t="shared" si="3"/>
        <v>0.98834940709982466</v>
      </c>
      <c r="G25" s="37">
        <f t="shared" si="4"/>
        <v>162.89550813547103</v>
      </c>
      <c r="H25" s="37">
        <f t="shared" si="5"/>
        <v>0</v>
      </c>
      <c r="I25" s="37">
        <f t="shared" si="6"/>
        <v>162.89550813547103</v>
      </c>
      <c r="J25" s="81">
        <f t="shared" si="7"/>
        <v>-327.6466461588488</v>
      </c>
      <c r="K25" s="37">
        <f t="shared" si="8"/>
        <v>-164.75113802337776</v>
      </c>
      <c r="L25" s="37">
        <f t="shared" si="9"/>
        <v>740034.29345944489</v>
      </c>
      <c r="M25" s="37">
        <f t="shared" si="10"/>
        <v>-748464.42004020512</v>
      </c>
      <c r="N25" s="41">
        <f>'jan-mai'!M25</f>
        <v>-2891969.6752731525</v>
      </c>
      <c r="O25" s="41">
        <f t="shared" si="11"/>
        <v>2143505.2552329474</v>
      </c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s="34" customFormat="1" x14ac:dyDescent="0.2">
      <c r="A26" s="33">
        <v>1144</v>
      </c>
      <c r="B26" s="34" t="s">
        <v>221</v>
      </c>
      <c r="C26" s="36">
        <v>11225584</v>
      </c>
      <c r="D26" s="36">
        <v>535</v>
      </c>
      <c r="E26" s="37">
        <f t="shared" si="2"/>
        <v>20982.400000000001</v>
      </c>
      <c r="F26" s="38">
        <f t="shared" si="3"/>
        <v>0.90042041036025888</v>
      </c>
      <c r="G26" s="37">
        <f t="shared" si="4"/>
        <v>1392.2954817212062</v>
      </c>
      <c r="H26" s="37">
        <f t="shared" si="5"/>
        <v>0</v>
      </c>
      <c r="I26" s="37">
        <f t="shared" si="6"/>
        <v>1392.2954817212062</v>
      </c>
      <c r="J26" s="81">
        <f t="shared" si="7"/>
        <v>-327.6466461588488</v>
      </c>
      <c r="K26" s="37">
        <f t="shared" si="8"/>
        <v>1064.6488355623574</v>
      </c>
      <c r="L26" s="37">
        <f t="shared" si="9"/>
        <v>744878.08272084536</v>
      </c>
      <c r="M26" s="37">
        <f t="shared" si="10"/>
        <v>569587.12702586118</v>
      </c>
      <c r="N26" s="41">
        <f>'jan-mai'!M26</f>
        <v>459508.6225547397</v>
      </c>
      <c r="O26" s="41">
        <f t="shared" si="11"/>
        <v>110078.50447112147</v>
      </c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s="34" customFormat="1" x14ac:dyDescent="0.2">
      <c r="A27" s="33">
        <v>1145</v>
      </c>
      <c r="B27" s="34" t="s">
        <v>222</v>
      </c>
      <c r="C27" s="36">
        <v>17670588</v>
      </c>
      <c r="D27" s="36">
        <v>868</v>
      </c>
      <c r="E27" s="37">
        <f t="shared" si="2"/>
        <v>20357.820276497696</v>
      </c>
      <c r="F27" s="38">
        <f t="shared" si="3"/>
        <v>0.87361774093547218</v>
      </c>
      <c r="G27" s="37">
        <f t="shared" si="4"/>
        <v>1767.0433158225896</v>
      </c>
      <c r="H27" s="37">
        <f t="shared" si="5"/>
        <v>215.17403112944083</v>
      </c>
      <c r="I27" s="37">
        <f t="shared" si="6"/>
        <v>1982.2173469520305</v>
      </c>
      <c r="J27" s="81">
        <f t="shared" si="7"/>
        <v>-327.6466461588488</v>
      </c>
      <c r="K27" s="37">
        <f t="shared" si="8"/>
        <v>1654.5707007931817</v>
      </c>
      <c r="L27" s="37">
        <f t="shared" si="9"/>
        <v>1720564.6571543624</v>
      </c>
      <c r="M27" s="37">
        <f t="shared" si="10"/>
        <v>1436167.3682884816</v>
      </c>
      <c r="N27" s="41">
        <f>'jan-mai'!M27</f>
        <v>1406299.2642570345</v>
      </c>
      <c r="O27" s="41">
        <f t="shared" si="11"/>
        <v>29868.104031447088</v>
      </c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s="34" customFormat="1" x14ac:dyDescent="0.2">
      <c r="A28" s="33">
        <v>1146</v>
      </c>
      <c r="B28" s="34" t="s">
        <v>223</v>
      </c>
      <c r="C28" s="36">
        <v>235126844</v>
      </c>
      <c r="D28" s="36">
        <v>11405</v>
      </c>
      <c r="E28" s="37">
        <f t="shared" si="2"/>
        <v>20616.11959666813</v>
      </c>
      <c r="F28" s="38">
        <f t="shared" si="3"/>
        <v>0.88470217264317197</v>
      </c>
      <c r="G28" s="37">
        <f t="shared" si="4"/>
        <v>1612.0637237203293</v>
      </c>
      <c r="H28" s="37">
        <f t="shared" si="5"/>
        <v>124.76926906978896</v>
      </c>
      <c r="I28" s="37">
        <f t="shared" si="6"/>
        <v>1736.8329927901184</v>
      </c>
      <c r="J28" s="81">
        <f t="shared" si="7"/>
        <v>-327.6466461588488</v>
      </c>
      <c r="K28" s="37">
        <f t="shared" si="8"/>
        <v>1409.1863466312695</v>
      </c>
      <c r="L28" s="37">
        <f t="shared" si="9"/>
        <v>19808580.282771301</v>
      </c>
      <c r="M28" s="37">
        <f t="shared" si="10"/>
        <v>16071770.283329628</v>
      </c>
      <c r="N28" s="41">
        <f>'jan-mai'!M28</f>
        <v>13105119.756050106</v>
      </c>
      <c r="O28" s="41">
        <f t="shared" si="11"/>
        <v>2966650.5272795223</v>
      </c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s="34" customFormat="1" x14ac:dyDescent="0.2">
      <c r="A29" s="33">
        <v>1149</v>
      </c>
      <c r="B29" s="34" t="s">
        <v>224</v>
      </c>
      <c r="C29" s="36">
        <v>844314573</v>
      </c>
      <c r="D29" s="36">
        <v>42903</v>
      </c>
      <c r="E29" s="37">
        <f t="shared" si="2"/>
        <v>19679.616180686666</v>
      </c>
      <c r="F29" s="38">
        <f t="shared" si="3"/>
        <v>0.84451388197471577</v>
      </c>
      <c r="G29" s="37">
        <f t="shared" si="4"/>
        <v>2173.9657733092076</v>
      </c>
      <c r="H29" s="37">
        <f t="shared" si="5"/>
        <v>452.54546466330135</v>
      </c>
      <c r="I29" s="37">
        <f t="shared" si="6"/>
        <v>2626.5112379725088</v>
      </c>
      <c r="J29" s="81">
        <f t="shared" si="7"/>
        <v>-327.6466461588488</v>
      </c>
      <c r="K29" s="37">
        <f t="shared" si="8"/>
        <v>2298.8645918136599</v>
      </c>
      <c r="L29" s="37">
        <f t="shared" si="9"/>
        <v>112685211.64273454</v>
      </c>
      <c r="M29" s="37">
        <f t="shared" si="10"/>
        <v>98628187.582581446</v>
      </c>
      <c r="N29" s="41">
        <f>'jan-mai'!M29</f>
        <v>79758861.222833589</v>
      </c>
      <c r="O29" s="41">
        <f t="shared" si="11"/>
        <v>18869326.359747857</v>
      </c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s="34" customFormat="1" x14ac:dyDescent="0.2">
      <c r="A30" s="33">
        <v>1151</v>
      </c>
      <c r="B30" s="34" t="s">
        <v>225</v>
      </c>
      <c r="C30" s="36">
        <v>4643340</v>
      </c>
      <c r="D30" s="36">
        <v>208</v>
      </c>
      <c r="E30" s="37">
        <f t="shared" si="2"/>
        <v>22323.75</v>
      </c>
      <c r="F30" s="38">
        <f t="shared" si="3"/>
        <v>0.95798193418197286</v>
      </c>
      <c r="G30" s="37">
        <f t="shared" si="4"/>
        <v>587.48548172120718</v>
      </c>
      <c r="H30" s="37">
        <f t="shared" si="5"/>
        <v>0</v>
      </c>
      <c r="I30" s="37">
        <f t="shared" si="6"/>
        <v>587.48548172120718</v>
      </c>
      <c r="J30" s="81">
        <f t="shared" si="7"/>
        <v>-327.6466461588488</v>
      </c>
      <c r="K30" s="37">
        <f t="shared" si="8"/>
        <v>259.83883556235838</v>
      </c>
      <c r="L30" s="37">
        <f t="shared" si="9"/>
        <v>122196.98019801109</v>
      </c>
      <c r="M30" s="37">
        <f t="shared" si="10"/>
        <v>54046.477796970546</v>
      </c>
      <c r="N30" s="41">
        <f>'jan-mai'!M30</f>
        <v>53738.332190883419</v>
      </c>
      <c r="O30" s="41">
        <f t="shared" si="11"/>
        <v>308.14560608712782</v>
      </c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s="34" customFormat="1" x14ac:dyDescent="0.2">
      <c r="A31" s="33">
        <v>1160</v>
      </c>
      <c r="B31" s="34" t="s">
        <v>226</v>
      </c>
      <c r="C31" s="36">
        <v>222831229</v>
      </c>
      <c r="D31" s="36">
        <v>8844</v>
      </c>
      <c r="E31" s="37">
        <f t="shared" si="2"/>
        <v>25195.751809136138</v>
      </c>
      <c r="F31" s="38">
        <f t="shared" si="3"/>
        <v>1.0812285145320646</v>
      </c>
      <c r="G31" s="37">
        <f t="shared" si="4"/>
        <v>-1135.7156037604757</v>
      </c>
      <c r="H31" s="37">
        <f t="shared" si="5"/>
        <v>0</v>
      </c>
      <c r="I31" s="37">
        <f t="shared" si="6"/>
        <v>-1135.7156037604757</v>
      </c>
      <c r="J31" s="81">
        <f t="shared" si="7"/>
        <v>-327.6466461588488</v>
      </c>
      <c r="K31" s="37">
        <f t="shared" si="8"/>
        <v>-1463.3622499193245</v>
      </c>
      <c r="L31" s="37">
        <f t="shared" si="9"/>
        <v>-10044268.799657647</v>
      </c>
      <c r="M31" s="37">
        <f t="shared" si="10"/>
        <v>-12941975.738286506</v>
      </c>
      <c r="N31" s="41">
        <f>'jan-mai'!M31</f>
        <v>-3508853.6293453169</v>
      </c>
      <c r="O31" s="41">
        <f t="shared" si="11"/>
        <v>-9433122.1089411899</v>
      </c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s="34" customFormat="1" x14ac:dyDescent="0.2">
      <c r="A32" s="33">
        <v>1505</v>
      </c>
      <c r="B32" s="34" t="s">
        <v>267</v>
      </c>
      <c r="C32" s="36">
        <v>479745744</v>
      </c>
      <c r="D32" s="36">
        <v>24159</v>
      </c>
      <c r="E32" s="37">
        <f t="shared" si="2"/>
        <v>19857.84775859928</v>
      </c>
      <c r="F32" s="38">
        <f t="shared" si="3"/>
        <v>0.85216235643537008</v>
      </c>
      <c r="G32" s="37">
        <f t="shared" si="4"/>
        <v>2067.0268265616387</v>
      </c>
      <c r="H32" s="37">
        <f t="shared" si="5"/>
        <v>390.16441239388621</v>
      </c>
      <c r="I32" s="37">
        <f t="shared" si="6"/>
        <v>2457.191238955525</v>
      </c>
      <c r="J32" s="81">
        <f t="shared" si="7"/>
        <v>-327.6466461588488</v>
      </c>
      <c r="K32" s="37">
        <f t="shared" si="8"/>
        <v>2129.5445927966762</v>
      </c>
      <c r="L32" s="37">
        <f t="shared" si="9"/>
        <v>59363283.141926527</v>
      </c>
      <c r="M32" s="37">
        <f t="shared" si="10"/>
        <v>51447667.8173749</v>
      </c>
      <c r="N32" s="41">
        <f>'jan-mai'!M32</f>
        <v>42363998.092149444</v>
      </c>
      <c r="O32" s="41">
        <f t="shared" si="11"/>
        <v>9083669.7252254561</v>
      </c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s="34" customFormat="1" x14ac:dyDescent="0.2">
      <c r="A33" s="33">
        <v>1506</v>
      </c>
      <c r="B33" s="34" t="s">
        <v>265</v>
      </c>
      <c r="C33" s="36">
        <v>697707593</v>
      </c>
      <c r="D33" s="36">
        <v>32446</v>
      </c>
      <c r="E33" s="37">
        <f t="shared" si="2"/>
        <v>21503.655088454663</v>
      </c>
      <c r="F33" s="38">
        <f t="shared" si="3"/>
        <v>0.92278909652812902</v>
      </c>
      <c r="G33" s="37">
        <f t="shared" si="4"/>
        <v>1079.5424286484092</v>
      </c>
      <c r="H33" s="37">
        <f t="shared" si="5"/>
        <v>0</v>
      </c>
      <c r="I33" s="37">
        <f t="shared" si="6"/>
        <v>1079.5424286484092</v>
      </c>
      <c r="J33" s="81">
        <f t="shared" si="7"/>
        <v>-327.6466461588488</v>
      </c>
      <c r="K33" s="37">
        <f t="shared" si="8"/>
        <v>751.89578248956036</v>
      </c>
      <c r="L33" s="37">
        <f t="shared" si="9"/>
        <v>35026833.639926285</v>
      </c>
      <c r="M33" s="37">
        <f t="shared" si="10"/>
        <v>24396010.558656275</v>
      </c>
      <c r="N33" s="41">
        <f>'jan-mai'!M33</f>
        <v>18366338.495506804</v>
      </c>
      <c r="O33" s="41">
        <f t="shared" si="11"/>
        <v>6029672.0631494708</v>
      </c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s="34" customFormat="1" x14ac:dyDescent="0.2">
      <c r="A34" s="33">
        <v>1507</v>
      </c>
      <c r="B34" s="34" t="s">
        <v>266</v>
      </c>
      <c r="C34" s="36">
        <v>1516957748</v>
      </c>
      <c r="D34" s="36">
        <v>67520</v>
      </c>
      <c r="E34" s="37">
        <f t="shared" si="2"/>
        <v>22466.791291469195</v>
      </c>
      <c r="F34" s="38">
        <f t="shared" si="3"/>
        <v>0.96412028338717126</v>
      </c>
      <c r="G34" s="37">
        <f t="shared" si="4"/>
        <v>501.66070683969008</v>
      </c>
      <c r="H34" s="37">
        <f t="shared" si="5"/>
        <v>0</v>
      </c>
      <c r="I34" s="37">
        <f t="shared" si="6"/>
        <v>501.66070683969008</v>
      </c>
      <c r="J34" s="81">
        <f t="shared" si="7"/>
        <v>-327.6466461588488</v>
      </c>
      <c r="K34" s="37">
        <f t="shared" si="8"/>
        <v>174.01406068084128</v>
      </c>
      <c r="L34" s="37">
        <f t="shared" si="9"/>
        <v>33872130.925815873</v>
      </c>
      <c r="M34" s="37">
        <f t="shared" si="10"/>
        <v>11749429.377170403</v>
      </c>
      <c r="N34" s="41">
        <f>'jan-mai'!M34</f>
        <v>13139461.711194506</v>
      </c>
      <c r="O34" s="41">
        <f t="shared" si="11"/>
        <v>-1390032.3340241034</v>
      </c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s="34" customFormat="1" x14ac:dyDescent="0.2">
      <c r="A35" s="33">
        <v>1511</v>
      </c>
      <c r="B35" s="34" t="s">
        <v>268</v>
      </c>
      <c r="C35" s="36">
        <v>59385543</v>
      </c>
      <c r="D35" s="36">
        <v>3013</v>
      </c>
      <c r="E35" s="37">
        <f t="shared" si="2"/>
        <v>19709.771988051776</v>
      </c>
      <c r="F35" s="38">
        <f t="shared" si="3"/>
        <v>0.84580796198665142</v>
      </c>
      <c r="G35" s="37">
        <f t="shared" si="4"/>
        <v>2155.8722888901416</v>
      </c>
      <c r="H35" s="37">
        <f t="shared" si="5"/>
        <v>441.99093208551272</v>
      </c>
      <c r="I35" s="37">
        <f t="shared" si="6"/>
        <v>2597.8632209756543</v>
      </c>
      <c r="J35" s="81">
        <f t="shared" si="7"/>
        <v>-327.6466461588488</v>
      </c>
      <c r="K35" s="37">
        <f t="shared" si="8"/>
        <v>2270.2165748168054</v>
      </c>
      <c r="L35" s="37">
        <f t="shared" si="9"/>
        <v>7827361.8847996462</v>
      </c>
      <c r="M35" s="37">
        <f t="shared" si="10"/>
        <v>6840162.5399230346</v>
      </c>
      <c r="N35" s="41">
        <f>'jan-mai'!M35</f>
        <v>5534620.0995465973</v>
      </c>
      <c r="O35" s="41">
        <f t="shared" si="11"/>
        <v>1305542.4403764373</v>
      </c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s="34" customFormat="1" x14ac:dyDescent="0.2">
      <c r="A36" s="33">
        <v>1514</v>
      </c>
      <c r="B36" s="34" t="s">
        <v>159</v>
      </c>
      <c r="C36" s="36">
        <v>59035810</v>
      </c>
      <c r="D36" s="36">
        <v>2442</v>
      </c>
      <c r="E36" s="37">
        <f t="shared" si="2"/>
        <v>24175.188370188371</v>
      </c>
      <c r="F36" s="38">
        <f t="shared" si="3"/>
        <v>1.0374329453647613</v>
      </c>
      <c r="G36" s="37">
        <f t="shared" si="4"/>
        <v>-523.37754039181527</v>
      </c>
      <c r="H36" s="37">
        <f t="shared" si="5"/>
        <v>0</v>
      </c>
      <c r="I36" s="37">
        <f t="shared" si="6"/>
        <v>-523.37754039181527</v>
      </c>
      <c r="J36" s="81">
        <f t="shared" si="7"/>
        <v>-327.6466461588488</v>
      </c>
      <c r="K36" s="37">
        <f t="shared" si="8"/>
        <v>-851.02418655066413</v>
      </c>
      <c r="L36" s="37">
        <f t="shared" si="9"/>
        <v>-1278087.953636813</v>
      </c>
      <c r="M36" s="37">
        <f t="shared" si="10"/>
        <v>-2078201.0635567219</v>
      </c>
      <c r="N36" s="41">
        <f>'jan-mai'!M36</f>
        <v>-932685.0230281835</v>
      </c>
      <c r="O36" s="41">
        <f t="shared" si="11"/>
        <v>-1145516.0405285384</v>
      </c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s="34" customFormat="1" x14ac:dyDescent="0.2">
      <c r="A37" s="33">
        <v>1515</v>
      </c>
      <c r="B37" s="34" t="s">
        <v>393</v>
      </c>
      <c r="C37" s="36">
        <v>211798714</v>
      </c>
      <c r="D37" s="36">
        <v>8842</v>
      </c>
      <c r="E37" s="37">
        <f t="shared" si="2"/>
        <v>23953.71115132323</v>
      </c>
      <c r="F37" s="38">
        <f t="shared" si="3"/>
        <v>1.0279286651920452</v>
      </c>
      <c r="G37" s="37">
        <f t="shared" si="4"/>
        <v>-390.49120907273101</v>
      </c>
      <c r="H37" s="37">
        <f t="shared" si="5"/>
        <v>0</v>
      </c>
      <c r="I37" s="37">
        <f t="shared" si="6"/>
        <v>-390.49120907273101</v>
      </c>
      <c r="J37" s="81">
        <f t="shared" si="7"/>
        <v>-327.6466461588488</v>
      </c>
      <c r="K37" s="37">
        <f t="shared" si="8"/>
        <v>-718.13785523157981</v>
      </c>
      <c r="L37" s="37">
        <f t="shared" si="9"/>
        <v>-3452723.2706210874</v>
      </c>
      <c r="M37" s="37">
        <f t="shared" si="10"/>
        <v>-6349774.9159576287</v>
      </c>
      <c r="N37" s="41">
        <f>'jan-mai'!M37</f>
        <v>-5477064.3556163888</v>
      </c>
      <c r="O37" s="41">
        <f t="shared" si="11"/>
        <v>-872710.56034123991</v>
      </c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s="34" customFormat="1" x14ac:dyDescent="0.2">
      <c r="A38" s="33">
        <v>1516</v>
      </c>
      <c r="B38" s="34" t="s">
        <v>269</v>
      </c>
      <c r="C38" s="36">
        <v>187684937</v>
      </c>
      <c r="D38" s="36">
        <v>8797</v>
      </c>
      <c r="E38" s="37">
        <f t="shared" si="2"/>
        <v>21335.107081959759</v>
      </c>
      <c r="F38" s="38">
        <f t="shared" si="3"/>
        <v>0.91555617440418013</v>
      </c>
      <c r="G38" s="37">
        <f t="shared" si="4"/>
        <v>1180.6712325453518</v>
      </c>
      <c r="H38" s="37">
        <f t="shared" si="5"/>
        <v>0</v>
      </c>
      <c r="I38" s="37">
        <f t="shared" si="6"/>
        <v>1180.6712325453518</v>
      </c>
      <c r="J38" s="81">
        <f t="shared" si="7"/>
        <v>-327.6466461588488</v>
      </c>
      <c r="K38" s="37">
        <f t="shared" si="8"/>
        <v>853.02458638650296</v>
      </c>
      <c r="L38" s="37">
        <f t="shared" si="9"/>
        <v>10386364.83270146</v>
      </c>
      <c r="M38" s="37">
        <f t="shared" si="10"/>
        <v>7504057.2864420665</v>
      </c>
      <c r="N38" s="41">
        <f>'jan-mai'!M38</f>
        <v>6545837.5032846257</v>
      </c>
      <c r="O38" s="41">
        <f t="shared" si="11"/>
        <v>958219.78315744083</v>
      </c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s="34" customFormat="1" x14ac:dyDescent="0.2">
      <c r="A39" s="33">
        <v>1517</v>
      </c>
      <c r="B39" s="34" t="s">
        <v>270</v>
      </c>
      <c r="C39" s="36">
        <v>89824150</v>
      </c>
      <c r="D39" s="36">
        <v>5159</v>
      </c>
      <c r="E39" s="37">
        <f t="shared" si="2"/>
        <v>17411.155262647801</v>
      </c>
      <c r="F39" s="38">
        <f t="shared" si="3"/>
        <v>0.74716712894804749</v>
      </c>
      <c r="G39" s="37">
        <f t="shared" si="4"/>
        <v>3535.0423241325266</v>
      </c>
      <c r="H39" s="37">
        <f t="shared" si="5"/>
        <v>1246.5067859769042</v>
      </c>
      <c r="I39" s="37">
        <f t="shared" si="6"/>
        <v>4781.5491101094303</v>
      </c>
      <c r="J39" s="81">
        <f t="shared" si="7"/>
        <v>-327.6466461588488</v>
      </c>
      <c r="K39" s="37">
        <f t="shared" si="8"/>
        <v>4453.9024639505815</v>
      </c>
      <c r="L39" s="37">
        <f t="shared" si="9"/>
        <v>24668011.859054551</v>
      </c>
      <c r="M39" s="37">
        <f t="shared" si="10"/>
        <v>22977682.81152105</v>
      </c>
      <c r="N39" s="41">
        <f>'jan-mai'!M39</f>
        <v>18325586.373850275</v>
      </c>
      <c r="O39" s="41">
        <f t="shared" si="11"/>
        <v>4652096.4376707748</v>
      </c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s="34" customFormat="1" x14ac:dyDescent="0.2">
      <c r="A40" s="33">
        <v>1520</v>
      </c>
      <c r="B40" s="34" t="s">
        <v>272</v>
      </c>
      <c r="C40" s="36">
        <v>204787656</v>
      </c>
      <c r="D40" s="36">
        <v>10929</v>
      </c>
      <c r="E40" s="37">
        <f t="shared" si="2"/>
        <v>18738.004940982708</v>
      </c>
      <c r="F40" s="38">
        <f t="shared" si="3"/>
        <v>0.80410639861465827</v>
      </c>
      <c r="G40" s="37">
        <f t="shared" si="4"/>
        <v>2738.9325171315822</v>
      </c>
      <c r="H40" s="37">
        <f t="shared" si="5"/>
        <v>782.10939855968661</v>
      </c>
      <c r="I40" s="37">
        <f t="shared" si="6"/>
        <v>3521.041915691269</v>
      </c>
      <c r="J40" s="81">
        <f t="shared" si="7"/>
        <v>-327.6466461588488</v>
      </c>
      <c r="K40" s="37">
        <f t="shared" si="8"/>
        <v>3193.3952695324201</v>
      </c>
      <c r="L40" s="37">
        <f t="shared" si="9"/>
        <v>38481467.096589878</v>
      </c>
      <c r="M40" s="37">
        <f t="shared" si="10"/>
        <v>34900616.900719821</v>
      </c>
      <c r="N40" s="41">
        <f>'jan-mai'!M40</f>
        <v>28280140.785328496</v>
      </c>
      <c r="O40" s="41">
        <f t="shared" si="11"/>
        <v>6620476.1153913252</v>
      </c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s="34" customFormat="1" x14ac:dyDescent="0.2">
      <c r="A41" s="33">
        <v>1525</v>
      </c>
      <c r="B41" s="34" t="s">
        <v>273</v>
      </c>
      <c r="C41" s="36">
        <v>90206073</v>
      </c>
      <c r="D41" s="36">
        <v>4421</v>
      </c>
      <c r="E41" s="37">
        <f t="shared" si="2"/>
        <v>20403.997511875143</v>
      </c>
      <c r="F41" s="38">
        <f t="shared" si="3"/>
        <v>0.87559935053341442</v>
      </c>
      <c r="G41" s="37">
        <f t="shared" si="4"/>
        <v>1739.3369745961215</v>
      </c>
      <c r="H41" s="37">
        <f t="shared" si="5"/>
        <v>199.01199874733447</v>
      </c>
      <c r="I41" s="37">
        <f t="shared" si="6"/>
        <v>1938.348973343456</v>
      </c>
      <c r="J41" s="81">
        <f t="shared" si="7"/>
        <v>-327.6466461588488</v>
      </c>
      <c r="K41" s="37">
        <f t="shared" si="8"/>
        <v>1610.7023271846072</v>
      </c>
      <c r="L41" s="37">
        <f t="shared" si="9"/>
        <v>8569440.8111514188</v>
      </c>
      <c r="M41" s="37">
        <f t="shared" si="10"/>
        <v>7120914.9884831486</v>
      </c>
      <c r="N41" s="41">
        <f>'jan-mai'!M41</f>
        <v>7896744.7814289732</v>
      </c>
      <c r="O41" s="41">
        <f t="shared" si="11"/>
        <v>-775829.79294582456</v>
      </c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34" customFormat="1" x14ac:dyDescent="0.2">
      <c r="A42" s="33">
        <v>1528</v>
      </c>
      <c r="B42" s="34" t="s">
        <v>274</v>
      </c>
      <c r="C42" s="36">
        <v>134695325</v>
      </c>
      <c r="D42" s="36">
        <v>7630</v>
      </c>
      <c r="E42" s="37">
        <f t="shared" si="2"/>
        <v>17653.384665792924</v>
      </c>
      <c r="F42" s="38">
        <f t="shared" si="3"/>
        <v>0.75756195025453543</v>
      </c>
      <c r="G42" s="37">
        <f t="shared" si="4"/>
        <v>3389.7046822454527</v>
      </c>
      <c r="H42" s="37">
        <f t="shared" si="5"/>
        <v>1161.7264948761108</v>
      </c>
      <c r="I42" s="37">
        <f t="shared" si="6"/>
        <v>4551.4311771215635</v>
      </c>
      <c r="J42" s="81">
        <f t="shared" si="7"/>
        <v>-327.6466461588488</v>
      </c>
      <c r="K42" s="37">
        <f t="shared" si="8"/>
        <v>4223.7845309627146</v>
      </c>
      <c r="L42" s="37">
        <f t="shared" si="9"/>
        <v>34727419.881437533</v>
      </c>
      <c r="M42" s="37">
        <f t="shared" si="10"/>
        <v>32227475.971245512</v>
      </c>
      <c r="N42" s="41">
        <f>'jan-mai'!M42</f>
        <v>27409213.327743292</v>
      </c>
      <c r="O42" s="41">
        <f t="shared" si="11"/>
        <v>4818262.6435022205</v>
      </c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s="34" customFormat="1" x14ac:dyDescent="0.2">
      <c r="A43" s="33">
        <v>1531</v>
      </c>
      <c r="B43" s="34" t="s">
        <v>275</v>
      </c>
      <c r="C43" s="36">
        <v>178094683</v>
      </c>
      <c r="D43" s="36">
        <v>9636</v>
      </c>
      <c r="E43" s="37">
        <f t="shared" si="2"/>
        <v>18482.221149854711</v>
      </c>
      <c r="F43" s="38">
        <f t="shared" si="3"/>
        <v>0.79312991612595474</v>
      </c>
      <c r="G43" s="37">
        <f t="shared" si="4"/>
        <v>2892.4027918083802</v>
      </c>
      <c r="H43" s="37">
        <f t="shared" si="5"/>
        <v>871.63372545448544</v>
      </c>
      <c r="I43" s="37">
        <f t="shared" si="6"/>
        <v>3764.0365172628658</v>
      </c>
      <c r="J43" s="81">
        <f t="shared" si="7"/>
        <v>-327.6466461588488</v>
      </c>
      <c r="K43" s="37">
        <f t="shared" si="8"/>
        <v>3436.3898711040169</v>
      </c>
      <c r="L43" s="37">
        <f t="shared" si="9"/>
        <v>36270255.880344972</v>
      </c>
      <c r="M43" s="37">
        <f t="shared" si="10"/>
        <v>33113052.797958307</v>
      </c>
      <c r="N43" s="41">
        <f>'jan-mai'!M43</f>
        <v>25905127.290070038</v>
      </c>
      <c r="O43" s="41">
        <f t="shared" si="11"/>
        <v>7207925.5078882687</v>
      </c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s="34" customFormat="1" x14ac:dyDescent="0.2">
      <c r="A44" s="33">
        <v>1532</v>
      </c>
      <c r="B44" s="34" t="s">
        <v>276</v>
      </c>
      <c r="C44" s="36">
        <v>188475006</v>
      </c>
      <c r="D44" s="36">
        <v>8692</v>
      </c>
      <c r="E44" s="37">
        <f t="shared" si="2"/>
        <v>21683.732857800274</v>
      </c>
      <c r="F44" s="38">
        <f t="shared" si="3"/>
        <v>0.93051679683748045</v>
      </c>
      <c r="G44" s="37">
        <f t="shared" si="4"/>
        <v>971.49576704104254</v>
      </c>
      <c r="H44" s="37">
        <f t="shared" si="5"/>
        <v>0</v>
      </c>
      <c r="I44" s="37">
        <f t="shared" si="6"/>
        <v>971.49576704104254</v>
      </c>
      <c r="J44" s="81">
        <f t="shared" si="7"/>
        <v>-327.6466461588488</v>
      </c>
      <c r="K44" s="37">
        <f t="shared" si="8"/>
        <v>643.8491208821938</v>
      </c>
      <c r="L44" s="37">
        <f t="shared" si="9"/>
        <v>8444241.2071207426</v>
      </c>
      <c r="M44" s="37">
        <f t="shared" si="10"/>
        <v>5596336.5587080289</v>
      </c>
      <c r="N44" s="41">
        <f>'jan-mai'!M44</f>
        <v>3636224.1740536597</v>
      </c>
      <c r="O44" s="41">
        <f t="shared" si="11"/>
        <v>1960112.3846543692</v>
      </c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s="34" customFormat="1" x14ac:dyDescent="0.2">
      <c r="A45" s="33">
        <v>1535</v>
      </c>
      <c r="B45" s="34" t="s">
        <v>277</v>
      </c>
      <c r="C45" s="36">
        <v>142992543</v>
      </c>
      <c r="D45" s="36">
        <v>7051</v>
      </c>
      <c r="E45" s="37">
        <f t="shared" si="2"/>
        <v>20279.75365196426</v>
      </c>
      <c r="F45" s="38">
        <f t="shared" si="3"/>
        <v>0.87026765790884819</v>
      </c>
      <c r="G45" s="37">
        <f t="shared" si="4"/>
        <v>1813.8832905426511</v>
      </c>
      <c r="H45" s="37">
        <f t="shared" si="5"/>
        <v>242.49734971614342</v>
      </c>
      <c r="I45" s="37">
        <f t="shared" si="6"/>
        <v>2056.3806402587948</v>
      </c>
      <c r="J45" s="81">
        <f t="shared" si="7"/>
        <v>-327.6466461588488</v>
      </c>
      <c r="K45" s="37">
        <f t="shared" si="8"/>
        <v>1728.7339940999459</v>
      </c>
      <c r="L45" s="37">
        <f t="shared" si="9"/>
        <v>14499539.894464761</v>
      </c>
      <c r="M45" s="37">
        <f t="shared" si="10"/>
        <v>12189303.392398719</v>
      </c>
      <c r="N45" s="41">
        <f>'jan-mai'!M45</f>
        <v>12647110.388567224</v>
      </c>
      <c r="O45" s="41">
        <f t="shared" si="11"/>
        <v>-457806.9961685054</v>
      </c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s="34" customFormat="1" x14ac:dyDescent="0.2">
      <c r="A46" s="33">
        <v>1539</v>
      </c>
      <c r="B46" s="34" t="s">
        <v>278</v>
      </c>
      <c r="C46" s="36">
        <v>144454403</v>
      </c>
      <c r="D46" s="36">
        <v>7046</v>
      </c>
      <c r="E46" s="37">
        <f t="shared" si="2"/>
        <v>20501.618365029804</v>
      </c>
      <c r="F46" s="38">
        <f t="shared" si="3"/>
        <v>0.87978856666966387</v>
      </c>
      <c r="G46" s="37">
        <f t="shared" si="4"/>
        <v>1680.7644627033244</v>
      </c>
      <c r="H46" s="37">
        <f t="shared" si="5"/>
        <v>164.84470014320286</v>
      </c>
      <c r="I46" s="37">
        <f t="shared" si="6"/>
        <v>1845.6091628465272</v>
      </c>
      <c r="J46" s="81">
        <f t="shared" si="7"/>
        <v>-327.6466461588488</v>
      </c>
      <c r="K46" s="37">
        <f t="shared" si="8"/>
        <v>1517.9625166876783</v>
      </c>
      <c r="L46" s="37">
        <f t="shared" si="9"/>
        <v>13004162.161416631</v>
      </c>
      <c r="M46" s="37">
        <f t="shared" si="10"/>
        <v>10695563.892581381</v>
      </c>
      <c r="N46" s="41">
        <f>'jan-mai'!M46</f>
        <v>10143394.193496628</v>
      </c>
      <c r="O46" s="41">
        <f t="shared" si="11"/>
        <v>552169.69908475317</v>
      </c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s="34" customFormat="1" x14ac:dyDescent="0.2">
      <c r="A47" s="33">
        <v>1547</v>
      </c>
      <c r="B47" s="34" t="s">
        <v>279</v>
      </c>
      <c r="C47" s="36">
        <v>72229172</v>
      </c>
      <c r="D47" s="36">
        <v>3654</v>
      </c>
      <c r="E47" s="37">
        <f t="shared" si="2"/>
        <v>19767.151614668855</v>
      </c>
      <c r="F47" s="38">
        <f t="shared" si="3"/>
        <v>0.84827030123024927</v>
      </c>
      <c r="G47" s="37">
        <f t="shared" si="4"/>
        <v>2121.4445129198939</v>
      </c>
      <c r="H47" s="37">
        <f t="shared" si="5"/>
        <v>421.90806276953498</v>
      </c>
      <c r="I47" s="37">
        <f t="shared" si="6"/>
        <v>2543.3525756894287</v>
      </c>
      <c r="J47" s="81">
        <f t="shared" si="7"/>
        <v>-327.6466461588488</v>
      </c>
      <c r="K47" s="37">
        <f t="shared" si="8"/>
        <v>2215.7059295305799</v>
      </c>
      <c r="L47" s="37">
        <f t="shared" si="9"/>
        <v>9293410.3115691729</v>
      </c>
      <c r="M47" s="37">
        <f t="shared" si="10"/>
        <v>8096189.4665047387</v>
      </c>
      <c r="N47" s="41">
        <f>'jan-mai'!M47</f>
        <v>7426180.107598166</v>
      </c>
      <c r="O47" s="41">
        <f t="shared" si="11"/>
        <v>670009.35890657268</v>
      </c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s="34" customFormat="1" x14ac:dyDescent="0.2">
      <c r="A48" s="33">
        <v>1554</v>
      </c>
      <c r="B48" s="34" t="s">
        <v>280</v>
      </c>
      <c r="C48" s="36">
        <v>122648633</v>
      </c>
      <c r="D48" s="36">
        <v>5872</v>
      </c>
      <c r="E48" s="37">
        <f t="shared" si="2"/>
        <v>20887.028780653953</v>
      </c>
      <c r="F48" s="38">
        <f t="shared" si="3"/>
        <v>0.8963277330468854</v>
      </c>
      <c r="G48" s="37">
        <f t="shared" si="4"/>
        <v>1449.5182133288356</v>
      </c>
      <c r="H48" s="37">
        <f t="shared" si="5"/>
        <v>29.951054674750957</v>
      </c>
      <c r="I48" s="37">
        <f t="shared" si="6"/>
        <v>1479.4692680035866</v>
      </c>
      <c r="J48" s="81">
        <f t="shared" si="7"/>
        <v>-327.6466461588488</v>
      </c>
      <c r="K48" s="37">
        <f t="shared" si="8"/>
        <v>1151.8226218447378</v>
      </c>
      <c r="L48" s="37">
        <f t="shared" si="9"/>
        <v>8687443.5417170599</v>
      </c>
      <c r="M48" s="37">
        <f t="shared" si="10"/>
        <v>6763502.4354723003</v>
      </c>
      <c r="N48" s="41">
        <f>'jan-mai'!M48</f>
        <v>7671779.3909185603</v>
      </c>
      <c r="O48" s="41">
        <f t="shared" si="11"/>
        <v>-908276.95544626005</v>
      </c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s="34" customFormat="1" x14ac:dyDescent="0.2">
      <c r="A49" s="33">
        <v>1557</v>
      </c>
      <c r="B49" s="34" t="s">
        <v>281</v>
      </c>
      <c r="C49" s="36">
        <v>44242158</v>
      </c>
      <c r="D49" s="36">
        <v>2669</v>
      </c>
      <c r="E49" s="37">
        <f t="shared" si="2"/>
        <v>16576.304983139751</v>
      </c>
      <c r="F49" s="38">
        <f t="shared" si="3"/>
        <v>0.71134109230476483</v>
      </c>
      <c r="G49" s="37">
        <f t="shared" si="4"/>
        <v>4035.9524918373563</v>
      </c>
      <c r="H49" s="37">
        <f t="shared" si="5"/>
        <v>1538.7043838047214</v>
      </c>
      <c r="I49" s="37">
        <f t="shared" si="6"/>
        <v>5574.6568756420775</v>
      </c>
      <c r="J49" s="81">
        <f t="shared" si="7"/>
        <v>-327.6466461588488</v>
      </c>
      <c r="K49" s="37">
        <f t="shared" si="8"/>
        <v>5247.0102294832286</v>
      </c>
      <c r="L49" s="37">
        <f t="shared" si="9"/>
        <v>14878759.201088704</v>
      </c>
      <c r="M49" s="37">
        <f t="shared" si="10"/>
        <v>14004270.302490737</v>
      </c>
      <c r="N49" s="41">
        <f>'jan-mai'!M49</f>
        <v>11954262.828688972</v>
      </c>
      <c r="O49" s="41">
        <f t="shared" si="11"/>
        <v>2050007.4738017656</v>
      </c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s="34" customFormat="1" x14ac:dyDescent="0.2">
      <c r="A50" s="33">
        <v>1560</v>
      </c>
      <c r="B50" s="34" t="s">
        <v>282</v>
      </c>
      <c r="C50" s="36">
        <v>51953465</v>
      </c>
      <c r="D50" s="36">
        <v>3031</v>
      </c>
      <c r="E50" s="37">
        <f t="shared" si="2"/>
        <v>17140.701088749589</v>
      </c>
      <c r="F50" s="38">
        <f t="shared" si="3"/>
        <v>0.73556109445032214</v>
      </c>
      <c r="G50" s="37">
        <f t="shared" si="4"/>
        <v>3697.3148284714534</v>
      </c>
      <c r="H50" s="37">
        <f t="shared" si="5"/>
        <v>1341.1657468412782</v>
      </c>
      <c r="I50" s="37">
        <f t="shared" si="6"/>
        <v>5038.4805753127312</v>
      </c>
      <c r="J50" s="81">
        <f t="shared" si="7"/>
        <v>-327.6466461588488</v>
      </c>
      <c r="K50" s="37">
        <f t="shared" si="8"/>
        <v>4710.8339291538823</v>
      </c>
      <c r="L50" s="37">
        <f t="shared" si="9"/>
        <v>15271634.623772888</v>
      </c>
      <c r="M50" s="37">
        <f t="shared" si="10"/>
        <v>14278537.639265418</v>
      </c>
      <c r="N50" s="41">
        <f>'jan-mai'!M50</f>
        <v>12060602.951800777</v>
      </c>
      <c r="O50" s="41">
        <f t="shared" si="11"/>
        <v>2217934.6874646414</v>
      </c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s="34" customFormat="1" x14ac:dyDescent="0.2">
      <c r="A51" s="33">
        <v>1563</v>
      </c>
      <c r="B51" s="34" t="s">
        <v>283</v>
      </c>
      <c r="C51" s="36">
        <v>157769061</v>
      </c>
      <c r="D51" s="36">
        <v>7110</v>
      </c>
      <c r="E51" s="37">
        <f t="shared" si="2"/>
        <v>22189.74135021097</v>
      </c>
      <c r="F51" s="38">
        <f t="shared" si="3"/>
        <v>0.95223120388253801</v>
      </c>
      <c r="G51" s="37">
        <f t="shared" si="4"/>
        <v>667.89067159462502</v>
      </c>
      <c r="H51" s="37">
        <f t="shared" si="5"/>
        <v>0</v>
      </c>
      <c r="I51" s="37">
        <f t="shared" si="6"/>
        <v>667.89067159462502</v>
      </c>
      <c r="J51" s="81">
        <f t="shared" si="7"/>
        <v>-327.6466461588488</v>
      </c>
      <c r="K51" s="37">
        <f t="shared" si="8"/>
        <v>340.24402543577622</v>
      </c>
      <c r="L51" s="37">
        <f t="shared" si="9"/>
        <v>4748702.6750377836</v>
      </c>
      <c r="M51" s="37">
        <f t="shared" si="10"/>
        <v>2419135.0208483688</v>
      </c>
      <c r="N51" s="41">
        <f>'jan-mai'!M51</f>
        <v>-660848.90635970177</v>
      </c>
      <c r="O51" s="41">
        <f t="shared" si="11"/>
        <v>3079983.9272080706</v>
      </c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s="34" customFormat="1" x14ac:dyDescent="0.2">
      <c r="A52" s="33">
        <v>1566</v>
      </c>
      <c r="B52" s="34" t="s">
        <v>284</v>
      </c>
      <c r="C52" s="36">
        <v>109900235</v>
      </c>
      <c r="D52" s="36">
        <v>5912</v>
      </c>
      <c r="E52" s="37">
        <f t="shared" si="2"/>
        <v>18589.349627875508</v>
      </c>
      <c r="F52" s="38">
        <f t="shared" si="3"/>
        <v>0.79772713418207586</v>
      </c>
      <c r="G52" s="37">
        <f t="shared" si="4"/>
        <v>2828.1257049959022</v>
      </c>
      <c r="H52" s="37">
        <f t="shared" si="5"/>
        <v>834.13875814720643</v>
      </c>
      <c r="I52" s="37">
        <f t="shared" si="6"/>
        <v>3662.2644631431085</v>
      </c>
      <c r="J52" s="81">
        <f t="shared" si="7"/>
        <v>-327.6466461588488</v>
      </c>
      <c r="K52" s="37">
        <f t="shared" si="8"/>
        <v>3334.6178169842597</v>
      </c>
      <c r="L52" s="37">
        <f t="shared" si="9"/>
        <v>21651307.506102059</v>
      </c>
      <c r="M52" s="37">
        <f t="shared" si="10"/>
        <v>19714260.534010943</v>
      </c>
      <c r="N52" s="41">
        <f>'jan-mai'!M52</f>
        <v>15798792.701483397</v>
      </c>
      <c r="O52" s="41">
        <f t="shared" si="11"/>
        <v>3915467.8325275462</v>
      </c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s="34" customFormat="1" x14ac:dyDescent="0.2">
      <c r="A53" s="33">
        <v>1573</v>
      </c>
      <c r="B53" s="34" t="s">
        <v>286</v>
      </c>
      <c r="C53" s="36">
        <v>40087975</v>
      </c>
      <c r="D53" s="36">
        <v>2158</v>
      </c>
      <c r="E53" s="37">
        <f t="shared" si="2"/>
        <v>18576.448100092679</v>
      </c>
      <c r="F53" s="38">
        <f t="shared" si="3"/>
        <v>0.79717348927298592</v>
      </c>
      <c r="G53" s="37">
        <f t="shared" si="4"/>
        <v>2835.8666216655997</v>
      </c>
      <c r="H53" s="37">
        <f t="shared" si="5"/>
        <v>838.65429287119673</v>
      </c>
      <c r="I53" s="37">
        <f t="shared" si="6"/>
        <v>3674.5209145367962</v>
      </c>
      <c r="J53" s="81">
        <f t="shared" si="7"/>
        <v>-327.6466461588488</v>
      </c>
      <c r="K53" s="37">
        <f t="shared" si="8"/>
        <v>3346.8742683779474</v>
      </c>
      <c r="L53" s="37">
        <f t="shared" si="9"/>
        <v>7929616.1335704066</v>
      </c>
      <c r="M53" s="37">
        <f t="shared" si="10"/>
        <v>7222554.6711596102</v>
      </c>
      <c r="N53" s="41">
        <f>'jan-mai'!M53</f>
        <v>6289660.0424731346</v>
      </c>
      <c r="O53" s="41">
        <f t="shared" si="11"/>
        <v>932894.62868647557</v>
      </c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s="34" customFormat="1" x14ac:dyDescent="0.2">
      <c r="A54" s="33">
        <v>1576</v>
      </c>
      <c r="B54" s="34" t="s">
        <v>287</v>
      </c>
      <c r="C54" s="36">
        <v>68613115</v>
      </c>
      <c r="D54" s="36">
        <v>3381</v>
      </c>
      <c r="E54" s="37">
        <f t="shared" si="2"/>
        <v>20293.734102336588</v>
      </c>
      <c r="F54" s="38">
        <f t="shared" si="3"/>
        <v>0.87086760276078468</v>
      </c>
      <c r="G54" s="37">
        <f t="shared" si="4"/>
        <v>1805.4950203192543</v>
      </c>
      <c r="H54" s="37">
        <f t="shared" si="5"/>
        <v>237.6041920858286</v>
      </c>
      <c r="I54" s="37">
        <f t="shared" si="6"/>
        <v>2043.0992124050829</v>
      </c>
      <c r="J54" s="81">
        <f t="shared" si="7"/>
        <v>-327.6466461588488</v>
      </c>
      <c r="K54" s="37">
        <f t="shared" si="8"/>
        <v>1715.452566246234</v>
      </c>
      <c r="L54" s="37">
        <f t="shared" si="9"/>
        <v>6907718.4371415852</v>
      </c>
      <c r="M54" s="37">
        <f t="shared" si="10"/>
        <v>5799945.1264785174</v>
      </c>
      <c r="N54" s="41">
        <f>'jan-mai'!M54</f>
        <v>4583391.6067431271</v>
      </c>
      <c r="O54" s="41">
        <f t="shared" si="11"/>
        <v>1216553.5197353903</v>
      </c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s="34" customFormat="1" x14ac:dyDescent="0.2">
      <c r="A55" s="33">
        <v>1577</v>
      </c>
      <c r="B55" s="34" t="s">
        <v>271</v>
      </c>
      <c r="C55" s="36">
        <v>190944770</v>
      </c>
      <c r="D55" s="36">
        <v>10960</v>
      </c>
      <c r="E55" s="37">
        <f t="shared" si="2"/>
        <v>17421.968065693432</v>
      </c>
      <c r="F55" s="38">
        <f t="shared" si="3"/>
        <v>0.74763114014578902</v>
      </c>
      <c r="G55" s="37">
        <f t="shared" si="4"/>
        <v>3528.5546423051478</v>
      </c>
      <c r="H55" s="37">
        <f t="shared" si="5"/>
        <v>1242.722304910933</v>
      </c>
      <c r="I55" s="37">
        <f t="shared" si="6"/>
        <v>4771.2769472160808</v>
      </c>
      <c r="J55" s="81">
        <f t="shared" si="7"/>
        <v>-327.6466461588488</v>
      </c>
      <c r="K55" s="37">
        <f t="shared" si="8"/>
        <v>4443.6303010572319</v>
      </c>
      <c r="L55" s="37">
        <f t="shared" si="9"/>
        <v>52293195.341488242</v>
      </c>
      <c r="M55" s="37">
        <f t="shared" si="10"/>
        <v>48702188.099587262</v>
      </c>
      <c r="N55" s="41">
        <f>'jan-mai'!M55</f>
        <v>37590713.194766238</v>
      </c>
      <c r="O55" s="41">
        <f t="shared" si="11"/>
        <v>11111474.904821023</v>
      </c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s="34" customFormat="1" x14ac:dyDescent="0.2">
      <c r="A56" s="33">
        <v>1578</v>
      </c>
      <c r="B56" s="34" t="s">
        <v>394</v>
      </c>
      <c r="C56" s="36">
        <v>55327321</v>
      </c>
      <c r="D56" s="36">
        <v>2494</v>
      </c>
      <c r="E56" s="37">
        <f t="shared" si="2"/>
        <v>22184.170408981554</v>
      </c>
      <c r="F56" s="38">
        <f t="shared" si="3"/>
        <v>0.95199213737022848</v>
      </c>
      <c r="G56" s="37">
        <f t="shared" si="4"/>
        <v>671.23323633227483</v>
      </c>
      <c r="H56" s="37">
        <f t="shared" si="5"/>
        <v>0</v>
      </c>
      <c r="I56" s="37">
        <f t="shared" si="6"/>
        <v>671.23323633227483</v>
      </c>
      <c r="J56" s="81">
        <f t="shared" si="7"/>
        <v>-327.6466461588488</v>
      </c>
      <c r="K56" s="37">
        <f t="shared" si="8"/>
        <v>343.58659017342603</v>
      </c>
      <c r="L56" s="37">
        <f t="shared" si="9"/>
        <v>1674055.6914126934</v>
      </c>
      <c r="M56" s="37">
        <f t="shared" si="10"/>
        <v>856904.95589252457</v>
      </c>
      <c r="N56" s="41">
        <f>'jan-mai'!M56</f>
        <v>1607897.6600195367</v>
      </c>
      <c r="O56" s="41">
        <f t="shared" si="11"/>
        <v>-750992.70412701217</v>
      </c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s="34" customFormat="1" x14ac:dyDescent="0.2">
      <c r="A57" s="33">
        <v>1579</v>
      </c>
      <c r="B57" s="34" t="s">
        <v>395</v>
      </c>
      <c r="C57" s="36">
        <v>243259584</v>
      </c>
      <c r="D57" s="36">
        <v>13341</v>
      </c>
      <c r="E57" s="37">
        <f t="shared" si="2"/>
        <v>18233.984259051045</v>
      </c>
      <c r="F57" s="38">
        <f t="shared" si="3"/>
        <v>0.78247729473450323</v>
      </c>
      <c r="G57" s="37">
        <f t="shared" si="4"/>
        <v>3041.3449262905801</v>
      </c>
      <c r="H57" s="37">
        <f t="shared" si="5"/>
        <v>958.51663723576848</v>
      </c>
      <c r="I57" s="37">
        <f t="shared" si="6"/>
        <v>3999.8615635263486</v>
      </c>
      <c r="J57" s="81">
        <f t="shared" si="7"/>
        <v>-327.6466461588488</v>
      </c>
      <c r="K57" s="37">
        <f t="shared" si="8"/>
        <v>3672.2149173674998</v>
      </c>
      <c r="L57" s="37">
        <f t="shared" si="9"/>
        <v>53362153.119005017</v>
      </c>
      <c r="M57" s="37">
        <f t="shared" si="10"/>
        <v>48991019.212599814</v>
      </c>
      <c r="N57" s="41">
        <f>'jan-mai'!M57</f>
        <v>42290444.337388374</v>
      </c>
      <c r="O57" s="41">
        <f t="shared" si="11"/>
        <v>6700574.87521144</v>
      </c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s="34" customFormat="1" x14ac:dyDescent="0.2">
      <c r="A58" s="33">
        <v>1804</v>
      </c>
      <c r="B58" s="34" t="s">
        <v>288</v>
      </c>
      <c r="C58" s="36">
        <v>1160446658</v>
      </c>
      <c r="D58" s="36">
        <v>53259</v>
      </c>
      <c r="E58" s="37">
        <f t="shared" si="2"/>
        <v>21788.742897913966</v>
      </c>
      <c r="F58" s="38">
        <f t="shared" si="3"/>
        <v>0.93502310609719896</v>
      </c>
      <c r="G58" s="37">
        <f t="shared" si="4"/>
        <v>908.48974297282768</v>
      </c>
      <c r="H58" s="37">
        <f t="shared" si="5"/>
        <v>0</v>
      </c>
      <c r="I58" s="37">
        <f t="shared" si="6"/>
        <v>908.48974297282768</v>
      </c>
      <c r="J58" s="81">
        <f t="shared" si="7"/>
        <v>-327.6466461588488</v>
      </c>
      <c r="K58" s="37">
        <f t="shared" si="8"/>
        <v>580.84309681397895</v>
      </c>
      <c r="L58" s="37">
        <f t="shared" si="9"/>
        <v>48385255.220989831</v>
      </c>
      <c r="M58" s="37">
        <f t="shared" si="10"/>
        <v>30935122.493215706</v>
      </c>
      <c r="N58" s="41">
        <f>'jan-mai'!M58</f>
        <v>21288925.635357037</v>
      </c>
      <c r="O58" s="41">
        <f t="shared" si="11"/>
        <v>9646196.857858669</v>
      </c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s="34" customFormat="1" x14ac:dyDescent="0.2">
      <c r="A59" s="33">
        <v>1806</v>
      </c>
      <c r="B59" s="34" t="s">
        <v>289</v>
      </c>
      <c r="C59" s="36">
        <v>431262891</v>
      </c>
      <c r="D59" s="36">
        <v>21515</v>
      </c>
      <c r="E59" s="37">
        <f t="shared" si="2"/>
        <v>20044.754403904251</v>
      </c>
      <c r="F59" s="38">
        <f t="shared" si="3"/>
        <v>0.86018310517071783</v>
      </c>
      <c r="G59" s="37">
        <f t="shared" si="4"/>
        <v>1954.8828393786562</v>
      </c>
      <c r="H59" s="37">
        <f t="shared" si="5"/>
        <v>324.7470865371464</v>
      </c>
      <c r="I59" s="37">
        <f t="shared" si="6"/>
        <v>2279.6299259158027</v>
      </c>
      <c r="J59" s="81">
        <f t="shared" si="7"/>
        <v>-327.6466461588488</v>
      </c>
      <c r="K59" s="37">
        <f t="shared" si="8"/>
        <v>1951.9832797569538</v>
      </c>
      <c r="L59" s="37">
        <f t="shared" si="9"/>
        <v>49046237.856078498</v>
      </c>
      <c r="M59" s="37">
        <f t="shared" si="10"/>
        <v>41996920.263970859</v>
      </c>
      <c r="N59" s="41">
        <f>'jan-mai'!M59</f>
        <v>28795671.638813503</v>
      </c>
      <c r="O59" s="41">
        <f t="shared" si="11"/>
        <v>13201248.625157356</v>
      </c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s="34" customFormat="1" x14ac:dyDescent="0.2">
      <c r="A60" s="33">
        <v>1811</v>
      </c>
      <c r="B60" s="34" t="s">
        <v>290</v>
      </c>
      <c r="C60" s="36">
        <v>28251091</v>
      </c>
      <c r="D60" s="36">
        <v>1391</v>
      </c>
      <c r="E60" s="37">
        <f t="shared" si="2"/>
        <v>20309.914450035947</v>
      </c>
      <c r="F60" s="38">
        <f t="shared" si="3"/>
        <v>0.87156195208761233</v>
      </c>
      <c r="G60" s="37">
        <f t="shared" si="4"/>
        <v>1795.786811699639</v>
      </c>
      <c r="H60" s="37">
        <f t="shared" si="5"/>
        <v>231.9410703910529</v>
      </c>
      <c r="I60" s="37">
        <f t="shared" si="6"/>
        <v>2027.7278820906918</v>
      </c>
      <c r="J60" s="81">
        <f t="shared" si="7"/>
        <v>-327.6466461588488</v>
      </c>
      <c r="K60" s="37">
        <f t="shared" si="8"/>
        <v>1700.0812359318429</v>
      </c>
      <c r="L60" s="37">
        <f t="shared" si="9"/>
        <v>2820569.4839881524</v>
      </c>
      <c r="M60" s="37">
        <f t="shared" si="10"/>
        <v>2364812.9991811933</v>
      </c>
      <c r="N60" s="41">
        <f>'jan-mai'!M60</f>
        <v>1886399.3686423227</v>
      </c>
      <c r="O60" s="41">
        <f t="shared" si="11"/>
        <v>478413.63053887058</v>
      </c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s="34" customFormat="1" x14ac:dyDescent="0.2">
      <c r="A61" s="33">
        <v>1812</v>
      </c>
      <c r="B61" s="34" t="s">
        <v>291</v>
      </c>
      <c r="C61" s="36">
        <v>34107435</v>
      </c>
      <c r="D61" s="36">
        <v>1970</v>
      </c>
      <c r="E61" s="37">
        <f t="shared" si="2"/>
        <v>17313.41878172589</v>
      </c>
      <c r="F61" s="38">
        <f t="shared" si="3"/>
        <v>0.74297295086265813</v>
      </c>
      <c r="G61" s="37">
        <f t="shared" si="4"/>
        <v>3593.6842126856732</v>
      </c>
      <c r="H61" s="37">
        <f t="shared" si="5"/>
        <v>1280.7145542995729</v>
      </c>
      <c r="I61" s="37">
        <f t="shared" si="6"/>
        <v>4874.3987669852459</v>
      </c>
      <c r="J61" s="81">
        <f t="shared" si="7"/>
        <v>-327.6466461588488</v>
      </c>
      <c r="K61" s="37">
        <f t="shared" si="8"/>
        <v>4546.752120826397</v>
      </c>
      <c r="L61" s="37">
        <f t="shared" si="9"/>
        <v>9602565.5709609352</v>
      </c>
      <c r="M61" s="37">
        <f t="shared" si="10"/>
        <v>8957101.6780280024</v>
      </c>
      <c r="N61" s="41">
        <f>'jan-mai'!M61</f>
        <v>7451158.0578183858</v>
      </c>
      <c r="O61" s="41">
        <f t="shared" si="11"/>
        <v>1505943.6202096166</v>
      </c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s="34" customFormat="1" x14ac:dyDescent="0.2">
      <c r="A62" s="33">
        <v>1813</v>
      </c>
      <c r="B62" s="34" t="s">
        <v>292</v>
      </c>
      <c r="C62" s="36">
        <v>158064940</v>
      </c>
      <c r="D62" s="36">
        <v>7787</v>
      </c>
      <c r="E62" s="37">
        <f t="shared" si="2"/>
        <v>20298.566842172851</v>
      </c>
      <c r="F62" s="38">
        <f t="shared" si="3"/>
        <v>0.87107499074245187</v>
      </c>
      <c r="G62" s="37">
        <f t="shared" si="4"/>
        <v>1802.5953764174963</v>
      </c>
      <c r="H62" s="37">
        <f t="shared" si="5"/>
        <v>235.91273314313636</v>
      </c>
      <c r="I62" s="37">
        <f t="shared" si="6"/>
        <v>2038.5081095606326</v>
      </c>
      <c r="J62" s="81">
        <f t="shared" si="7"/>
        <v>-327.6466461588488</v>
      </c>
      <c r="K62" s="37">
        <f t="shared" si="8"/>
        <v>1710.8614634017838</v>
      </c>
      <c r="L62" s="37">
        <f t="shared" si="9"/>
        <v>15873862.649148647</v>
      </c>
      <c r="M62" s="37">
        <f t="shared" si="10"/>
        <v>13322478.21550969</v>
      </c>
      <c r="N62" s="41">
        <f>'jan-mai'!M62</f>
        <v>11938448.102960292</v>
      </c>
      <c r="O62" s="41">
        <f t="shared" si="11"/>
        <v>1384030.1125493981</v>
      </c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s="34" customFormat="1" x14ac:dyDescent="0.2">
      <c r="A63" s="33">
        <v>1815</v>
      </c>
      <c r="B63" s="34" t="s">
        <v>293</v>
      </c>
      <c r="C63" s="36">
        <v>22723754</v>
      </c>
      <c r="D63" s="36">
        <v>1219</v>
      </c>
      <c r="E63" s="37">
        <f t="shared" si="2"/>
        <v>18641.307629204264</v>
      </c>
      <c r="F63" s="38">
        <f t="shared" si="3"/>
        <v>0.79995681452740997</v>
      </c>
      <c r="G63" s="37">
        <f t="shared" si="4"/>
        <v>2796.9509041986485</v>
      </c>
      <c r="H63" s="37">
        <f t="shared" si="5"/>
        <v>815.9534576821419</v>
      </c>
      <c r="I63" s="37">
        <f t="shared" si="6"/>
        <v>3612.9043618807905</v>
      </c>
      <c r="J63" s="81">
        <f t="shared" si="7"/>
        <v>-327.6466461588488</v>
      </c>
      <c r="K63" s="37">
        <f t="shared" si="8"/>
        <v>3285.2577157219416</v>
      </c>
      <c r="L63" s="37">
        <f t="shared" si="9"/>
        <v>4404130.417132684</v>
      </c>
      <c r="M63" s="37">
        <f t="shared" si="10"/>
        <v>4004729.1554650469</v>
      </c>
      <c r="N63" s="41">
        <f>'jan-mai'!M63</f>
        <v>3892821.0582135078</v>
      </c>
      <c r="O63" s="41">
        <f t="shared" si="11"/>
        <v>111908.09725153912</v>
      </c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s="34" customFormat="1" x14ac:dyDescent="0.2">
      <c r="A64" s="33">
        <v>1816</v>
      </c>
      <c r="B64" s="34" t="s">
        <v>294</v>
      </c>
      <c r="C64" s="36">
        <v>8312998</v>
      </c>
      <c r="D64" s="36">
        <v>454</v>
      </c>
      <c r="E64" s="37">
        <f t="shared" si="2"/>
        <v>18310.568281938326</v>
      </c>
      <c r="F64" s="38">
        <f t="shared" si="3"/>
        <v>0.78576375468737825</v>
      </c>
      <c r="G64" s="37">
        <f t="shared" si="4"/>
        <v>2995.3945125582118</v>
      </c>
      <c r="H64" s="37">
        <f t="shared" si="5"/>
        <v>931.71222922522043</v>
      </c>
      <c r="I64" s="37">
        <f t="shared" si="6"/>
        <v>3927.106741783432</v>
      </c>
      <c r="J64" s="81">
        <f t="shared" si="7"/>
        <v>-327.6466461588488</v>
      </c>
      <c r="K64" s="37">
        <f t="shared" si="8"/>
        <v>3599.4600956245831</v>
      </c>
      <c r="L64" s="37">
        <f t="shared" si="9"/>
        <v>1782906.460769678</v>
      </c>
      <c r="M64" s="37">
        <f t="shared" si="10"/>
        <v>1634154.8834135607</v>
      </c>
      <c r="N64" s="41">
        <f>'jan-mai'!M64</f>
        <v>1496868.8624109372</v>
      </c>
      <c r="O64" s="41">
        <f t="shared" si="11"/>
        <v>137286.02100262349</v>
      </c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s="34" customFormat="1" x14ac:dyDescent="0.2">
      <c r="A65" s="33">
        <v>1818</v>
      </c>
      <c r="B65" s="34" t="s">
        <v>396</v>
      </c>
      <c r="C65" s="36">
        <v>36316220</v>
      </c>
      <c r="D65" s="36">
        <v>1839</v>
      </c>
      <c r="E65" s="37">
        <f t="shared" si="2"/>
        <v>19747.808591625882</v>
      </c>
      <c r="F65" s="38">
        <f t="shared" si="3"/>
        <v>0.84744023161257154</v>
      </c>
      <c r="G65" s="37">
        <f t="shared" si="4"/>
        <v>2133.0503267456775</v>
      </c>
      <c r="H65" s="37">
        <f t="shared" si="5"/>
        <v>428.67812083457557</v>
      </c>
      <c r="I65" s="37">
        <f t="shared" si="6"/>
        <v>2561.728447580253</v>
      </c>
      <c r="J65" s="81">
        <f t="shared" si="7"/>
        <v>-327.6466461588488</v>
      </c>
      <c r="K65" s="37">
        <f t="shared" si="8"/>
        <v>2234.0818014214042</v>
      </c>
      <c r="L65" s="37">
        <f t="shared" si="9"/>
        <v>4711018.6151000857</v>
      </c>
      <c r="M65" s="37">
        <f t="shared" si="10"/>
        <v>4108476.4328139625</v>
      </c>
      <c r="N65" s="41">
        <f>'jan-mai'!M65</f>
        <v>3744139.1469685333</v>
      </c>
      <c r="O65" s="41">
        <f t="shared" si="11"/>
        <v>364337.28584542917</v>
      </c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s="34" customFormat="1" x14ac:dyDescent="0.2">
      <c r="A66" s="33">
        <v>1820</v>
      </c>
      <c r="B66" s="34" t="s">
        <v>295</v>
      </c>
      <c r="C66" s="36">
        <v>132542251</v>
      </c>
      <c r="D66" s="36">
        <v>7300</v>
      </c>
      <c r="E66" s="37">
        <f t="shared" si="2"/>
        <v>18156.472739726029</v>
      </c>
      <c r="F66" s="38">
        <f t="shared" si="3"/>
        <v>0.77915103300856736</v>
      </c>
      <c r="G66" s="37">
        <f t="shared" si="4"/>
        <v>3087.8518378855902</v>
      </c>
      <c r="H66" s="37">
        <f t="shared" si="5"/>
        <v>985.64566899952433</v>
      </c>
      <c r="I66" s="37">
        <f t="shared" si="6"/>
        <v>4073.4975068851145</v>
      </c>
      <c r="J66" s="81">
        <f t="shared" si="7"/>
        <v>-327.6466461588488</v>
      </c>
      <c r="K66" s="37">
        <f t="shared" si="8"/>
        <v>3745.8508607262656</v>
      </c>
      <c r="L66" s="37">
        <f t="shared" si="9"/>
        <v>29736531.800261337</v>
      </c>
      <c r="M66" s="37">
        <f t="shared" si="10"/>
        <v>27344711.283301741</v>
      </c>
      <c r="N66" s="41">
        <f>'jan-mai'!M66</f>
        <v>21141383.80308336</v>
      </c>
      <c r="O66" s="41">
        <f t="shared" si="11"/>
        <v>6203327.4802183807</v>
      </c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s="34" customFormat="1" x14ac:dyDescent="0.2">
      <c r="A67" s="33">
        <v>1822</v>
      </c>
      <c r="B67" s="34" t="s">
        <v>296</v>
      </c>
      <c r="C67" s="36">
        <v>34343715</v>
      </c>
      <c r="D67" s="36">
        <v>2270</v>
      </c>
      <c r="E67" s="37">
        <f t="shared" si="2"/>
        <v>15129.38986784141</v>
      </c>
      <c r="F67" s="38">
        <f t="shared" si="3"/>
        <v>0.64924943921105804</v>
      </c>
      <c r="G67" s="37">
        <f t="shared" si="4"/>
        <v>4904.1015610163613</v>
      </c>
      <c r="H67" s="37">
        <f t="shared" si="5"/>
        <v>2045.1246741591408</v>
      </c>
      <c r="I67" s="37">
        <f t="shared" si="6"/>
        <v>6949.2262351755016</v>
      </c>
      <c r="J67" s="81">
        <f t="shared" si="7"/>
        <v>-327.6466461588488</v>
      </c>
      <c r="K67" s="37">
        <f t="shared" si="8"/>
        <v>6621.5795890166528</v>
      </c>
      <c r="L67" s="37">
        <f t="shared" si="9"/>
        <v>15774743.55384839</v>
      </c>
      <c r="M67" s="37">
        <f t="shared" si="10"/>
        <v>15030985.667067802</v>
      </c>
      <c r="N67" s="41">
        <f>'jan-mai'!M67</f>
        <v>11913366.862054689</v>
      </c>
      <c r="O67" s="41">
        <f t="shared" si="11"/>
        <v>3117618.8050131127</v>
      </c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s="34" customFormat="1" x14ac:dyDescent="0.2">
      <c r="A68" s="33">
        <v>1824</v>
      </c>
      <c r="B68" s="34" t="s">
        <v>297</v>
      </c>
      <c r="C68" s="36">
        <v>243677484</v>
      </c>
      <c r="D68" s="36">
        <v>13342</v>
      </c>
      <c r="E68" s="37">
        <f t="shared" si="2"/>
        <v>18263.939739169538</v>
      </c>
      <c r="F68" s="38">
        <f t="shared" si="3"/>
        <v>0.78376277807772576</v>
      </c>
      <c r="G68" s="37">
        <f t="shared" si="4"/>
        <v>3023.3716382194839</v>
      </c>
      <c r="H68" s="37">
        <f t="shared" si="5"/>
        <v>948.03221919429586</v>
      </c>
      <c r="I68" s="37">
        <f t="shared" si="6"/>
        <v>3971.4038574137799</v>
      </c>
      <c r="J68" s="81">
        <f t="shared" si="7"/>
        <v>-327.6466461588488</v>
      </c>
      <c r="K68" s="37">
        <f t="shared" si="8"/>
        <v>3643.757211254931</v>
      </c>
      <c r="L68" s="37">
        <f t="shared" si="9"/>
        <v>52986470.265614651</v>
      </c>
      <c r="M68" s="37">
        <f t="shared" si="10"/>
        <v>48615008.712563291</v>
      </c>
      <c r="N68" s="41">
        <f>'jan-mai'!M68</f>
        <v>37057846.376402482</v>
      </c>
      <c r="O68" s="41">
        <f t="shared" si="11"/>
        <v>11557162.336160809</v>
      </c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s="34" customFormat="1" x14ac:dyDescent="0.2">
      <c r="A69" s="33">
        <v>1825</v>
      </c>
      <c r="B69" s="34" t="s">
        <v>298</v>
      </c>
      <c r="C69" s="36">
        <v>24371701</v>
      </c>
      <c r="D69" s="36">
        <v>1454</v>
      </c>
      <c r="E69" s="37">
        <f t="shared" si="2"/>
        <v>16761.830123796422</v>
      </c>
      <c r="F69" s="38">
        <f t="shared" si="3"/>
        <v>0.71930255635474116</v>
      </c>
      <c r="G69" s="37">
        <f t="shared" si="4"/>
        <v>3924.6374074433534</v>
      </c>
      <c r="H69" s="37">
        <f t="shared" si="5"/>
        <v>1473.7705845748865</v>
      </c>
      <c r="I69" s="37">
        <f t="shared" si="6"/>
        <v>5398.4079920182394</v>
      </c>
      <c r="J69" s="81">
        <f t="shared" si="7"/>
        <v>-327.6466461588488</v>
      </c>
      <c r="K69" s="37">
        <f t="shared" si="8"/>
        <v>5070.7613458593905</v>
      </c>
      <c r="L69" s="37">
        <f t="shared" si="9"/>
        <v>7849285.2203945201</v>
      </c>
      <c r="M69" s="37">
        <f t="shared" si="10"/>
        <v>7372886.9968795534</v>
      </c>
      <c r="N69" s="41">
        <f>'jan-mai'!M69</f>
        <v>5707716.6265319437</v>
      </c>
      <c r="O69" s="41">
        <f t="shared" si="11"/>
        <v>1665170.3703476097</v>
      </c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s="34" customFormat="1" x14ac:dyDescent="0.2">
      <c r="A70" s="33">
        <v>1826</v>
      </c>
      <c r="B70" s="34" t="s">
        <v>397</v>
      </c>
      <c r="C70" s="36">
        <v>20243629</v>
      </c>
      <c r="D70" s="36">
        <v>1278</v>
      </c>
      <c r="E70" s="37">
        <f t="shared" si="2"/>
        <v>15840.085289514867</v>
      </c>
      <c r="F70" s="38">
        <f t="shared" si="3"/>
        <v>0.67974760258723865</v>
      </c>
      <c r="G70" s="37">
        <f t="shared" si="4"/>
        <v>4477.6843080122862</v>
      </c>
      <c r="H70" s="37">
        <f t="shared" si="5"/>
        <v>1796.3812765734308</v>
      </c>
      <c r="I70" s="37">
        <f t="shared" si="6"/>
        <v>6274.0655845857173</v>
      </c>
      <c r="J70" s="81">
        <f t="shared" si="7"/>
        <v>-327.6466461588488</v>
      </c>
      <c r="K70" s="37">
        <f t="shared" si="8"/>
        <v>5946.4189384268684</v>
      </c>
      <c r="L70" s="37">
        <f t="shared" si="9"/>
        <v>8018255.8171005463</v>
      </c>
      <c r="M70" s="37">
        <f t="shared" si="10"/>
        <v>7599523.403309538</v>
      </c>
      <c r="N70" s="41">
        <f>'jan-mai'!M70</f>
        <v>5709889.5100466488</v>
      </c>
      <c r="O70" s="41">
        <f t="shared" si="11"/>
        <v>1889633.8932628892</v>
      </c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s="34" customFormat="1" x14ac:dyDescent="0.2">
      <c r="A71" s="33">
        <v>1827</v>
      </c>
      <c r="B71" s="34" t="s">
        <v>299</v>
      </c>
      <c r="C71" s="36">
        <v>31626424</v>
      </c>
      <c r="D71" s="36">
        <v>1391</v>
      </c>
      <c r="E71" s="37">
        <f t="shared" si="2"/>
        <v>22736.465851905105</v>
      </c>
      <c r="F71" s="38">
        <f t="shared" si="3"/>
        <v>0.97569286223284302</v>
      </c>
      <c r="G71" s="37">
        <f t="shared" si="4"/>
        <v>339.85597057814448</v>
      </c>
      <c r="H71" s="37">
        <f t="shared" si="5"/>
        <v>0</v>
      </c>
      <c r="I71" s="37">
        <f t="shared" si="6"/>
        <v>339.85597057814448</v>
      </c>
      <c r="J71" s="81">
        <f t="shared" si="7"/>
        <v>-327.6466461588488</v>
      </c>
      <c r="K71" s="37">
        <f t="shared" si="8"/>
        <v>12.209324419295683</v>
      </c>
      <c r="L71" s="37">
        <f t="shared" si="9"/>
        <v>472739.65507419896</v>
      </c>
      <c r="M71" s="37">
        <f t="shared" si="10"/>
        <v>16983.170267240293</v>
      </c>
      <c r="N71" s="41">
        <f>'jan-mai'!M71</f>
        <v>618158.92152653425</v>
      </c>
      <c r="O71" s="41">
        <f t="shared" si="11"/>
        <v>-601175.75125929399</v>
      </c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s="34" customFormat="1" x14ac:dyDescent="0.2">
      <c r="A72" s="33">
        <v>1828</v>
      </c>
      <c r="B72" s="34" t="s">
        <v>300</v>
      </c>
      <c r="C72" s="36">
        <v>31264037</v>
      </c>
      <c r="D72" s="36">
        <v>1783</v>
      </c>
      <c r="E72" s="37">
        <f t="shared" si="2"/>
        <v>17534.513180033649</v>
      </c>
      <c r="F72" s="38">
        <f t="shared" si="3"/>
        <v>0.75246080300791451</v>
      </c>
      <c r="G72" s="37">
        <f t="shared" si="4"/>
        <v>3461.0275737010174</v>
      </c>
      <c r="H72" s="37">
        <f t="shared" si="5"/>
        <v>1203.3315148918571</v>
      </c>
      <c r="I72" s="37">
        <f t="shared" si="6"/>
        <v>4664.3590885928743</v>
      </c>
      <c r="J72" s="81">
        <f t="shared" si="7"/>
        <v>-327.6466461588488</v>
      </c>
      <c r="K72" s="37">
        <f t="shared" si="8"/>
        <v>4336.7124424340254</v>
      </c>
      <c r="L72" s="37">
        <f t="shared" si="9"/>
        <v>8316552.2549610948</v>
      </c>
      <c r="M72" s="37">
        <f t="shared" si="10"/>
        <v>7732358.2848598678</v>
      </c>
      <c r="N72" s="41">
        <f>'jan-mai'!M72</f>
        <v>5027685.8621777557</v>
      </c>
      <c r="O72" s="41">
        <f t="shared" si="11"/>
        <v>2704672.4226821121</v>
      </c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s="34" customFormat="1" x14ac:dyDescent="0.2">
      <c r="A73" s="33">
        <v>1832</v>
      </c>
      <c r="B73" s="34" t="s">
        <v>301</v>
      </c>
      <c r="C73" s="36">
        <v>101836653</v>
      </c>
      <c r="D73" s="36">
        <v>4459</v>
      </c>
      <c r="E73" s="37">
        <f t="shared" ref="E73:E136" si="12">IF(ISNUMBER(C73),(C73)/D73,"")</f>
        <v>22838.45099798161</v>
      </c>
      <c r="F73" s="38">
        <f t="shared" ref="F73:F136" si="13">IF(ISNUMBER(C73),E73/E$365,"")</f>
        <v>0.98006936382850696</v>
      </c>
      <c r="G73" s="37">
        <f t="shared" ref="G73:G136" si="14">IF(ISNUMBER(D73),(E$365-E73)*0.6,"")</f>
        <v>278.66488293224103</v>
      </c>
      <c r="H73" s="37">
        <f t="shared" ref="H73:H136" si="15">IF(ISNUMBER(D73),(IF(E73&gt;=E$365*0.9,0,IF(E73&lt;0.9*E$365,(E$365*0.9-E73)*0.35))),"")</f>
        <v>0</v>
      </c>
      <c r="I73" s="37">
        <f t="shared" ref="I73:I136" si="16">IF(ISNUMBER(C73),G73+H73,"")</f>
        <v>278.66488293224103</v>
      </c>
      <c r="J73" s="81">
        <f t="shared" ref="J73:J136" si="17">IF(ISNUMBER(D73),I$367,"")</f>
        <v>-327.6466461588488</v>
      </c>
      <c r="K73" s="37">
        <f t="shared" ref="K73:K136" si="18">IF(ISNUMBER(I73),I73+J73,"")</f>
        <v>-48.981763226607768</v>
      </c>
      <c r="L73" s="37">
        <f t="shared" ref="L73:L136" si="19">IF(ISNUMBER(I73),(I73*D73),"")</f>
        <v>1242566.7129948628</v>
      </c>
      <c r="M73" s="37">
        <f t="shared" ref="M73:M136" si="20">IF(ISNUMBER(K73),(K73*D73),"")</f>
        <v>-218409.68222744405</v>
      </c>
      <c r="N73" s="41">
        <f>'jan-mai'!M73</f>
        <v>-4514926.9786579302</v>
      </c>
      <c r="O73" s="41">
        <f t="shared" ref="O73:O136" si="21">IF(ISNUMBER(M73),(M73-N73),"")</f>
        <v>4296517.2964304863</v>
      </c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s="34" customFormat="1" x14ac:dyDescent="0.2">
      <c r="A74" s="33">
        <v>1833</v>
      </c>
      <c r="B74" s="34" t="s">
        <v>302</v>
      </c>
      <c r="C74" s="36">
        <v>507662270</v>
      </c>
      <c r="D74" s="36">
        <v>25980</v>
      </c>
      <c r="E74" s="37">
        <f t="shared" si="12"/>
        <v>19540.503079291764</v>
      </c>
      <c r="F74" s="38">
        <f t="shared" si="13"/>
        <v>0.8385441036917507</v>
      </c>
      <c r="G74" s="37">
        <f t="shared" si="14"/>
        <v>2257.4336341461485</v>
      </c>
      <c r="H74" s="37">
        <f t="shared" si="15"/>
        <v>501.23505015151693</v>
      </c>
      <c r="I74" s="37">
        <f t="shared" si="16"/>
        <v>2758.6686842976655</v>
      </c>
      <c r="J74" s="81">
        <f t="shared" si="17"/>
        <v>-327.6466461588488</v>
      </c>
      <c r="K74" s="37">
        <f t="shared" si="18"/>
        <v>2431.0220381388167</v>
      </c>
      <c r="L74" s="37">
        <f t="shared" si="19"/>
        <v>71670212.418053344</v>
      </c>
      <c r="M74" s="37">
        <f t="shared" si="20"/>
        <v>63157952.550846457</v>
      </c>
      <c r="N74" s="41">
        <f>'jan-mai'!M74</f>
        <v>41834358.336863779</v>
      </c>
      <c r="O74" s="41">
        <f t="shared" si="21"/>
        <v>21323594.213982679</v>
      </c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s="34" customFormat="1" x14ac:dyDescent="0.2">
      <c r="A75" s="33">
        <v>1834</v>
      </c>
      <c r="B75" s="34" t="s">
        <v>303</v>
      </c>
      <c r="C75" s="36">
        <v>57221651</v>
      </c>
      <c r="D75" s="36">
        <v>1852</v>
      </c>
      <c r="E75" s="37">
        <f t="shared" si="12"/>
        <v>30897.219762419005</v>
      </c>
      <c r="F75" s="38">
        <f t="shared" si="13"/>
        <v>1.3258963368093459</v>
      </c>
      <c r="G75" s="37">
        <f t="shared" si="14"/>
        <v>-4556.5963757301952</v>
      </c>
      <c r="H75" s="37">
        <f t="shared" si="15"/>
        <v>0</v>
      </c>
      <c r="I75" s="37">
        <f t="shared" si="16"/>
        <v>-4556.5963757301952</v>
      </c>
      <c r="J75" s="81">
        <f t="shared" si="17"/>
        <v>-327.6466461588488</v>
      </c>
      <c r="K75" s="37">
        <f t="shared" si="18"/>
        <v>-4884.243021889044</v>
      </c>
      <c r="L75" s="37">
        <f t="shared" si="19"/>
        <v>-8438816.4878523219</v>
      </c>
      <c r="M75" s="37">
        <f t="shared" si="20"/>
        <v>-9045618.0765385088</v>
      </c>
      <c r="N75" s="41">
        <f>'jan-mai'!M75</f>
        <v>-7001578.8729927093</v>
      </c>
      <c r="O75" s="41">
        <f t="shared" si="21"/>
        <v>-2044039.2035457995</v>
      </c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s="34" customFormat="1" x14ac:dyDescent="0.2">
      <c r="A76" s="33">
        <v>1835</v>
      </c>
      <c r="B76" s="34" t="s">
        <v>304</v>
      </c>
      <c r="C76" s="36">
        <v>9159129</v>
      </c>
      <c r="D76" s="36">
        <v>444</v>
      </c>
      <c r="E76" s="37">
        <f t="shared" si="12"/>
        <v>20628.66891891892</v>
      </c>
      <c r="F76" s="38">
        <f t="shared" si="13"/>
        <v>0.88524070331129379</v>
      </c>
      <c r="G76" s="37">
        <f t="shared" si="14"/>
        <v>1604.5341303698551</v>
      </c>
      <c r="H76" s="37">
        <f t="shared" si="15"/>
        <v>120.37700628201236</v>
      </c>
      <c r="I76" s="37">
        <f t="shared" si="16"/>
        <v>1724.9111366518675</v>
      </c>
      <c r="J76" s="81">
        <f t="shared" si="17"/>
        <v>-327.6466461588488</v>
      </c>
      <c r="K76" s="37">
        <f t="shared" si="18"/>
        <v>1397.2644904930187</v>
      </c>
      <c r="L76" s="37">
        <f t="shared" si="19"/>
        <v>765860.54467342922</v>
      </c>
      <c r="M76" s="37">
        <f t="shared" si="20"/>
        <v>620385.4337789003</v>
      </c>
      <c r="N76" s="41">
        <f>'jan-mai'!M76</f>
        <v>972619.47226972773</v>
      </c>
      <c r="O76" s="41">
        <f t="shared" si="21"/>
        <v>-352234.03849082743</v>
      </c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s="34" customFormat="1" x14ac:dyDescent="0.2">
      <c r="A77" s="33">
        <v>1836</v>
      </c>
      <c r="B77" s="34" t="s">
        <v>305</v>
      </c>
      <c r="C77" s="36">
        <v>20390714</v>
      </c>
      <c r="D77" s="36">
        <v>1139</v>
      </c>
      <c r="E77" s="37">
        <f t="shared" si="12"/>
        <v>17902.294995610184</v>
      </c>
      <c r="F77" s="38">
        <f t="shared" si="13"/>
        <v>0.76824347102036605</v>
      </c>
      <c r="G77" s="37">
        <f t="shared" si="14"/>
        <v>3240.3584843550966</v>
      </c>
      <c r="H77" s="37">
        <f t="shared" si="15"/>
        <v>1074.6078794400701</v>
      </c>
      <c r="I77" s="37">
        <f t="shared" si="16"/>
        <v>4314.9663637951671</v>
      </c>
      <c r="J77" s="81">
        <f t="shared" si="17"/>
        <v>-327.6466461588488</v>
      </c>
      <c r="K77" s="37">
        <f t="shared" si="18"/>
        <v>3987.3197176363183</v>
      </c>
      <c r="L77" s="37">
        <f t="shared" si="19"/>
        <v>4914746.6883626953</v>
      </c>
      <c r="M77" s="37">
        <f t="shared" si="20"/>
        <v>4541557.1583877662</v>
      </c>
      <c r="N77" s="41">
        <f>'jan-mai'!M77</f>
        <v>3710211.3870838271</v>
      </c>
      <c r="O77" s="41">
        <f t="shared" si="21"/>
        <v>831345.77130393917</v>
      </c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34" customFormat="1" x14ac:dyDescent="0.2">
      <c r="A78" s="33">
        <v>1837</v>
      </c>
      <c r="B78" s="34" t="s">
        <v>306</v>
      </c>
      <c r="C78" s="36">
        <v>135135425</v>
      </c>
      <c r="D78" s="36">
        <v>6212</v>
      </c>
      <c r="E78" s="37">
        <f t="shared" si="12"/>
        <v>21753.931905988411</v>
      </c>
      <c r="F78" s="38">
        <f t="shared" si="13"/>
        <v>0.93352925755581873</v>
      </c>
      <c r="G78" s="37">
        <f t="shared" si="14"/>
        <v>929.37633812816057</v>
      </c>
      <c r="H78" s="37">
        <f t="shared" si="15"/>
        <v>0</v>
      </c>
      <c r="I78" s="37">
        <f t="shared" si="16"/>
        <v>929.37633812816057</v>
      </c>
      <c r="J78" s="81">
        <f t="shared" si="17"/>
        <v>-327.6466461588488</v>
      </c>
      <c r="K78" s="37">
        <f t="shared" si="18"/>
        <v>601.72969196931172</v>
      </c>
      <c r="L78" s="37">
        <f t="shared" si="19"/>
        <v>5773285.8124521337</v>
      </c>
      <c r="M78" s="37">
        <f t="shared" si="20"/>
        <v>3737944.8465133645</v>
      </c>
      <c r="N78" s="41">
        <f>'jan-mai'!M78</f>
        <v>-101579.00206842473</v>
      </c>
      <c r="O78" s="41">
        <f t="shared" si="21"/>
        <v>3839523.8485817891</v>
      </c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34" customFormat="1" x14ac:dyDescent="0.2">
      <c r="A79" s="33">
        <v>1838</v>
      </c>
      <c r="B79" s="34" t="s">
        <v>307</v>
      </c>
      <c r="C79" s="36">
        <v>37315098</v>
      </c>
      <c r="D79" s="36">
        <v>1928</v>
      </c>
      <c r="E79" s="37">
        <f t="shared" si="12"/>
        <v>19354.303941908714</v>
      </c>
      <c r="F79" s="38">
        <f t="shared" si="13"/>
        <v>0.83055371633419528</v>
      </c>
      <c r="G79" s="37">
        <f t="shared" si="14"/>
        <v>2369.1531165759784</v>
      </c>
      <c r="H79" s="37">
        <f t="shared" si="15"/>
        <v>566.40474823558429</v>
      </c>
      <c r="I79" s="37">
        <f t="shared" si="16"/>
        <v>2935.5578648115625</v>
      </c>
      <c r="J79" s="81">
        <f t="shared" si="17"/>
        <v>-327.6466461588488</v>
      </c>
      <c r="K79" s="37">
        <f t="shared" si="18"/>
        <v>2607.9112186527136</v>
      </c>
      <c r="L79" s="37">
        <f t="shared" si="19"/>
        <v>5659755.563356692</v>
      </c>
      <c r="M79" s="37">
        <f t="shared" si="20"/>
        <v>5028052.8295624321</v>
      </c>
      <c r="N79" s="41">
        <f>'jan-mai'!M79</f>
        <v>3588176.7192253042</v>
      </c>
      <c r="O79" s="41">
        <f t="shared" si="21"/>
        <v>1439876.1103371279</v>
      </c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34" customFormat="1" x14ac:dyDescent="0.2">
      <c r="A80" s="33">
        <v>1839</v>
      </c>
      <c r="B80" s="34" t="s">
        <v>308</v>
      </c>
      <c r="C80" s="36">
        <v>20344033</v>
      </c>
      <c r="D80" s="36">
        <v>1027</v>
      </c>
      <c r="E80" s="37">
        <f t="shared" si="12"/>
        <v>19809.185004868548</v>
      </c>
      <c r="F80" s="38">
        <f t="shared" si="13"/>
        <v>0.8500740854709673</v>
      </c>
      <c r="G80" s="37">
        <f t="shared" si="14"/>
        <v>2096.224478800078</v>
      </c>
      <c r="H80" s="37">
        <f t="shared" si="15"/>
        <v>407.19637619964249</v>
      </c>
      <c r="I80" s="37">
        <f t="shared" si="16"/>
        <v>2503.4208549997206</v>
      </c>
      <c r="J80" s="81">
        <f t="shared" si="17"/>
        <v>-327.6466461588488</v>
      </c>
      <c r="K80" s="37">
        <f t="shared" si="18"/>
        <v>2175.7742088408718</v>
      </c>
      <c r="L80" s="37">
        <f t="shared" si="19"/>
        <v>2571013.218084713</v>
      </c>
      <c r="M80" s="37">
        <f t="shared" si="20"/>
        <v>2234520.1124795754</v>
      </c>
      <c r="N80" s="41">
        <f>'jan-mai'!M80</f>
        <v>702207.94019248674</v>
      </c>
      <c r="O80" s="41">
        <f t="shared" si="21"/>
        <v>1532312.1722870888</v>
      </c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s="34" customFormat="1" x14ac:dyDescent="0.2">
      <c r="A81" s="33">
        <v>1840</v>
      </c>
      <c r="B81" s="34" t="s">
        <v>309</v>
      </c>
      <c r="C81" s="36">
        <v>78798029</v>
      </c>
      <c r="D81" s="36">
        <v>4650</v>
      </c>
      <c r="E81" s="37">
        <f t="shared" si="12"/>
        <v>16945.812688172042</v>
      </c>
      <c r="F81" s="38">
        <f t="shared" si="13"/>
        <v>0.7271978236318033</v>
      </c>
      <c r="G81" s="37">
        <f t="shared" si="14"/>
        <v>3814.2478688179817</v>
      </c>
      <c r="H81" s="37">
        <f t="shared" si="15"/>
        <v>1409.3766870434197</v>
      </c>
      <c r="I81" s="37">
        <f t="shared" si="16"/>
        <v>5223.6245558614009</v>
      </c>
      <c r="J81" s="81">
        <f t="shared" si="17"/>
        <v>-327.6466461588488</v>
      </c>
      <c r="K81" s="37">
        <f t="shared" si="18"/>
        <v>4895.9779097025521</v>
      </c>
      <c r="L81" s="37">
        <f t="shared" si="19"/>
        <v>24289854.184755515</v>
      </c>
      <c r="M81" s="37">
        <f t="shared" si="20"/>
        <v>22766297.280116867</v>
      </c>
      <c r="N81" s="41">
        <f>'jan-mai'!M81</f>
        <v>17588810.565662682</v>
      </c>
      <c r="O81" s="41">
        <f t="shared" si="21"/>
        <v>5177486.7144541852</v>
      </c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s="34" customFormat="1" x14ac:dyDescent="0.2">
      <c r="A82" s="33">
        <v>1841</v>
      </c>
      <c r="B82" s="34" t="s">
        <v>398</v>
      </c>
      <c r="C82" s="36">
        <v>189426608</v>
      </c>
      <c r="D82" s="36">
        <v>9572</v>
      </c>
      <c r="E82" s="37">
        <f t="shared" si="12"/>
        <v>19789.658169661514</v>
      </c>
      <c r="F82" s="38">
        <f t="shared" si="13"/>
        <v>0.84923612789842284</v>
      </c>
      <c r="G82" s="37">
        <f t="shared" si="14"/>
        <v>2107.9405799242986</v>
      </c>
      <c r="H82" s="37">
        <f t="shared" si="15"/>
        <v>414.03076852210449</v>
      </c>
      <c r="I82" s="37">
        <f t="shared" si="16"/>
        <v>2521.9713484464032</v>
      </c>
      <c r="J82" s="81">
        <f t="shared" si="17"/>
        <v>-327.6466461588488</v>
      </c>
      <c r="K82" s="37">
        <f t="shared" si="18"/>
        <v>2194.3247022875544</v>
      </c>
      <c r="L82" s="37">
        <f t="shared" si="19"/>
        <v>24140309.747328971</v>
      </c>
      <c r="M82" s="37">
        <f t="shared" si="20"/>
        <v>21004076.050296471</v>
      </c>
      <c r="N82" s="41">
        <f>'jan-mai'!M82</f>
        <v>14059743.193166289</v>
      </c>
      <c r="O82" s="41">
        <f t="shared" si="21"/>
        <v>6944332.857130181</v>
      </c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s="34" customFormat="1" x14ac:dyDescent="0.2">
      <c r="A83" s="33">
        <v>1845</v>
      </c>
      <c r="B83" s="34" t="s">
        <v>310</v>
      </c>
      <c r="C83" s="36">
        <v>45076034</v>
      </c>
      <c r="D83" s="36">
        <v>1845</v>
      </c>
      <c r="E83" s="37">
        <f t="shared" si="12"/>
        <v>24431.454742547427</v>
      </c>
      <c r="F83" s="38">
        <f t="shared" si="13"/>
        <v>1.0484301369234523</v>
      </c>
      <c r="G83" s="37">
        <f t="shared" si="14"/>
        <v>-677.13736380724879</v>
      </c>
      <c r="H83" s="37">
        <f t="shared" si="15"/>
        <v>0</v>
      </c>
      <c r="I83" s="37">
        <f t="shared" si="16"/>
        <v>-677.13736380724879</v>
      </c>
      <c r="J83" s="81">
        <f t="shared" si="17"/>
        <v>-327.6466461588488</v>
      </c>
      <c r="K83" s="37">
        <f t="shared" si="18"/>
        <v>-1004.7840099660975</v>
      </c>
      <c r="L83" s="37">
        <f t="shared" si="19"/>
        <v>-1249318.436224374</v>
      </c>
      <c r="M83" s="37">
        <f t="shared" si="20"/>
        <v>-1853826.4983874499</v>
      </c>
      <c r="N83" s="41">
        <f>'jan-mai'!M83</f>
        <v>-3261933.2149414388</v>
      </c>
      <c r="O83" s="41">
        <f t="shared" si="21"/>
        <v>1408106.7165539889</v>
      </c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34" customFormat="1" x14ac:dyDescent="0.2">
      <c r="A84" s="33">
        <v>1848</v>
      </c>
      <c r="B84" s="34" t="s">
        <v>311</v>
      </c>
      <c r="C84" s="36">
        <v>50417949</v>
      </c>
      <c r="D84" s="36">
        <v>2665</v>
      </c>
      <c r="E84" s="37">
        <f t="shared" si="12"/>
        <v>18918.554971857411</v>
      </c>
      <c r="F84" s="38">
        <f t="shared" si="13"/>
        <v>0.81185436514330889</v>
      </c>
      <c r="G84" s="37">
        <f t="shared" si="14"/>
        <v>2630.6024986067605</v>
      </c>
      <c r="H84" s="37">
        <f t="shared" si="15"/>
        <v>718.91688775354044</v>
      </c>
      <c r="I84" s="37">
        <f t="shared" si="16"/>
        <v>3349.5193863603008</v>
      </c>
      <c r="J84" s="81">
        <f t="shared" si="17"/>
        <v>-327.6466461588488</v>
      </c>
      <c r="K84" s="37">
        <f t="shared" si="18"/>
        <v>3021.872740201452</v>
      </c>
      <c r="L84" s="37">
        <f t="shared" si="19"/>
        <v>8926469.1646502018</v>
      </c>
      <c r="M84" s="37">
        <f t="shared" si="20"/>
        <v>8053290.8526368691</v>
      </c>
      <c r="N84" s="41">
        <f>'jan-mai'!M84</f>
        <v>8561745.7726324871</v>
      </c>
      <c r="O84" s="41">
        <f t="shared" si="21"/>
        <v>-508454.91999561805</v>
      </c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34" customFormat="1" x14ac:dyDescent="0.2">
      <c r="A85" s="33">
        <v>1851</v>
      </c>
      <c r="B85" s="34" t="s">
        <v>312</v>
      </c>
      <c r="C85" s="36">
        <v>34156126</v>
      </c>
      <c r="D85" s="36">
        <v>1985</v>
      </c>
      <c r="E85" s="37">
        <f t="shared" si="12"/>
        <v>17207.116372795968</v>
      </c>
      <c r="F85" s="38">
        <f t="shared" si="13"/>
        <v>0.73841118201491129</v>
      </c>
      <c r="G85" s="37">
        <f t="shared" si="14"/>
        <v>3657.4656580436263</v>
      </c>
      <c r="H85" s="37">
        <f t="shared" si="15"/>
        <v>1317.9203974250454</v>
      </c>
      <c r="I85" s="37">
        <f t="shared" si="16"/>
        <v>4975.3860554686717</v>
      </c>
      <c r="J85" s="81">
        <f t="shared" si="17"/>
        <v>-327.6466461588488</v>
      </c>
      <c r="K85" s="37">
        <f t="shared" si="18"/>
        <v>4647.7394093098228</v>
      </c>
      <c r="L85" s="37">
        <f t="shared" si="19"/>
        <v>9876141.3201053124</v>
      </c>
      <c r="M85" s="37">
        <f t="shared" si="20"/>
        <v>9225762.727479998</v>
      </c>
      <c r="N85" s="41">
        <f>'jan-mai'!M85</f>
        <v>7567704.2430302007</v>
      </c>
      <c r="O85" s="41">
        <f t="shared" si="21"/>
        <v>1658058.4844497973</v>
      </c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s="34" customFormat="1" x14ac:dyDescent="0.2">
      <c r="A86" s="33">
        <v>1853</v>
      </c>
      <c r="B86" s="34" t="s">
        <v>314</v>
      </c>
      <c r="C86" s="36">
        <v>27437131</v>
      </c>
      <c r="D86" s="36">
        <v>1310</v>
      </c>
      <c r="E86" s="37">
        <f t="shared" si="12"/>
        <v>20944.374809160305</v>
      </c>
      <c r="F86" s="38">
        <f t="shared" si="13"/>
        <v>0.89878863049046764</v>
      </c>
      <c r="G86" s="37">
        <f t="shared" si="14"/>
        <v>1415.1105962250242</v>
      </c>
      <c r="H86" s="37">
        <f t="shared" si="15"/>
        <v>9.879944697527753</v>
      </c>
      <c r="I86" s="37">
        <f t="shared" si="16"/>
        <v>1424.9905409225519</v>
      </c>
      <c r="J86" s="81">
        <f t="shared" si="17"/>
        <v>-327.6466461588488</v>
      </c>
      <c r="K86" s="37">
        <f t="shared" si="18"/>
        <v>1097.343894763703</v>
      </c>
      <c r="L86" s="37">
        <f t="shared" si="19"/>
        <v>1866737.6086085429</v>
      </c>
      <c r="M86" s="37">
        <f t="shared" si="20"/>
        <v>1437520.502140451</v>
      </c>
      <c r="N86" s="41">
        <f>'jan-mai'!M86</f>
        <v>4270874.8084985204</v>
      </c>
      <c r="O86" s="41">
        <f t="shared" si="21"/>
        <v>-2833354.3063580692</v>
      </c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34" customFormat="1" x14ac:dyDescent="0.2">
      <c r="A87" s="33">
        <v>1856</v>
      </c>
      <c r="B87" s="34" t="s">
        <v>315</v>
      </c>
      <c r="C87" s="36">
        <v>11051153</v>
      </c>
      <c r="D87" s="36">
        <v>469</v>
      </c>
      <c r="E87" s="37">
        <f t="shared" si="12"/>
        <v>23563.226012793177</v>
      </c>
      <c r="F87" s="38">
        <f t="shared" si="13"/>
        <v>1.0111717265827911</v>
      </c>
      <c r="G87" s="37">
        <f t="shared" si="14"/>
        <v>-156.20012595469888</v>
      </c>
      <c r="H87" s="37">
        <f t="shared" si="15"/>
        <v>0</v>
      </c>
      <c r="I87" s="37">
        <f t="shared" si="16"/>
        <v>-156.20012595469888</v>
      </c>
      <c r="J87" s="81">
        <f t="shared" si="17"/>
        <v>-327.6466461588488</v>
      </c>
      <c r="K87" s="37">
        <f t="shared" si="18"/>
        <v>-483.84677211354767</v>
      </c>
      <c r="L87" s="37">
        <f t="shared" si="19"/>
        <v>-73257.859072753767</v>
      </c>
      <c r="M87" s="37">
        <f t="shared" si="20"/>
        <v>-226924.13612125386</v>
      </c>
      <c r="N87" s="41">
        <f>'jan-mai'!M87</f>
        <v>67551.510565021366</v>
      </c>
      <c r="O87" s="41">
        <f t="shared" si="21"/>
        <v>-294475.64668627526</v>
      </c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s="34" customFormat="1" x14ac:dyDescent="0.2">
      <c r="A88" s="33">
        <v>1857</v>
      </c>
      <c r="B88" s="34" t="s">
        <v>316</v>
      </c>
      <c r="C88" s="36">
        <v>15380452</v>
      </c>
      <c r="D88" s="36">
        <v>688</v>
      </c>
      <c r="E88" s="37">
        <f t="shared" si="12"/>
        <v>22355.308139534885</v>
      </c>
      <c r="F88" s="38">
        <f t="shared" si="13"/>
        <v>0.95933619265336834</v>
      </c>
      <c r="G88" s="37">
        <f t="shared" si="14"/>
        <v>568.55059800027595</v>
      </c>
      <c r="H88" s="37">
        <f t="shared" si="15"/>
        <v>0</v>
      </c>
      <c r="I88" s="37">
        <f t="shared" si="16"/>
        <v>568.55059800027595</v>
      </c>
      <c r="J88" s="81">
        <f t="shared" si="17"/>
        <v>-327.6466461588488</v>
      </c>
      <c r="K88" s="37">
        <f t="shared" si="18"/>
        <v>240.90395184142716</v>
      </c>
      <c r="L88" s="37">
        <f t="shared" si="19"/>
        <v>391162.81142418983</v>
      </c>
      <c r="M88" s="37">
        <f t="shared" si="20"/>
        <v>165741.91886690189</v>
      </c>
      <c r="N88" s="41">
        <f>'jan-mai'!M88</f>
        <v>608142.1917152534</v>
      </c>
      <c r="O88" s="41">
        <f t="shared" si="21"/>
        <v>-442400.27284835151</v>
      </c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34" customFormat="1" x14ac:dyDescent="0.2">
      <c r="A89" s="33">
        <v>1859</v>
      </c>
      <c r="B89" s="34" t="s">
        <v>317</v>
      </c>
      <c r="C89" s="36">
        <v>26324310</v>
      </c>
      <c r="D89" s="36">
        <v>1220</v>
      </c>
      <c r="E89" s="37">
        <f t="shared" si="12"/>
        <v>21577.303278688523</v>
      </c>
      <c r="F89" s="38">
        <f t="shared" si="13"/>
        <v>0.92594957071948292</v>
      </c>
      <c r="G89" s="37">
        <f t="shared" si="14"/>
        <v>1035.3535145080932</v>
      </c>
      <c r="H89" s="37">
        <f t="shared" si="15"/>
        <v>0</v>
      </c>
      <c r="I89" s="37">
        <f t="shared" si="16"/>
        <v>1035.3535145080932</v>
      </c>
      <c r="J89" s="81">
        <f t="shared" si="17"/>
        <v>-327.6466461588488</v>
      </c>
      <c r="K89" s="37">
        <f t="shared" si="18"/>
        <v>707.70686834924436</v>
      </c>
      <c r="L89" s="37">
        <f t="shared" si="19"/>
        <v>1263131.2876998738</v>
      </c>
      <c r="M89" s="37">
        <f t="shared" si="20"/>
        <v>863402.3793860781</v>
      </c>
      <c r="N89" s="41">
        <f>'jan-mai'!M89</f>
        <v>1907616.6472276303</v>
      </c>
      <c r="O89" s="41">
        <f t="shared" si="21"/>
        <v>-1044214.2678415522</v>
      </c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34" customFormat="1" x14ac:dyDescent="0.2">
      <c r="A90" s="33">
        <v>1860</v>
      </c>
      <c r="B90" s="34" t="s">
        <v>318</v>
      </c>
      <c r="C90" s="36">
        <v>223080400</v>
      </c>
      <c r="D90" s="36">
        <v>11551</v>
      </c>
      <c r="E90" s="37">
        <f t="shared" si="12"/>
        <v>19312.64825556229</v>
      </c>
      <c r="F90" s="38">
        <f t="shared" si="13"/>
        <v>0.82876614054716014</v>
      </c>
      <c r="G90" s="37">
        <f t="shared" si="14"/>
        <v>2394.1465283838334</v>
      </c>
      <c r="H90" s="37">
        <f t="shared" si="15"/>
        <v>580.98423845683294</v>
      </c>
      <c r="I90" s="37">
        <f t="shared" si="16"/>
        <v>2975.1307668406662</v>
      </c>
      <c r="J90" s="81">
        <f t="shared" si="17"/>
        <v>-327.6466461588488</v>
      </c>
      <c r="K90" s="37">
        <f t="shared" si="18"/>
        <v>2647.4841206818173</v>
      </c>
      <c r="L90" s="37">
        <f t="shared" si="19"/>
        <v>34365735.487776533</v>
      </c>
      <c r="M90" s="37">
        <f t="shared" si="20"/>
        <v>30581089.077995673</v>
      </c>
      <c r="N90" s="41">
        <f>'jan-mai'!M90</f>
        <v>27651147.702111766</v>
      </c>
      <c r="O90" s="41">
        <f t="shared" si="21"/>
        <v>2929941.3758839071</v>
      </c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s="34" customFormat="1" x14ac:dyDescent="0.2">
      <c r="A91" s="33">
        <v>1865</v>
      </c>
      <c r="B91" s="34" t="s">
        <v>319</v>
      </c>
      <c r="C91" s="36">
        <v>207319505</v>
      </c>
      <c r="D91" s="36">
        <v>9736</v>
      </c>
      <c r="E91" s="37">
        <f t="shared" si="12"/>
        <v>21294.115139687758</v>
      </c>
      <c r="F91" s="38">
        <f t="shared" si="13"/>
        <v>0.91379708195136167</v>
      </c>
      <c r="G91" s="37">
        <f t="shared" si="14"/>
        <v>1205.2663979085526</v>
      </c>
      <c r="H91" s="37">
        <f t="shared" si="15"/>
        <v>0</v>
      </c>
      <c r="I91" s="37">
        <f t="shared" si="16"/>
        <v>1205.2663979085526</v>
      </c>
      <c r="J91" s="81">
        <f t="shared" si="17"/>
        <v>-327.6466461588488</v>
      </c>
      <c r="K91" s="37">
        <f t="shared" si="18"/>
        <v>877.61975174970371</v>
      </c>
      <c r="L91" s="37">
        <f t="shared" si="19"/>
        <v>11734473.650037669</v>
      </c>
      <c r="M91" s="37">
        <f t="shared" si="20"/>
        <v>8544505.9030351155</v>
      </c>
      <c r="N91" s="41">
        <f>'jan-mai'!M91</f>
        <v>9700486.7414821293</v>
      </c>
      <c r="O91" s="41">
        <f t="shared" si="21"/>
        <v>-1155980.8384470139</v>
      </c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34" customFormat="1" x14ac:dyDescent="0.2">
      <c r="A92" s="33">
        <v>1866</v>
      </c>
      <c r="B92" s="34" t="s">
        <v>320</v>
      </c>
      <c r="C92" s="36">
        <v>167566899</v>
      </c>
      <c r="D92" s="36">
        <v>8184</v>
      </c>
      <c r="E92" s="37">
        <f t="shared" si="12"/>
        <v>20474.938782991201</v>
      </c>
      <c r="F92" s="38">
        <f t="shared" si="13"/>
        <v>0.87864366235903024</v>
      </c>
      <c r="G92" s="37">
        <f t="shared" si="14"/>
        <v>1696.7722119264865</v>
      </c>
      <c r="H92" s="37">
        <f t="shared" si="15"/>
        <v>174.18255385671398</v>
      </c>
      <c r="I92" s="37">
        <f t="shared" si="16"/>
        <v>1870.9547657832004</v>
      </c>
      <c r="J92" s="81">
        <f t="shared" si="17"/>
        <v>-327.6466461588488</v>
      </c>
      <c r="K92" s="37">
        <f t="shared" si="18"/>
        <v>1543.3081196243515</v>
      </c>
      <c r="L92" s="37">
        <f t="shared" si="19"/>
        <v>15311893.803169712</v>
      </c>
      <c r="M92" s="37">
        <f t="shared" si="20"/>
        <v>12630433.651005693</v>
      </c>
      <c r="N92" s="41">
        <f>'jan-mai'!M92</f>
        <v>12718257.591566322</v>
      </c>
      <c r="O92" s="41">
        <f t="shared" si="21"/>
        <v>-87823.940560629591</v>
      </c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s="34" customFormat="1" x14ac:dyDescent="0.2">
      <c r="A93" s="33">
        <v>1867</v>
      </c>
      <c r="B93" s="34" t="s">
        <v>170</v>
      </c>
      <c r="C93" s="36">
        <v>76840345</v>
      </c>
      <c r="D93" s="36">
        <v>2584</v>
      </c>
      <c r="E93" s="37">
        <f t="shared" si="12"/>
        <v>29736.975619195047</v>
      </c>
      <c r="F93" s="38">
        <f t="shared" si="13"/>
        <v>1.2761066317441578</v>
      </c>
      <c r="G93" s="37">
        <f t="shared" si="14"/>
        <v>-3860.449889795821</v>
      </c>
      <c r="H93" s="37">
        <f t="shared" si="15"/>
        <v>0</v>
      </c>
      <c r="I93" s="37">
        <f t="shared" si="16"/>
        <v>-3860.449889795821</v>
      </c>
      <c r="J93" s="81">
        <f t="shared" si="17"/>
        <v>-327.6466461588488</v>
      </c>
      <c r="K93" s="37">
        <f t="shared" si="18"/>
        <v>-4188.0965359546699</v>
      </c>
      <c r="L93" s="37">
        <f t="shared" si="19"/>
        <v>-9975402.515232401</v>
      </c>
      <c r="M93" s="37">
        <f t="shared" si="20"/>
        <v>-10822041.448906867</v>
      </c>
      <c r="N93" s="41">
        <f>'jan-mai'!M93</f>
        <v>-7734594.6577824857</v>
      </c>
      <c r="O93" s="41">
        <f t="shared" si="21"/>
        <v>-3087446.7911243811</v>
      </c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4" customFormat="1" x14ac:dyDescent="0.2">
      <c r="A94" s="33">
        <v>1868</v>
      </c>
      <c r="B94" s="34" t="s">
        <v>321</v>
      </c>
      <c r="C94" s="36">
        <v>93356187</v>
      </c>
      <c r="D94" s="36">
        <v>4533</v>
      </c>
      <c r="E94" s="37">
        <f t="shared" si="12"/>
        <v>20594.790866975512</v>
      </c>
      <c r="F94" s="38">
        <f t="shared" si="13"/>
        <v>0.8837868901424909</v>
      </c>
      <c r="G94" s="37">
        <f t="shared" si="14"/>
        <v>1624.8609615358996</v>
      </c>
      <c r="H94" s="37">
        <f t="shared" si="15"/>
        <v>132.23432446220502</v>
      </c>
      <c r="I94" s="37">
        <f t="shared" si="16"/>
        <v>1757.0952859981046</v>
      </c>
      <c r="J94" s="81">
        <f t="shared" si="17"/>
        <v>-327.6466461588488</v>
      </c>
      <c r="K94" s="37">
        <f t="shared" si="18"/>
        <v>1429.4486398392557</v>
      </c>
      <c r="L94" s="37">
        <f t="shared" si="19"/>
        <v>7964912.9314294085</v>
      </c>
      <c r="M94" s="37">
        <f t="shared" si="20"/>
        <v>6479690.6843913468</v>
      </c>
      <c r="N94" s="41">
        <f>'jan-mai'!M94</f>
        <v>6191044.8510105284</v>
      </c>
      <c r="O94" s="41">
        <f t="shared" si="21"/>
        <v>288645.83338081837</v>
      </c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34" customFormat="1" x14ac:dyDescent="0.2">
      <c r="A95" s="33">
        <v>1870</v>
      </c>
      <c r="B95" s="34" t="s">
        <v>385</v>
      </c>
      <c r="C95" s="36">
        <v>206656157</v>
      </c>
      <c r="D95" s="36">
        <v>10561</v>
      </c>
      <c r="E95" s="37">
        <f t="shared" si="12"/>
        <v>19567.858820187481</v>
      </c>
      <c r="F95" s="38">
        <f t="shared" si="13"/>
        <v>0.83971802409375573</v>
      </c>
      <c r="G95" s="37">
        <f t="shared" si="14"/>
        <v>2241.0201896087187</v>
      </c>
      <c r="H95" s="37">
        <f t="shared" si="15"/>
        <v>491.66054083801606</v>
      </c>
      <c r="I95" s="37">
        <f t="shared" si="16"/>
        <v>2732.6807304467347</v>
      </c>
      <c r="J95" s="81">
        <f t="shared" si="17"/>
        <v>-327.6466461588488</v>
      </c>
      <c r="K95" s="37">
        <f t="shared" si="18"/>
        <v>2405.0340842878859</v>
      </c>
      <c r="L95" s="37">
        <f t="shared" si="19"/>
        <v>28859841.194247965</v>
      </c>
      <c r="M95" s="37">
        <f t="shared" si="20"/>
        <v>25399564.964164361</v>
      </c>
      <c r="N95" s="41">
        <f>'jan-mai'!M95</f>
        <v>19249338.32813197</v>
      </c>
      <c r="O95" s="41">
        <f t="shared" si="21"/>
        <v>6150226.6360323913</v>
      </c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s="34" customFormat="1" x14ac:dyDescent="0.2">
      <c r="A96" s="33">
        <v>1871</v>
      </c>
      <c r="B96" s="34" t="s">
        <v>322</v>
      </c>
      <c r="C96" s="36">
        <v>92736693</v>
      </c>
      <c r="D96" s="36">
        <v>4577</v>
      </c>
      <c r="E96" s="37">
        <f t="shared" si="12"/>
        <v>20261.457941883331</v>
      </c>
      <c r="F96" s="38">
        <f t="shared" si="13"/>
        <v>0.86948253176603785</v>
      </c>
      <c r="G96" s="37">
        <f t="shared" si="14"/>
        <v>1824.8607165912085</v>
      </c>
      <c r="H96" s="37">
        <f t="shared" si="15"/>
        <v>248.90084824446856</v>
      </c>
      <c r="I96" s="37">
        <f t="shared" si="16"/>
        <v>2073.7615648356773</v>
      </c>
      <c r="J96" s="81">
        <f t="shared" si="17"/>
        <v>-327.6466461588488</v>
      </c>
      <c r="K96" s="37">
        <f t="shared" si="18"/>
        <v>1746.1149186768284</v>
      </c>
      <c r="L96" s="37">
        <f t="shared" si="19"/>
        <v>9491606.6822528951</v>
      </c>
      <c r="M96" s="37">
        <f t="shared" si="20"/>
        <v>7991967.9827838438</v>
      </c>
      <c r="N96" s="41">
        <f>'jan-mai'!M96</f>
        <v>6720362.4676318495</v>
      </c>
      <c r="O96" s="41">
        <f t="shared" si="21"/>
        <v>1271605.5151519943</v>
      </c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34" customFormat="1" x14ac:dyDescent="0.2">
      <c r="A97" s="33">
        <v>1874</v>
      </c>
      <c r="B97" s="34" t="s">
        <v>323</v>
      </c>
      <c r="C97" s="36">
        <v>23963533</v>
      </c>
      <c r="D97" s="36">
        <v>979</v>
      </c>
      <c r="E97" s="37">
        <f t="shared" si="12"/>
        <v>24477.561797752809</v>
      </c>
      <c r="F97" s="38">
        <f t="shared" si="13"/>
        <v>1.0504087348707096</v>
      </c>
      <c r="G97" s="37">
        <f t="shared" si="14"/>
        <v>-704.80159693047824</v>
      </c>
      <c r="H97" s="37">
        <f t="shared" si="15"/>
        <v>0</v>
      </c>
      <c r="I97" s="37">
        <f t="shared" si="16"/>
        <v>-704.80159693047824</v>
      </c>
      <c r="J97" s="81">
        <f t="shared" si="17"/>
        <v>-327.6466461588488</v>
      </c>
      <c r="K97" s="37">
        <f t="shared" si="18"/>
        <v>-1032.448243089327</v>
      </c>
      <c r="L97" s="37">
        <f t="shared" si="19"/>
        <v>-690000.7633949382</v>
      </c>
      <c r="M97" s="37">
        <f t="shared" si="20"/>
        <v>-1010766.8299844511</v>
      </c>
      <c r="N97" s="41">
        <f>'jan-mai'!M97</f>
        <v>207056.10968690022</v>
      </c>
      <c r="O97" s="41">
        <f t="shared" si="21"/>
        <v>-1217822.9396713513</v>
      </c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s="34" customFormat="1" x14ac:dyDescent="0.2">
      <c r="A98" s="33">
        <v>1875</v>
      </c>
      <c r="B98" s="34" t="s">
        <v>419</v>
      </c>
      <c r="C98" s="36">
        <v>54199992</v>
      </c>
      <c r="D98" s="36">
        <v>2682</v>
      </c>
      <c r="E98" s="37">
        <f t="shared" si="12"/>
        <v>20208.796420581657</v>
      </c>
      <c r="F98" s="38">
        <f t="shared" si="13"/>
        <v>0.86722266117827629</v>
      </c>
      <c r="G98" s="37">
        <f t="shared" si="14"/>
        <v>1856.457629372213</v>
      </c>
      <c r="H98" s="37">
        <f t="shared" si="15"/>
        <v>267.33238070005444</v>
      </c>
      <c r="I98" s="37">
        <f t="shared" si="16"/>
        <v>2123.7900100722673</v>
      </c>
      <c r="J98" s="81">
        <f t="shared" si="17"/>
        <v>-327.6466461588488</v>
      </c>
      <c r="K98" s="37">
        <f t="shared" si="18"/>
        <v>1796.1433639134184</v>
      </c>
      <c r="L98" s="37">
        <f t="shared" si="19"/>
        <v>5696004.8070138209</v>
      </c>
      <c r="M98" s="37">
        <f t="shared" si="20"/>
        <v>4817256.5020157881</v>
      </c>
      <c r="N98" s="41">
        <f>'jan-mai'!M98</f>
        <v>2939061.9858725434</v>
      </c>
      <c r="O98" s="41">
        <f t="shared" si="21"/>
        <v>1878194.5161432447</v>
      </c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4" customFormat="1" x14ac:dyDescent="0.2">
      <c r="A99" s="33">
        <v>3001</v>
      </c>
      <c r="B99" s="34" t="s">
        <v>63</v>
      </c>
      <c r="C99" s="36">
        <v>550878683</v>
      </c>
      <c r="D99" s="36">
        <v>31730</v>
      </c>
      <c r="E99" s="37">
        <f t="shared" si="12"/>
        <v>17361.4460447526</v>
      </c>
      <c r="F99" s="38">
        <f t="shared" si="13"/>
        <v>0.74503395093333591</v>
      </c>
      <c r="G99" s="37">
        <f t="shared" si="14"/>
        <v>3564.8678548696471</v>
      </c>
      <c r="H99" s="37">
        <f t="shared" si="15"/>
        <v>1263.9050122402243</v>
      </c>
      <c r="I99" s="37">
        <f t="shared" si="16"/>
        <v>4828.7728671098712</v>
      </c>
      <c r="J99" s="81">
        <f t="shared" si="17"/>
        <v>-327.6466461588488</v>
      </c>
      <c r="K99" s="37">
        <f t="shared" si="18"/>
        <v>4501.1262209510223</v>
      </c>
      <c r="L99" s="37">
        <f t="shared" si="19"/>
        <v>153216963.07339621</v>
      </c>
      <c r="M99" s="37">
        <f t="shared" si="20"/>
        <v>142820734.99077594</v>
      </c>
      <c r="N99" s="41">
        <f>'jan-mai'!M99</f>
        <v>109589864.4680596</v>
      </c>
      <c r="O99" s="41">
        <f t="shared" si="21"/>
        <v>33230870.522716343</v>
      </c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34" customFormat="1" x14ac:dyDescent="0.2">
      <c r="A100" s="33">
        <v>3002</v>
      </c>
      <c r="B100" s="34" t="s">
        <v>64</v>
      </c>
      <c r="C100" s="36">
        <v>1081268671</v>
      </c>
      <c r="D100" s="36">
        <v>51240</v>
      </c>
      <c r="E100" s="37">
        <f t="shared" si="12"/>
        <v>21102.042759562843</v>
      </c>
      <c r="F100" s="38">
        <f t="shared" si="13"/>
        <v>0.90555465537809321</v>
      </c>
      <c r="G100" s="37">
        <f t="shared" si="14"/>
        <v>1320.5098259835015</v>
      </c>
      <c r="H100" s="37">
        <f t="shared" si="15"/>
        <v>0</v>
      </c>
      <c r="I100" s="37">
        <f t="shared" si="16"/>
        <v>1320.5098259835015</v>
      </c>
      <c r="J100" s="81">
        <f t="shared" si="17"/>
        <v>-327.6466461588488</v>
      </c>
      <c r="K100" s="37">
        <f t="shared" si="18"/>
        <v>992.86317982465266</v>
      </c>
      <c r="L100" s="37">
        <f t="shared" si="19"/>
        <v>67662923.483394623</v>
      </c>
      <c r="M100" s="37">
        <f t="shared" si="20"/>
        <v>50874309.334215201</v>
      </c>
      <c r="N100" s="41">
        <f>'jan-mai'!M100</f>
        <v>40649933.86471577</v>
      </c>
      <c r="O100" s="41">
        <f t="shared" si="21"/>
        <v>10224375.469499432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s="34" customFormat="1" x14ac:dyDescent="0.2">
      <c r="A101" s="33">
        <v>3003</v>
      </c>
      <c r="B101" s="34" t="s">
        <v>65</v>
      </c>
      <c r="C101" s="36">
        <v>1061538458</v>
      </c>
      <c r="D101" s="36">
        <v>59038</v>
      </c>
      <c r="E101" s="37">
        <f t="shared" si="12"/>
        <v>17980.596531047799</v>
      </c>
      <c r="F101" s="38">
        <f t="shared" si="13"/>
        <v>0.77160363480861605</v>
      </c>
      <c r="G101" s="37">
        <f t="shared" si="14"/>
        <v>3193.3775630925279</v>
      </c>
      <c r="H101" s="37">
        <f t="shared" si="15"/>
        <v>1047.2023420369048</v>
      </c>
      <c r="I101" s="37">
        <f t="shared" si="16"/>
        <v>4240.5799051294325</v>
      </c>
      <c r="J101" s="81">
        <f t="shared" si="17"/>
        <v>-327.6466461588488</v>
      </c>
      <c r="K101" s="37">
        <f t="shared" si="18"/>
        <v>3912.9332589705837</v>
      </c>
      <c r="L101" s="37">
        <f t="shared" si="19"/>
        <v>250355356.43903142</v>
      </c>
      <c r="M101" s="37">
        <f t="shared" si="20"/>
        <v>231011753.74310532</v>
      </c>
      <c r="N101" s="41">
        <f>'jan-mai'!M101</f>
        <v>178630128.36567602</v>
      </c>
      <c r="O101" s="41">
        <f t="shared" si="21"/>
        <v>52381625.377429307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34" customFormat="1" x14ac:dyDescent="0.2">
      <c r="A102" s="33">
        <v>3004</v>
      </c>
      <c r="B102" s="34" t="s">
        <v>66</v>
      </c>
      <c r="C102" s="36">
        <v>1612457053</v>
      </c>
      <c r="D102" s="36">
        <v>84444</v>
      </c>
      <c r="E102" s="37">
        <f t="shared" si="12"/>
        <v>19094.986653877124</v>
      </c>
      <c r="F102" s="38">
        <f t="shared" si="13"/>
        <v>0.81942560044168944</v>
      </c>
      <c r="G102" s="37">
        <f t="shared" si="14"/>
        <v>2524.7434893949326</v>
      </c>
      <c r="H102" s="37">
        <f t="shared" si="15"/>
        <v>657.16579904664104</v>
      </c>
      <c r="I102" s="37">
        <f t="shared" si="16"/>
        <v>3181.9092884415736</v>
      </c>
      <c r="J102" s="81">
        <f t="shared" si="17"/>
        <v>-327.6466461588488</v>
      </c>
      <c r="K102" s="37">
        <f t="shared" si="18"/>
        <v>2854.2626422827248</v>
      </c>
      <c r="L102" s="37">
        <f t="shared" si="19"/>
        <v>268693147.95316023</v>
      </c>
      <c r="M102" s="37">
        <f t="shared" si="20"/>
        <v>241025354.56492242</v>
      </c>
      <c r="N102" s="41">
        <f>'jan-mai'!M102</f>
        <v>192741847.00843441</v>
      </c>
      <c r="O102" s="41">
        <f t="shared" si="21"/>
        <v>48283507.556488007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s="34" customFormat="1" x14ac:dyDescent="0.2">
      <c r="A103" s="33">
        <v>3005</v>
      </c>
      <c r="B103" s="34" t="s">
        <v>138</v>
      </c>
      <c r="C103" s="36">
        <v>2181273126</v>
      </c>
      <c r="D103" s="36">
        <v>103291</v>
      </c>
      <c r="E103" s="37">
        <f t="shared" si="12"/>
        <v>21117.746231520654</v>
      </c>
      <c r="F103" s="38">
        <f t="shared" si="13"/>
        <v>0.90622854047533341</v>
      </c>
      <c r="G103" s="37">
        <f t="shared" si="14"/>
        <v>1311.0877428088147</v>
      </c>
      <c r="H103" s="37">
        <f t="shared" si="15"/>
        <v>0</v>
      </c>
      <c r="I103" s="37">
        <f t="shared" si="16"/>
        <v>1311.0877428088147</v>
      </c>
      <c r="J103" s="81">
        <f t="shared" si="17"/>
        <v>-327.6466461588488</v>
      </c>
      <c r="K103" s="37">
        <f t="shared" si="18"/>
        <v>983.44109664996586</v>
      </c>
      <c r="L103" s="37">
        <f t="shared" si="19"/>
        <v>135423564.04246527</v>
      </c>
      <c r="M103" s="37">
        <f t="shared" si="20"/>
        <v>101580614.31407163</v>
      </c>
      <c r="N103" s="41">
        <f>'jan-mai'!M103</f>
        <v>81027746.032348931</v>
      </c>
      <c r="O103" s="41">
        <f t="shared" si="21"/>
        <v>20552868.281722695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4" customFormat="1" x14ac:dyDescent="0.2">
      <c r="A104" s="33">
        <v>3006</v>
      </c>
      <c r="B104" s="34" t="s">
        <v>139</v>
      </c>
      <c r="C104" s="36">
        <v>655678200</v>
      </c>
      <c r="D104" s="36">
        <v>28793</v>
      </c>
      <c r="E104" s="37">
        <f t="shared" si="12"/>
        <v>22772.139061577465</v>
      </c>
      <c r="F104" s="38">
        <f t="shared" si="13"/>
        <v>0.97722371123448504</v>
      </c>
      <c r="G104" s="37">
        <f t="shared" si="14"/>
        <v>318.45204477472799</v>
      </c>
      <c r="H104" s="37">
        <f t="shared" si="15"/>
        <v>0</v>
      </c>
      <c r="I104" s="37">
        <f t="shared" si="16"/>
        <v>318.45204477472799</v>
      </c>
      <c r="J104" s="81">
        <f t="shared" si="17"/>
        <v>-327.6466461588488</v>
      </c>
      <c r="K104" s="37">
        <f t="shared" si="18"/>
        <v>-9.1946013841208014</v>
      </c>
      <c r="L104" s="37">
        <f t="shared" si="19"/>
        <v>9169189.7251987439</v>
      </c>
      <c r="M104" s="37">
        <f t="shared" si="20"/>
        <v>-264740.15765299025</v>
      </c>
      <c r="N104" s="41">
        <f>'jan-mai'!M104</f>
        <v>-647586.43859563908</v>
      </c>
      <c r="O104" s="41">
        <f t="shared" si="21"/>
        <v>382846.28094264882</v>
      </c>
      <c r="P104" s="4"/>
      <c r="Q104" s="4"/>
      <c r="R104" s="4"/>
      <c r="S104" s="4"/>
      <c r="T104" s="4"/>
    </row>
    <row r="105" spans="1:25" s="34" customFormat="1" x14ac:dyDescent="0.2">
      <c r="A105" s="33">
        <v>3007</v>
      </c>
      <c r="B105" s="34" t="s">
        <v>140</v>
      </c>
      <c r="C105" s="36">
        <v>616607096</v>
      </c>
      <c r="D105" s="36">
        <v>31444</v>
      </c>
      <c r="E105" s="37">
        <f t="shared" si="12"/>
        <v>19609.690115761354</v>
      </c>
      <c r="F105" s="38">
        <f t="shared" si="13"/>
        <v>0.84151313582199128</v>
      </c>
      <c r="G105" s="37">
        <f t="shared" si="14"/>
        <v>2215.9214122643948</v>
      </c>
      <c r="H105" s="37">
        <f t="shared" si="15"/>
        <v>477.01958738716053</v>
      </c>
      <c r="I105" s="37">
        <f t="shared" si="16"/>
        <v>2692.9409996515551</v>
      </c>
      <c r="J105" s="81">
        <f t="shared" si="17"/>
        <v>-327.6466461588488</v>
      </c>
      <c r="K105" s="37">
        <f t="shared" si="18"/>
        <v>2365.2943534927063</v>
      </c>
      <c r="L105" s="37">
        <f t="shared" si="19"/>
        <v>84676836.793043494</v>
      </c>
      <c r="M105" s="37">
        <f t="shared" si="20"/>
        <v>74374315.651224658</v>
      </c>
      <c r="N105" s="41">
        <f>'jan-mai'!M105</f>
        <v>60298779.260020964</v>
      </c>
      <c r="O105" s="41">
        <f t="shared" si="21"/>
        <v>14075536.391203694</v>
      </c>
      <c r="P105" s="4"/>
      <c r="Q105" s="4"/>
      <c r="R105" s="4"/>
      <c r="S105" s="4"/>
      <c r="T105" s="4"/>
    </row>
    <row r="106" spans="1:25" s="34" customFormat="1" x14ac:dyDescent="0.2">
      <c r="A106" s="33">
        <v>3011</v>
      </c>
      <c r="B106" s="34" t="s">
        <v>67</v>
      </c>
      <c r="C106" s="36">
        <v>114657594</v>
      </c>
      <c r="D106" s="36">
        <v>4762</v>
      </c>
      <c r="E106" s="37">
        <f t="shared" si="12"/>
        <v>24077.613187736246</v>
      </c>
      <c r="F106" s="38">
        <f t="shared" si="13"/>
        <v>1.0332456891012014</v>
      </c>
      <c r="G106" s="37">
        <f t="shared" si="14"/>
        <v>-464.83243092054033</v>
      </c>
      <c r="H106" s="37">
        <f t="shared" si="15"/>
        <v>0</v>
      </c>
      <c r="I106" s="37">
        <f t="shared" si="16"/>
        <v>-464.83243092054033</v>
      </c>
      <c r="J106" s="81">
        <f t="shared" si="17"/>
        <v>-327.6466461588488</v>
      </c>
      <c r="K106" s="37">
        <f t="shared" si="18"/>
        <v>-792.47907707938907</v>
      </c>
      <c r="L106" s="37">
        <f t="shared" si="19"/>
        <v>-2213532.0360436132</v>
      </c>
      <c r="M106" s="37">
        <f t="shared" si="20"/>
        <v>-3773785.3650520509</v>
      </c>
      <c r="N106" s="41">
        <f>'jan-mai'!M106</f>
        <v>-1911205.7485914088</v>
      </c>
      <c r="O106" s="41">
        <f t="shared" si="21"/>
        <v>-1862579.6164606421</v>
      </c>
      <c r="P106" s="4"/>
      <c r="Q106" s="4"/>
      <c r="R106" s="4"/>
      <c r="S106" s="4"/>
      <c r="T106" s="4"/>
    </row>
    <row r="107" spans="1:25" s="34" customFormat="1" x14ac:dyDescent="0.2">
      <c r="A107" s="33">
        <v>3012</v>
      </c>
      <c r="B107" s="34" t="s">
        <v>68</v>
      </c>
      <c r="C107" s="36">
        <v>24307485</v>
      </c>
      <c r="D107" s="36">
        <v>1329</v>
      </c>
      <c r="E107" s="37">
        <f t="shared" si="12"/>
        <v>18290.056433408579</v>
      </c>
      <c r="F107" s="38">
        <f t="shared" si="13"/>
        <v>0.78488352711234388</v>
      </c>
      <c r="G107" s="37">
        <f t="shared" si="14"/>
        <v>3007.7016216760594</v>
      </c>
      <c r="H107" s="37">
        <f t="shared" si="15"/>
        <v>938.89137621063162</v>
      </c>
      <c r="I107" s="37">
        <f t="shared" si="16"/>
        <v>3946.5929978866911</v>
      </c>
      <c r="J107" s="81">
        <f t="shared" si="17"/>
        <v>-327.6466461588488</v>
      </c>
      <c r="K107" s="37">
        <f t="shared" si="18"/>
        <v>3618.9463517278423</v>
      </c>
      <c r="L107" s="37">
        <f t="shared" si="19"/>
        <v>5245022.0941914124</v>
      </c>
      <c r="M107" s="37">
        <f t="shared" si="20"/>
        <v>4809579.7014463022</v>
      </c>
      <c r="N107" s="41">
        <f>'jan-mai'!M107</f>
        <v>3923894.6997668203</v>
      </c>
      <c r="O107" s="41">
        <f t="shared" si="21"/>
        <v>885685.00167948194</v>
      </c>
      <c r="P107" s="4"/>
      <c r="Q107" s="4"/>
      <c r="R107" s="4"/>
      <c r="S107" s="4"/>
      <c r="T107" s="4"/>
    </row>
    <row r="108" spans="1:25" s="34" customFormat="1" x14ac:dyDescent="0.2">
      <c r="A108" s="33">
        <v>3013</v>
      </c>
      <c r="B108" s="34" t="s">
        <v>69</v>
      </c>
      <c r="C108" s="36">
        <v>66006659</v>
      </c>
      <c r="D108" s="36">
        <v>3639</v>
      </c>
      <c r="E108" s="37">
        <f t="shared" si="12"/>
        <v>18138.68068150591</v>
      </c>
      <c r="F108" s="38">
        <f t="shared" si="13"/>
        <v>0.77838752014236934</v>
      </c>
      <c r="G108" s="37">
        <f t="shared" si="14"/>
        <v>3098.5270728176611</v>
      </c>
      <c r="H108" s="37">
        <f t="shared" si="15"/>
        <v>991.87288937656592</v>
      </c>
      <c r="I108" s="37">
        <f t="shared" si="16"/>
        <v>4090.3999621942271</v>
      </c>
      <c r="J108" s="81">
        <f t="shared" si="17"/>
        <v>-327.6466461588488</v>
      </c>
      <c r="K108" s="37">
        <f t="shared" si="18"/>
        <v>3762.7533160353782</v>
      </c>
      <c r="L108" s="37">
        <f t="shared" si="19"/>
        <v>14884965.462424792</v>
      </c>
      <c r="M108" s="37">
        <f t="shared" si="20"/>
        <v>13692659.317052741</v>
      </c>
      <c r="N108" s="41">
        <f>'jan-mai'!M108</f>
        <v>11663267.322386349</v>
      </c>
      <c r="O108" s="41">
        <f t="shared" si="21"/>
        <v>2029391.994666392</v>
      </c>
      <c r="P108" s="4"/>
      <c r="Q108" s="4"/>
      <c r="R108" s="4"/>
      <c r="S108" s="4"/>
      <c r="T108" s="4"/>
    </row>
    <row r="109" spans="1:25" s="34" customFormat="1" x14ac:dyDescent="0.2">
      <c r="A109" s="33">
        <v>3014</v>
      </c>
      <c r="B109" s="34" t="s">
        <v>399</v>
      </c>
      <c r="C109" s="36">
        <v>907794159</v>
      </c>
      <c r="D109" s="36">
        <v>46382</v>
      </c>
      <c r="E109" s="37">
        <f t="shared" si="12"/>
        <v>19572.121922297443</v>
      </c>
      <c r="F109" s="38">
        <f t="shared" si="13"/>
        <v>0.83990096713893936</v>
      </c>
      <c r="G109" s="37">
        <f t="shared" si="14"/>
        <v>2238.4623283427413</v>
      </c>
      <c r="H109" s="37">
        <f t="shared" si="15"/>
        <v>490.16845509952924</v>
      </c>
      <c r="I109" s="37">
        <f t="shared" si="16"/>
        <v>2728.6307834422705</v>
      </c>
      <c r="J109" s="81">
        <f t="shared" si="17"/>
        <v>-327.6466461588488</v>
      </c>
      <c r="K109" s="37">
        <f t="shared" si="18"/>
        <v>2400.9841372834217</v>
      </c>
      <c r="L109" s="37">
        <f t="shared" si="19"/>
        <v>126559352.99761939</v>
      </c>
      <c r="M109" s="37">
        <f t="shared" si="20"/>
        <v>111362446.25547966</v>
      </c>
      <c r="N109" s="41">
        <f>'jan-mai'!M109</f>
        <v>80509723.252960622</v>
      </c>
      <c r="O109" s="41">
        <f t="shared" si="21"/>
        <v>30852723.002519041</v>
      </c>
      <c r="P109" s="4"/>
      <c r="Q109" s="4"/>
      <c r="R109" s="4"/>
      <c r="S109" s="4"/>
      <c r="T109" s="4"/>
    </row>
    <row r="110" spans="1:25" s="34" customFormat="1" x14ac:dyDescent="0.2">
      <c r="A110" s="33">
        <v>3015</v>
      </c>
      <c r="B110" s="34" t="s">
        <v>70</v>
      </c>
      <c r="C110" s="36">
        <v>70705057</v>
      </c>
      <c r="D110" s="36">
        <v>3886</v>
      </c>
      <c r="E110" s="37">
        <f t="shared" si="12"/>
        <v>18194.816520844055</v>
      </c>
      <c r="F110" s="38">
        <f t="shared" si="13"/>
        <v>0.78079648458365203</v>
      </c>
      <c r="G110" s="37">
        <f t="shared" si="14"/>
        <v>3064.8455692147741</v>
      </c>
      <c r="H110" s="37">
        <f t="shared" si="15"/>
        <v>972.22534560821509</v>
      </c>
      <c r="I110" s="37">
        <f t="shared" si="16"/>
        <v>4037.0709148229889</v>
      </c>
      <c r="J110" s="81">
        <f t="shared" si="17"/>
        <v>-327.6466461588488</v>
      </c>
      <c r="K110" s="37">
        <f t="shared" si="18"/>
        <v>3709.4242686641401</v>
      </c>
      <c r="L110" s="37">
        <f t="shared" si="19"/>
        <v>15688057.575002136</v>
      </c>
      <c r="M110" s="37">
        <f t="shared" si="20"/>
        <v>14414822.708028849</v>
      </c>
      <c r="N110" s="41">
        <f>'jan-mai'!M110</f>
        <v>10835279.758874236</v>
      </c>
      <c r="O110" s="41">
        <f t="shared" si="21"/>
        <v>3579542.9491546135</v>
      </c>
      <c r="P110" s="4"/>
      <c r="Q110" s="4"/>
      <c r="R110" s="4"/>
      <c r="S110" s="4"/>
      <c r="T110" s="4"/>
    </row>
    <row r="111" spans="1:25" s="34" customFormat="1" x14ac:dyDescent="0.2">
      <c r="A111" s="33">
        <v>3016</v>
      </c>
      <c r="B111" s="34" t="s">
        <v>71</v>
      </c>
      <c r="C111" s="36">
        <v>151345781</v>
      </c>
      <c r="D111" s="36">
        <v>8371</v>
      </c>
      <c r="E111" s="37">
        <f t="shared" si="12"/>
        <v>18079.773145382871</v>
      </c>
      <c r="F111" s="38">
        <f t="shared" si="13"/>
        <v>0.77585961352304944</v>
      </c>
      <c r="G111" s="37">
        <f t="shared" si="14"/>
        <v>3133.8715944914843</v>
      </c>
      <c r="H111" s="37">
        <f t="shared" si="15"/>
        <v>1012.4905270196294</v>
      </c>
      <c r="I111" s="37">
        <f t="shared" si="16"/>
        <v>4146.3621215111134</v>
      </c>
      <c r="J111" s="81">
        <f t="shared" si="17"/>
        <v>-327.6466461588488</v>
      </c>
      <c r="K111" s="37">
        <f t="shared" si="18"/>
        <v>3818.7154753522645</v>
      </c>
      <c r="L111" s="37">
        <f t="shared" si="19"/>
        <v>34709197.319169529</v>
      </c>
      <c r="M111" s="37">
        <f t="shared" si="20"/>
        <v>31966467.244173806</v>
      </c>
      <c r="N111" s="41">
        <f>'jan-mai'!M111</f>
        <v>28901332.187206965</v>
      </c>
      <c r="O111" s="41">
        <f t="shared" si="21"/>
        <v>3065135.0569668412</v>
      </c>
      <c r="P111" s="4"/>
      <c r="Q111" s="4"/>
      <c r="R111" s="4"/>
      <c r="S111" s="4"/>
      <c r="T111" s="4"/>
    </row>
    <row r="112" spans="1:25" s="34" customFormat="1" x14ac:dyDescent="0.2">
      <c r="A112" s="33">
        <v>3017</v>
      </c>
      <c r="B112" s="34" t="s">
        <v>72</v>
      </c>
      <c r="C112" s="36">
        <v>149229068</v>
      </c>
      <c r="D112" s="36">
        <v>8317</v>
      </c>
      <c r="E112" s="37">
        <f t="shared" si="12"/>
        <v>17942.655765299987</v>
      </c>
      <c r="F112" s="38">
        <f t="shared" si="13"/>
        <v>0.76997547788357279</v>
      </c>
      <c r="G112" s="37">
        <f t="shared" si="14"/>
        <v>3216.1420225412148</v>
      </c>
      <c r="H112" s="37">
        <f t="shared" si="15"/>
        <v>1060.4816100486389</v>
      </c>
      <c r="I112" s="37">
        <f t="shared" si="16"/>
        <v>4276.6236325898535</v>
      </c>
      <c r="J112" s="81">
        <f t="shared" si="17"/>
        <v>-327.6466461588488</v>
      </c>
      <c r="K112" s="37">
        <f t="shared" si="18"/>
        <v>3948.9769864310047</v>
      </c>
      <c r="L112" s="37">
        <f t="shared" si="19"/>
        <v>35568678.752249815</v>
      </c>
      <c r="M112" s="37">
        <f t="shared" si="20"/>
        <v>32843641.596146666</v>
      </c>
      <c r="N112" s="41">
        <f>'jan-mai'!M112</f>
        <v>26500943.530444428</v>
      </c>
      <c r="O112" s="41">
        <f t="shared" si="21"/>
        <v>6342698.0657022372</v>
      </c>
      <c r="P112" s="4"/>
      <c r="Q112" s="4"/>
      <c r="R112" s="4"/>
      <c r="S112" s="4"/>
      <c r="T112" s="4"/>
    </row>
    <row r="113" spans="1:20" s="34" customFormat="1" x14ac:dyDescent="0.2">
      <c r="A113" s="33">
        <v>3018</v>
      </c>
      <c r="B113" s="34" t="s">
        <v>400</v>
      </c>
      <c r="C113" s="36">
        <v>110062260</v>
      </c>
      <c r="D113" s="36">
        <v>6023</v>
      </c>
      <c r="E113" s="37">
        <f t="shared" si="12"/>
        <v>18273.660966295865</v>
      </c>
      <c r="F113" s="38">
        <f t="shared" si="13"/>
        <v>0.78417994633866317</v>
      </c>
      <c r="G113" s="37">
        <f t="shared" si="14"/>
        <v>3017.538901943688</v>
      </c>
      <c r="H113" s="37">
        <f t="shared" si="15"/>
        <v>944.62978970008146</v>
      </c>
      <c r="I113" s="37">
        <f t="shared" si="16"/>
        <v>3962.1686916437693</v>
      </c>
      <c r="J113" s="81">
        <f t="shared" si="17"/>
        <v>-327.6466461588488</v>
      </c>
      <c r="K113" s="37">
        <f t="shared" si="18"/>
        <v>3634.5220454849205</v>
      </c>
      <c r="L113" s="37">
        <f t="shared" si="19"/>
        <v>23864142.029770423</v>
      </c>
      <c r="M113" s="37">
        <f t="shared" si="20"/>
        <v>21890726.279955678</v>
      </c>
      <c r="N113" s="41">
        <f>'jan-mai'!M113</f>
        <v>16803878.682050832</v>
      </c>
      <c r="O113" s="41">
        <f t="shared" si="21"/>
        <v>5086847.5979048461</v>
      </c>
      <c r="P113" s="4"/>
      <c r="Q113" s="4"/>
      <c r="R113" s="4"/>
      <c r="S113" s="4"/>
      <c r="T113" s="4"/>
    </row>
    <row r="114" spans="1:20" s="34" customFormat="1" x14ac:dyDescent="0.2">
      <c r="A114" s="33">
        <v>3019</v>
      </c>
      <c r="B114" s="34" t="s">
        <v>73</v>
      </c>
      <c r="C114" s="36">
        <v>404500125</v>
      </c>
      <c r="D114" s="36">
        <v>19089</v>
      </c>
      <c r="E114" s="37">
        <f t="shared" si="12"/>
        <v>21190.220807795064</v>
      </c>
      <c r="F114" s="38">
        <f t="shared" si="13"/>
        <v>0.90933865122099122</v>
      </c>
      <c r="G114" s="37">
        <f t="shared" si="14"/>
        <v>1267.6029970441689</v>
      </c>
      <c r="H114" s="37">
        <f t="shared" si="15"/>
        <v>0</v>
      </c>
      <c r="I114" s="37">
        <f t="shared" si="16"/>
        <v>1267.6029970441689</v>
      </c>
      <c r="J114" s="81">
        <f t="shared" si="17"/>
        <v>-327.6466461588488</v>
      </c>
      <c r="K114" s="37">
        <f t="shared" si="18"/>
        <v>939.95635088532003</v>
      </c>
      <c r="L114" s="37">
        <f t="shared" si="19"/>
        <v>24197273.610576142</v>
      </c>
      <c r="M114" s="37">
        <f t="shared" si="20"/>
        <v>17942826.782049876</v>
      </c>
      <c r="N114" s="41">
        <f>'jan-mai'!M114</f>
        <v>13394980.894191222</v>
      </c>
      <c r="O114" s="41">
        <f t="shared" si="21"/>
        <v>4547845.8878586534</v>
      </c>
      <c r="P114" s="4"/>
      <c r="Q114" s="4"/>
      <c r="R114" s="4"/>
      <c r="S114" s="4"/>
      <c r="T114" s="4"/>
    </row>
    <row r="115" spans="1:20" s="34" customFormat="1" x14ac:dyDescent="0.2">
      <c r="A115" s="33">
        <v>3020</v>
      </c>
      <c r="B115" s="34" t="s">
        <v>401</v>
      </c>
      <c r="C115" s="36">
        <v>1569609909</v>
      </c>
      <c r="D115" s="36">
        <v>62245</v>
      </c>
      <c r="E115" s="37">
        <f t="shared" si="12"/>
        <v>25216.64244517632</v>
      </c>
      <c r="F115" s="38">
        <f t="shared" si="13"/>
        <v>1.0821249970639002</v>
      </c>
      <c r="G115" s="37">
        <f t="shared" si="14"/>
        <v>-1148.2499853845845</v>
      </c>
      <c r="H115" s="37">
        <f t="shared" si="15"/>
        <v>0</v>
      </c>
      <c r="I115" s="37">
        <f t="shared" si="16"/>
        <v>-1148.2499853845845</v>
      </c>
      <c r="J115" s="81">
        <f t="shared" si="17"/>
        <v>-327.6466461588488</v>
      </c>
      <c r="K115" s="37">
        <f t="shared" si="18"/>
        <v>-1475.8966315434334</v>
      </c>
      <c r="L115" s="37">
        <f t="shared" si="19"/>
        <v>-71472820.340263471</v>
      </c>
      <c r="M115" s="37">
        <f t="shared" si="20"/>
        <v>-91867185.830421016</v>
      </c>
      <c r="N115" s="41">
        <f>'jan-mai'!M115</f>
        <v>-78696412.628742591</v>
      </c>
      <c r="O115" s="41">
        <f t="shared" si="21"/>
        <v>-13170773.201678425</v>
      </c>
      <c r="P115" s="4"/>
      <c r="Q115" s="4"/>
      <c r="R115" s="4"/>
      <c r="S115" s="4"/>
      <c r="T115" s="4"/>
    </row>
    <row r="116" spans="1:20" s="34" customFormat="1" x14ac:dyDescent="0.2">
      <c r="A116" s="33">
        <v>3021</v>
      </c>
      <c r="B116" s="34" t="s">
        <v>74</v>
      </c>
      <c r="C116" s="36">
        <v>445174186</v>
      </c>
      <c r="D116" s="36">
        <v>21350</v>
      </c>
      <c r="E116" s="37">
        <f t="shared" si="12"/>
        <v>20851.249929742389</v>
      </c>
      <c r="F116" s="38">
        <f t="shared" si="13"/>
        <v>0.89479235064925644</v>
      </c>
      <c r="G116" s="37">
        <f t="shared" si="14"/>
        <v>1470.9855238757737</v>
      </c>
      <c r="H116" s="37">
        <f t="shared" si="15"/>
        <v>42.473652493798177</v>
      </c>
      <c r="I116" s="37">
        <f t="shared" si="16"/>
        <v>1513.4591763695719</v>
      </c>
      <c r="J116" s="81">
        <f t="shared" si="17"/>
        <v>-327.6466461588488</v>
      </c>
      <c r="K116" s="37">
        <f t="shared" si="18"/>
        <v>1185.812530210723</v>
      </c>
      <c r="L116" s="37">
        <f t="shared" si="19"/>
        <v>32312353.415490359</v>
      </c>
      <c r="M116" s="37">
        <f t="shared" si="20"/>
        <v>25317097.519998938</v>
      </c>
      <c r="N116" s="41">
        <f>'jan-mai'!M116</f>
        <v>19231395.45148354</v>
      </c>
      <c r="O116" s="41">
        <f t="shared" si="21"/>
        <v>6085702.0685153976</v>
      </c>
      <c r="P116" s="4"/>
      <c r="Q116" s="4"/>
      <c r="R116" s="4"/>
      <c r="S116" s="4"/>
      <c r="T116" s="4"/>
    </row>
    <row r="117" spans="1:20" s="34" customFormat="1" x14ac:dyDescent="0.2">
      <c r="A117" s="33">
        <v>3022</v>
      </c>
      <c r="B117" s="34" t="s">
        <v>75</v>
      </c>
      <c r="C117" s="36">
        <v>445917594</v>
      </c>
      <c r="D117" s="36">
        <v>16106</v>
      </c>
      <c r="E117" s="37">
        <f t="shared" si="12"/>
        <v>27686.427045821434</v>
      </c>
      <c r="F117" s="38">
        <f t="shared" si="13"/>
        <v>1.1881111789884811</v>
      </c>
      <c r="G117" s="37">
        <f t="shared" si="14"/>
        <v>-2630.1207457716532</v>
      </c>
      <c r="H117" s="37">
        <f t="shared" si="15"/>
        <v>0</v>
      </c>
      <c r="I117" s="37">
        <f t="shared" si="16"/>
        <v>-2630.1207457716532</v>
      </c>
      <c r="J117" s="81">
        <f t="shared" si="17"/>
        <v>-327.6466461588488</v>
      </c>
      <c r="K117" s="37">
        <f t="shared" si="18"/>
        <v>-2957.7673919305021</v>
      </c>
      <c r="L117" s="37">
        <f t="shared" si="19"/>
        <v>-42360724.731398247</v>
      </c>
      <c r="M117" s="37">
        <f t="shared" si="20"/>
        <v>-47637801.614432663</v>
      </c>
      <c r="N117" s="41">
        <f>'jan-mai'!M117</f>
        <v>-35931415.939103991</v>
      </c>
      <c r="O117" s="41">
        <f t="shared" si="21"/>
        <v>-11706385.675328672</v>
      </c>
      <c r="P117" s="4"/>
      <c r="Q117" s="4"/>
      <c r="R117" s="4"/>
      <c r="S117" s="4"/>
      <c r="T117" s="4"/>
    </row>
    <row r="118" spans="1:20" s="34" customFormat="1" x14ac:dyDescent="0.2">
      <c r="A118" s="33">
        <v>3023</v>
      </c>
      <c r="B118" s="34" t="s">
        <v>76</v>
      </c>
      <c r="C118" s="36">
        <v>489396782</v>
      </c>
      <c r="D118" s="36">
        <v>20322</v>
      </c>
      <c r="E118" s="37">
        <f t="shared" si="12"/>
        <v>24082.117016041728</v>
      </c>
      <c r="F118" s="38">
        <f t="shared" si="13"/>
        <v>1.0334389624603508</v>
      </c>
      <c r="G118" s="37">
        <f t="shared" si="14"/>
        <v>-467.53472790382943</v>
      </c>
      <c r="H118" s="37">
        <f t="shared" si="15"/>
        <v>0</v>
      </c>
      <c r="I118" s="37">
        <f t="shared" si="16"/>
        <v>-467.53472790382943</v>
      </c>
      <c r="J118" s="81">
        <f t="shared" si="17"/>
        <v>-327.6466461588488</v>
      </c>
      <c r="K118" s="37">
        <f t="shared" si="18"/>
        <v>-795.18137406267829</v>
      </c>
      <c r="L118" s="37">
        <f t="shared" si="19"/>
        <v>-9501240.7404616214</v>
      </c>
      <c r="M118" s="37">
        <f t="shared" si="20"/>
        <v>-16159675.883701747</v>
      </c>
      <c r="N118" s="41">
        <f>'jan-mai'!M118</f>
        <v>-13693889.15969646</v>
      </c>
      <c r="O118" s="41">
        <f t="shared" si="21"/>
        <v>-2465786.7240052875</v>
      </c>
      <c r="P118" s="4"/>
      <c r="Q118" s="4"/>
      <c r="R118" s="4"/>
      <c r="S118" s="4"/>
      <c r="T118" s="4"/>
    </row>
    <row r="119" spans="1:20" s="34" customFormat="1" x14ac:dyDescent="0.2">
      <c r="A119" s="33">
        <v>3024</v>
      </c>
      <c r="B119" s="34" t="s">
        <v>77</v>
      </c>
      <c r="C119" s="36">
        <v>5154562929</v>
      </c>
      <c r="D119" s="36">
        <v>129874</v>
      </c>
      <c r="E119" s="37">
        <f t="shared" si="12"/>
        <v>39688.951822535688</v>
      </c>
      <c r="F119" s="38">
        <f t="shared" si="13"/>
        <v>1.703177057286875</v>
      </c>
      <c r="G119" s="37">
        <f t="shared" si="14"/>
        <v>-9831.6356118002059</v>
      </c>
      <c r="H119" s="37">
        <f t="shared" si="15"/>
        <v>0</v>
      </c>
      <c r="I119" s="37">
        <f t="shared" si="16"/>
        <v>-9831.6356118002059</v>
      </c>
      <c r="J119" s="81">
        <f t="shared" si="17"/>
        <v>-327.6466461588488</v>
      </c>
      <c r="K119" s="37">
        <f t="shared" si="18"/>
        <v>-10159.282257959054</v>
      </c>
      <c r="L119" s="37">
        <f t="shared" si="19"/>
        <v>-1276873843.4469399</v>
      </c>
      <c r="M119" s="37">
        <f t="shared" si="20"/>
        <v>-1319426623.9701741</v>
      </c>
      <c r="N119" s="41">
        <f>'jan-mai'!M119</f>
        <v>-1042307483.9357749</v>
      </c>
      <c r="O119" s="41">
        <f t="shared" si="21"/>
        <v>-277119140.03439915</v>
      </c>
      <c r="P119" s="4"/>
      <c r="Q119" s="4"/>
      <c r="R119" s="4"/>
      <c r="S119" s="4"/>
      <c r="T119" s="4"/>
    </row>
    <row r="120" spans="1:20" s="34" customFormat="1" x14ac:dyDescent="0.2">
      <c r="A120" s="33">
        <v>3025</v>
      </c>
      <c r="B120" s="34" t="s">
        <v>78</v>
      </c>
      <c r="C120" s="36">
        <v>3080087712</v>
      </c>
      <c r="D120" s="36">
        <v>97784</v>
      </c>
      <c r="E120" s="37">
        <f t="shared" si="12"/>
        <v>31498.892579563118</v>
      </c>
      <c r="F120" s="38">
        <f t="shared" si="13"/>
        <v>1.3517159992366905</v>
      </c>
      <c r="G120" s="37">
        <f t="shared" si="14"/>
        <v>-4917.6000660166637</v>
      </c>
      <c r="H120" s="37">
        <f t="shared" si="15"/>
        <v>0</v>
      </c>
      <c r="I120" s="37">
        <f t="shared" si="16"/>
        <v>-4917.6000660166637</v>
      </c>
      <c r="J120" s="81">
        <f t="shared" si="17"/>
        <v>-327.6466461588488</v>
      </c>
      <c r="K120" s="37">
        <f t="shared" si="18"/>
        <v>-5245.2467121755126</v>
      </c>
      <c r="L120" s="37">
        <f t="shared" si="19"/>
        <v>-480862604.85537344</v>
      </c>
      <c r="M120" s="37">
        <f t="shared" si="20"/>
        <v>-512901204.50337034</v>
      </c>
      <c r="N120" s="41">
        <f>'jan-mai'!M120</f>
        <v>-411288613.5550319</v>
      </c>
      <c r="O120" s="41">
        <f t="shared" si="21"/>
        <v>-101612590.94833845</v>
      </c>
      <c r="P120" s="4"/>
      <c r="Q120" s="4"/>
      <c r="R120" s="4"/>
      <c r="S120" s="4"/>
      <c r="T120" s="4"/>
    </row>
    <row r="121" spans="1:20" s="34" customFormat="1" x14ac:dyDescent="0.2">
      <c r="A121" s="33">
        <v>3026</v>
      </c>
      <c r="B121" s="34" t="s">
        <v>79</v>
      </c>
      <c r="C121" s="36">
        <v>320848705</v>
      </c>
      <c r="D121" s="36">
        <v>17945</v>
      </c>
      <c r="E121" s="37">
        <f t="shared" si="12"/>
        <v>17879.560044580663</v>
      </c>
      <c r="F121" s="38">
        <f t="shared" si="13"/>
        <v>0.76726784316389962</v>
      </c>
      <c r="G121" s="37">
        <f t="shared" si="14"/>
        <v>3253.9994549728094</v>
      </c>
      <c r="H121" s="37">
        <f t="shared" si="15"/>
        <v>1082.5651123004022</v>
      </c>
      <c r="I121" s="37">
        <f t="shared" si="16"/>
        <v>4336.5645672732117</v>
      </c>
      <c r="J121" s="81">
        <f t="shared" si="17"/>
        <v>-327.6466461588488</v>
      </c>
      <c r="K121" s="37">
        <f t="shared" si="18"/>
        <v>4008.9179211143628</v>
      </c>
      <c r="L121" s="37">
        <f t="shared" si="19"/>
        <v>77819651.159717783</v>
      </c>
      <c r="M121" s="37">
        <f t="shared" si="20"/>
        <v>71940032.094397247</v>
      </c>
      <c r="N121" s="41">
        <f>'jan-mai'!M121</f>
        <v>54807926.208401494</v>
      </c>
      <c r="O121" s="41">
        <f t="shared" si="21"/>
        <v>17132105.885995753</v>
      </c>
      <c r="P121" s="4"/>
      <c r="Q121" s="4"/>
      <c r="R121" s="4"/>
      <c r="S121" s="4"/>
      <c r="T121" s="4"/>
    </row>
    <row r="122" spans="1:20" s="34" customFormat="1" x14ac:dyDescent="0.2">
      <c r="A122" s="33">
        <v>3027</v>
      </c>
      <c r="B122" s="34" t="s">
        <v>80</v>
      </c>
      <c r="C122" s="36">
        <v>429003086</v>
      </c>
      <c r="D122" s="36">
        <v>19618</v>
      </c>
      <c r="E122" s="37">
        <f t="shared" si="12"/>
        <v>21867.82985013763</v>
      </c>
      <c r="F122" s="38">
        <f t="shared" si="13"/>
        <v>0.93841697457627538</v>
      </c>
      <c r="G122" s="37">
        <f t="shared" si="14"/>
        <v>861.03757163862895</v>
      </c>
      <c r="H122" s="37">
        <f t="shared" si="15"/>
        <v>0</v>
      </c>
      <c r="I122" s="37">
        <f t="shared" si="16"/>
        <v>861.03757163862895</v>
      </c>
      <c r="J122" s="81">
        <f t="shared" si="17"/>
        <v>-327.6466461588488</v>
      </c>
      <c r="K122" s="37">
        <f t="shared" si="18"/>
        <v>533.39092547978021</v>
      </c>
      <c r="L122" s="37">
        <f t="shared" si="19"/>
        <v>16891835.080406621</v>
      </c>
      <c r="M122" s="37">
        <f t="shared" si="20"/>
        <v>10464063.176062329</v>
      </c>
      <c r="N122" s="41">
        <f>'jan-mai'!M122</f>
        <v>7969830.7928882604</v>
      </c>
      <c r="O122" s="41">
        <f t="shared" si="21"/>
        <v>2494232.3831740683</v>
      </c>
      <c r="P122" s="4"/>
      <c r="Q122" s="4"/>
      <c r="R122" s="4"/>
      <c r="S122" s="4"/>
      <c r="T122" s="4"/>
    </row>
    <row r="123" spans="1:20" s="34" customFormat="1" x14ac:dyDescent="0.2">
      <c r="A123" s="33">
        <v>3028</v>
      </c>
      <c r="B123" s="34" t="s">
        <v>81</v>
      </c>
      <c r="C123" s="36">
        <v>213166565</v>
      </c>
      <c r="D123" s="36">
        <v>11392</v>
      </c>
      <c r="E123" s="37">
        <f t="shared" si="12"/>
        <v>18711.952686095505</v>
      </c>
      <c r="F123" s="38">
        <f t="shared" si="13"/>
        <v>0.80298841487417361</v>
      </c>
      <c r="G123" s="37">
        <f t="shared" si="14"/>
        <v>2754.5638700639042</v>
      </c>
      <c r="H123" s="37">
        <f t="shared" si="15"/>
        <v>791.22768777020769</v>
      </c>
      <c r="I123" s="37">
        <f t="shared" si="16"/>
        <v>3545.7915578341117</v>
      </c>
      <c r="J123" s="81">
        <f t="shared" si="17"/>
        <v>-327.6466461588488</v>
      </c>
      <c r="K123" s="37">
        <f t="shared" si="18"/>
        <v>3218.1449116752628</v>
      </c>
      <c r="L123" s="37">
        <f t="shared" si="19"/>
        <v>40393657.426846199</v>
      </c>
      <c r="M123" s="37">
        <f t="shared" si="20"/>
        <v>36661106.833804592</v>
      </c>
      <c r="N123" s="41">
        <f>'jan-mai'!M123</f>
        <v>28917277.048866529</v>
      </c>
      <c r="O123" s="41">
        <f t="shared" si="21"/>
        <v>7743829.7849380635</v>
      </c>
      <c r="P123" s="4"/>
      <c r="Q123" s="4"/>
      <c r="R123" s="4"/>
      <c r="S123" s="4"/>
      <c r="T123" s="4"/>
    </row>
    <row r="124" spans="1:20" s="34" customFormat="1" x14ac:dyDescent="0.2">
      <c r="A124" s="33">
        <v>3029</v>
      </c>
      <c r="B124" s="34" t="s">
        <v>82</v>
      </c>
      <c r="C124" s="36">
        <v>1054203360</v>
      </c>
      <c r="D124" s="36">
        <v>46797</v>
      </c>
      <c r="E124" s="37">
        <f t="shared" si="12"/>
        <v>22527.156869030066</v>
      </c>
      <c r="F124" s="38">
        <f t="shared" si="13"/>
        <v>0.96671075912488447</v>
      </c>
      <c r="G124" s="37">
        <f t="shared" si="14"/>
        <v>465.4413603031673</v>
      </c>
      <c r="H124" s="37">
        <f t="shared" si="15"/>
        <v>0</v>
      </c>
      <c r="I124" s="37">
        <f t="shared" si="16"/>
        <v>465.4413603031673</v>
      </c>
      <c r="J124" s="81">
        <f t="shared" si="17"/>
        <v>-327.6466461588488</v>
      </c>
      <c r="K124" s="37">
        <f t="shared" si="18"/>
        <v>137.7947141443185</v>
      </c>
      <c r="L124" s="37">
        <f t="shared" si="19"/>
        <v>21781259.338107321</v>
      </c>
      <c r="M124" s="37">
        <f t="shared" si="20"/>
        <v>6448379.2378116734</v>
      </c>
      <c r="N124" s="41">
        <f>'jan-mai'!M124</f>
        <v>4751123.8535422003</v>
      </c>
      <c r="O124" s="41">
        <f t="shared" si="21"/>
        <v>1697255.3842694731</v>
      </c>
      <c r="P124" s="4"/>
      <c r="Q124" s="4"/>
      <c r="R124" s="4"/>
      <c r="S124" s="4"/>
      <c r="T124" s="4"/>
    </row>
    <row r="125" spans="1:20" s="34" customFormat="1" x14ac:dyDescent="0.2">
      <c r="A125" s="33">
        <v>3030</v>
      </c>
      <c r="B125" s="34" t="s">
        <v>402</v>
      </c>
      <c r="C125" s="36">
        <v>2054227416</v>
      </c>
      <c r="D125" s="36">
        <v>91515</v>
      </c>
      <c r="E125" s="37">
        <f t="shared" si="12"/>
        <v>22446.893033928864</v>
      </c>
      <c r="F125" s="38">
        <f t="shared" si="13"/>
        <v>0.96326638692061262</v>
      </c>
      <c r="G125" s="37">
        <f t="shared" si="14"/>
        <v>513.59966136388903</v>
      </c>
      <c r="H125" s="37">
        <f t="shared" si="15"/>
        <v>0</v>
      </c>
      <c r="I125" s="37">
        <f t="shared" si="16"/>
        <v>513.59966136388903</v>
      </c>
      <c r="J125" s="81">
        <f t="shared" si="17"/>
        <v>-327.6466461588488</v>
      </c>
      <c r="K125" s="37">
        <f t="shared" si="18"/>
        <v>185.95301520504023</v>
      </c>
      <c r="L125" s="37">
        <f t="shared" si="19"/>
        <v>47002073.009716302</v>
      </c>
      <c r="M125" s="37">
        <f t="shared" si="20"/>
        <v>17017490.186489258</v>
      </c>
      <c r="N125" s="41">
        <f>'jan-mai'!M125</f>
        <v>7058118.7483110726</v>
      </c>
      <c r="O125" s="41">
        <f t="shared" si="21"/>
        <v>9959371.4381781854</v>
      </c>
      <c r="P125" s="4"/>
      <c r="Q125" s="4"/>
      <c r="R125" s="4"/>
      <c r="S125" s="4"/>
      <c r="T125" s="4"/>
    </row>
    <row r="126" spans="1:20" s="34" customFormat="1" x14ac:dyDescent="0.2">
      <c r="A126" s="33">
        <v>3031</v>
      </c>
      <c r="B126" s="34" t="s">
        <v>83</v>
      </c>
      <c r="C126" s="36">
        <v>604228448</v>
      </c>
      <c r="D126" s="36">
        <v>25440</v>
      </c>
      <c r="E126" s="37">
        <f t="shared" si="12"/>
        <v>23751.118238993709</v>
      </c>
      <c r="F126" s="38">
        <f t="shared" si="13"/>
        <v>1.019234769676955</v>
      </c>
      <c r="G126" s="37">
        <f t="shared" si="14"/>
        <v>-268.93546167501842</v>
      </c>
      <c r="H126" s="37">
        <f t="shared" si="15"/>
        <v>0</v>
      </c>
      <c r="I126" s="37">
        <f t="shared" si="16"/>
        <v>-268.93546167501842</v>
      </c>
      <c r="J126" s="81">
        <f t="shared" si="17"/>
        <v>-327.6466461588488</v>
      </c>
      <c r="K126" s="37">
        <f t="shared" si="18"/>
        <v>-596.58210783386721</v>
      </c>
      <c r="L126" s="37">
        <f t="shared" si="19"/>
        <v>-6841718.1450124681</v>
      </c>
      <c r="M126" s="37">
        <f t="shared" si="20"/>
        <v>-15177048.823293582</v>
      </c>
      <c r="N126" s="41">
        <f>'jan-mai'!M126</f>
        <v>-15849784.832038101</v>
      </c>
      <c r="O126" s="41">
        <f t="shared" si="21"/>
        <v>672736.0087445192</v>
      </c>
      <c r="P126" s="4"/>
      <c r="Q126" s="4"/>
      <c r="R126" s="4"/>
      <c r="S126" s="4"/>
      <c r="T126" s="4"/>
    </row>
    <row r="127" spans="1:20" s="34" customFormat="1" x14ac:dyDescent="0.2">
      <c r="A127" s="33">
        <v>3032</v>
      </c>
      <c r="B127" s="34" t="s">
        <v>84</v>
      </c>
      <c r="C127" s="36">
        <v>178323039</v>
      </c>
      <c r="D127" s="36">
        <v>7285</v>
      </c>
      <c r="E127" s="37">
        <f t="shared" si="12"/>
        <v>24478.111050102951</v>
      </c>
      <c r="F127" s="38">
        <f t="shared" si="13"/>
        <v>1.0504323050069431</v>
      </c>
      <c r="G127" s="37">
        <f t="shared" si="14"/>
        <v>-705.13114834056319</v>
      </c>
      <c r="H127" s="37">
        <f t="shared" si="15"/>
        <v>0</v>
      </c>
      <c r="I127" s="37">
        <f t="shared" si="16"/>
        <v>-705.13114834056319</v>
      </c>
      <c r="J127" s="81">
        <f t="shared" si="17"/>
        <v>-327.6466461588488</v>
      </c>
      <c r="K127" s="37">
        <f t="shared" si="18"/>
        <v>-1032.777794499412</v>
      </c>
      <c r="L127" s="37">
        <f t="shared" si="19"/>
        <v>-5136880.4156610025</v>
      </c>
      <c r="M127" s="37">
        <f t="shared" si="20"/>
        <v>-7523786.2329282165</v>
      </c>
      <c r="N127" s="41">
        <f>'jan-mai'!M127</f>
        <v>-5077896.5576414075</v>
      </c>
      <c r="O127" s="41">
        <f t="shared" si="21"/>
        <v>-2445889.675286809</v>
      </c>
      <c r="P127" s="4"/>
      <c r="Q127" s="4"/>
      <c r="R127" s="4"/>
      <c r="S127" s="4"/>
      <c r="T127" s="4"/>
    </row>
    <row r="128" spans="1:20" s="34" customFormat="1" x14ac:dyDescent="0.2">
      <c r="A128" s="33">
        <v>3033</v>
      </c>
      <c r="B128" s="34" t="s">
        <v>85</v>
      </c>
      <c r="C128" s="36">
        <v>872801813</v>
      </c>
      <c r="D128" s="36">
        <v>42866</v>
      </c>
      <c r="E128" s="37">
        <f t="shared" si="12"/>
        <v>20361.167662016516</v>
      </c>
      <c r="F128" s="38">
        <f t="shared" si="13"/>
        <v>0.87376138771765588</v>
      </c>
      <c r="G128" s="37">
        <f t="shared" si="14"/>
        <v>1765.0348845112974</v>
      </c>
      <c r="H128" s="37">
        <f t="shared" si="15"/>
        <v>214.00244619785371</v>
      </c>
      <c r="I128" s="37">
        <f t="shared" si="16"/>
        <v>1979.0373307091511</v>
      </c>
      <c r="J128" s="81">
        <f t="shared" si="17"/>
        <v>-327.6466461588488</v>
      </c>
      <c r="K128" s="37">
        <f t="shared" si="18"/>
        <v>1651.3906845503022</v>
      </c>
      <c r="L128" s="37">
        <f t="shared" si="19"/>
        <v>84833414.218178466</v>
      </c>
      <c r="M128" s="37">
        <f t="shared" si="20"/>
        <v>70788513.083933249</v>
      </c>
      <c r="N128" s="41">
        <f>'jan-mai'!M128</f>
        <v>56505615.82931111</v>
      </c>
      <c r="O128" s="41">
        <f t="shared" si="21"/>
        <v>14282897.254622139</v>
      </c>
      <c r="P128" s="4"/>
      <c r="Q128" s="4"/>
      <c r="R128" s="4"/>
      <c r="S128" s="4"/>
      <c r="T128" s="4"/>
    </row>
    <row r="129" spans="1:20" s="34" customFormat="1" x14ac:dyDescent="0.2">
      <c r="A129" s="33">
        <v>3034</v>
      </c>
      <c r="B129" s="34" t="s">
        <v>86</v>
      </c>
      <c r="C129" s="36">
        <v>448629896</v>
      </c>
      <c r="D129" s="36">
        <v>24283</v>
      </c>
      <c r="E129" s="37">
        <f t="shared" si="12"/>
        <v>18475.060577358647</v>
      </c>
      <c r="F129" s="38">
        <f t="shared" si="13"/>
        <v>0.79282263356412574</v>
      </c>
      <c r="G129" s="37">
        <f t="shared" si="14"/>
        <v>2896.6991353060189</v>
      </c>
      <c r="H129" s="37">
        <f t="shared" si="15"/>
        <v>874.13992582810806</v>
      </c>
      <c r="I129" s="37">
        <f t="shared" si="16"/>
        <v>3770.839061134127</v>
      </c>
      <c r="J129" s="81">
        <f t="shared" si="17"/>
        <v>-327.6466461588488</v>
      </c>
      <c r="K129" s="37">
        <f t="shared" si="18"/>
        <v>3443.1924149752781</v>
      </c>
      <c r="L129" s="37">
        <f t="shared" si="19"/>
        <v>91567284.92152001</v>
      </c>
      <c r="M129" s="37">
        <f t="shared" si="20"/>
        <v>83611041.412844673</v>
      </c>
      <c r="N129" s="41">
        <f>'jan-mai'!M129</f>
        <v>64158886.829900436</v>
      </c>
      <c r="O129" s="41">
        <f t="shared" si="21"/>
        <v>19452154.582944237</v>
      </c>
      <c r="P129" s="4"/>
      <c r="Q129" s="4"/>
      <c r="R129" s="4"/>
      <c r="S129" s="4"/>
      <c r="T129" s="4"/>
    </row>
    <row r="130" spans="1:20" s="34" customFormat="1" x14ac:dyDescent="0.2">
      <c r="A130" s="33">
        <v>3035</v>
      </c>
      <c r="B130" s="34" t="s">
        <v>87</v>
      </c>
      <c r="C130" s="36">
        <v>494092894</v>
      </c>
      <c r="D130" s="36">
        <v>27338</v>
      </c>
      <c r="E130" s="37">
        <f t="shared" si="12"/>
        <v>18073.483575974835</v>
      </c>
      <c r="F130" s="38">
        <f t="shared" si="13"/>
        <v>0.77558970842795194</v>
      </c>
      <c r="G130" s="37">
        <f t="shared" si="14"/>
        <v>3137.645336136306</v>
      </c>
      <c r="H130" s="37">
        <f t="shared" si="15"/>
        <v>1014.6918763124421</v>
      </c>
      <c r="I130" s="37">
        <f t="shared" si="16"/>
        <v>4152.3372124487478</v>
      </c>
      <c r="J130" s="81">
        <f t="shared" si="17"/>
        <v>-327.6466461588488</v>
      </c>
      <c r="K130" s="37">
        <f t="shared" si="18"/>
        <v>3824.6905662898989</v>
      </c>
      <c r="L130" s="37">
        <f t="shared" si="19"/>
        <v>113516594.71392387</v>
      </c>
      <c r="M130" s="37">
        <f t="shared" si="20"/>
        <v>104559390.70123325</v>
      </c>
      <c r="N130" s="41">
        <f>'jan-mai'!M130</f>
        <v>78887271.718040094</v>
      </c>
      <c r="O130" s="41">
        <f t="shared" si="21"/>
        <v>25672118.983193159</v>
      </c>
      <c r="P130" s="4"/>
      <c r="Q130" s="4"/>
      <c r="R130" s="4"/>
      <c r="S130" s="4"/>
      <c r="T130" s="4"/>
    </row>
    <row r="131" spans="1:20" s="34" customFormat="1" x14ac:dyDescent="0.2">
      <c r="A131" s="33">
        <v>3036</v>
      </c>
      <c r="B131" s="34" t="s">
        <v>88</v>
      </c>
      <c r="C131" s="36">
        <v>285125532</v>
      </c>
      <c r="D131" s="36">
        <v>15530</v>
      </c>
      <c r="E131" s="37">
        <f t="shared" si="12"/>
        <v>18359.660785576303</v>
      </c>
      <c r="F131" s="38">
        <f t="shared" si="13"/>
        <v>0.7878704675644238</v>
      </c>
      <c r="G131" s="37">
        <f t="shared" si="14"/>
        <v>2965.9390103754254</v>
      </c>
      <c r="H131" s="37">
        <f t="shared" si="15"/>
        <v>914.52985295192821</v>
      </c>
      <c r="I131" s="37">
        <f t="shared" si="16"/>
        <v>3880.4688633273536</v>
      </c>
      <c r="J131" s="81">
        <f t="shared" si="17"/>
        <v>-327.6466461588488</v>
      </c>
      <c r="K131" s="37">
        <f t="shared" si="18"/>
        <v>3552.8222171685047</v>
      </c>
      <c r="L131" s="37">
        <f t="shared" si="19"/>
        <v>60263681.447473802</v>
      </c>
      <c r="M131" s="37">
        <f t="shared" si="20"/>
        <v>55175329.032626875</v>
      </c>
      <c r="N131" s="41">
        <f>'jan-mai'!M131</f>
        <v>42761747.239299253</v>
      </c>
      <c r="O131" s="41">
        <f t="shared" si="21"/>
        <v>12413581.793327622</v>
      </c>
      <c r="P131" s="4"/>
      <c r="Q131" s="4"/>
      <c r="R131" s="4"/>
      <c r="S131" s="4"/>
      <c r="T131" s="4"/>
    </row>
    <row r="132" spans="1:20" s="34" customFormat="1" x14ac:dyDescent="0.2">
      <c r="A132" s="33">
        <v>3037</v>
      </c>
      <c r="B132" s="34" t="s">
        <v>89</v>
      </c>
      <c r="C132" s="36">
        <v>50747866</v>
      </c>
      <c r="D132" s="36">
        <v>2944</v>
      </c>
      <c r="E132" s="37">
        <f t="shared" si="12"/>
        <v>17237.726222826088</v>
      </c>
      <c r="F132" s="38">
        <f t="shared" si="13"/>
        <v>0.73972474641770536</v>
      </c>
      <c r="G132" s="37">
        <f t="shared" si="14"/>
        <v>3639.0997480255542</v>
      </c>
      <c r="H132" s="37">
        <f t="shared" si="15"/>
        <v>1307.2069499145036</v>
      </c>
      <c r="I132" s="37">
        <f t="shared" si="16"/>
        <v>4946.3066979400573</v>
      </c>
      <c r="J132" s="81">
        <f t="shared" si="17"/>
        <v>-327.6466461588488</v>
      </c>
      <c r="K132" s="37">
        <f t="shared" si="18"/>
        <v>4618.6600517812085</v>
      </c>
      <c r="L132" s="37">
        <f t="shared" si="19"/>
        <v>14561926.918735528</v>
      </c>
      <c r="M132" s="37">
        <f t="shared" si="20"/>
        <v>13597335.192443877</v>
      </c>
      <c r="N132" s="41">
        <f>'jan-mai'!M132</f>
        <v>10460323.457572246</v>
      </c>
      <c r="O132" s="41">
        <f t="shared" si="21"/>
        <v>3137011.7348716315</v>
      </c>
      <c r="P132" s="4"/>
      <c r="Q132" s="4"/>
      <c r="R132" s="4"/>
      <c r="S132" s="4"/>
      <c r="T132" s="4"/>
    </row>
    <row r="133" spans="1:20" s="34" customFormat="1" x14ac:dyDescent="0.2">
      <c r="A133" s="33">
        <v>3038</v>
      </c>
      <c r="B133" s="34" t="s">
        <v>141</v>
      </c>
      <c r="C133" s="36">
        <v>173795075</v>
      </c>
      <c r="D133" s="36">
        <v>6888</v>
      </c>
      <c r="E133" s="37">
        <f t="shared" si="12"/>
        <v>25231.573025551683</v>
      </c>
      <c r="F133" s="38">
        <f t="shared" si="13"/>
        <v>1.0827657149659755</v>
      </c>
      <c r="G133" s="37">
        <f t="shared" si="14"/>
        <v>-1157.2083336098024</v>
      </c>
      <c r="H133" s="37">
        <f t="shared" si="15"/>
        <v>0</v>
      </c>
      <c r="I133" s="37">
        <f t="shared" si="16"/>
        <v>-1157.2083336098024</v>
      </c>
      <c r="J133" s="81">
        <f t="shared" si="17"/>
        <v>-327.6466461588488</v>
      </c>
      <c r="K133" s="37">
        <f t="shared" si="18"/>
        <v>-1484.8549797686512</v>
      </c>
      <c r="L133" s="37">
        <f t="shared" si="19"/>
        <v>-7970851.001904319</v>
      </c>
      <c r="M133" s="37">
        <f t="shared" si="20"/>
        <v>-10227681.10064647</v>
      </c>
      <c r="N133" s="41">
        <f>'jan-mai'!M133</f>
        <v>-6512697.7224480519</v>
      </c>
      <c r="O133" s="41">
        <f t="shared" si="21"/>
        <v>-3714983.3781984178</v>
      </c>
      <c r="P133" s="4"/>
      <c r="Q133" s="4"/>
      <c r="R133" s="4"/>
      <c r="S133" s="4"/>
      <c r="T133" s="4"/>
    </row>
    <row r="134" spans="1:20" s="34" customFormat="1" x14ac:dyDescent="0.2">
      <c r="A134" s="33">
        <v>3039</v>
      </c>
      <c r="B134" s="34" t="s">
        <v>142</v>
      </c>
      <c r="C134" s="36">
        <v>26933719</v>
      </c>
      <c r="D134" s="36">
        <v>1097</v>
      </c>
      <c r="E134" s="37">
        <f t="shared" si="12"/>
        <v>24552.159525979947</v>
      </c>
      <c r="F134" s="38">
        <f t="shared" si="13"/>
        <v>1.0536099567072117</v>
      </c>
      <c r="G134" s="37">
        <f t="shared" si="14"/>
        <v>-749.560233866761</v>
      </c>
      <c r="H134" s="37">
        <f t="shared" si="15"/>
        <v>0</v>
      </c>
      <c r="I134" s="37">
        <f t="shared" si="16"/>
        <v>-749.560233866761</v>
      </c>
      <c r="J134" s="81">
        <f t="shared" si="17"/>
        <v>-327.6466461588488</v>
      </c>
      <c r="K134" s="37">
        <f t="shared" si="18"/>
        <v>-1077.2068800256097</v>
      </c>
      <c r="L134" s="37">
        <f t="shared" si="19"/>
        <v>-822267.5765518368</v>
      </c>
      <c r="M134" s="37">
        <f t="shared" si="20"/>
        <v>-1181695.9473880939</v>
      </c>
      <c r="N134" s="41">
        <f>'jan-mai'!M134</f>
        <v>-940001.44032019516</v>
      </c>
      <c r="O134" s="41">
        <f t="shared" si="21"/>
        <v>-241694.50706789875</v>
      </c>
      <c r="P134" s="4"/>
      <c r="Q134" s="4"/>
      <c r="R134" s="4"/>
      <c r="S134" s="4"/>
      <c r="T134" s="4"/>
    </row>
    <row r="135" spans="1:20" s="34" customFormat="1" x14ac:dyDescent="0.2">
      <c r="A135" s="33">
        <v>3040</v>
      </c>
      <c r="B135" s="34" t="s">
        <v>403</v>
      </c>
      <c r="C135" s="36">
        <v>79531632</v>
      </c>
      <c r="D135" s="36">
        <v>3299</v>
      </c>
      <c r="E135" s="37">
        <f t="shared" si="12"/>
        <v>24107.799939375567</v>
      </c>
      <c r="F135" s="38">
        <f t="shared" si="13"/>
        <v>1.0345410970287274</v>
      </c>
      <c r="G135" s="37">
        <f t="shared" si="14"/>
        <v>-482.94448190413311</v>
      </c>
      <c r="H135" s="37">
        <f t="shared" si="15"/>
        <v>0</v>
      </c>
      <c r="I135" s="37">
        <f t="shared" si="16"/>
        <v>-482.94448190413311</v>
      </c>
      <c r="J135" s="81">
        <f t="shared" si="17"/>
        <v>-327.6466461588488</v>
      </c>
      <c r="K135" s="37">
        <f t="shared" si="18"/>
        <v>-810.59112806298185</v>
      </c>
      <c r="L135" s="37">
        <f t="shared" si="19"/>
        <v>-1593233.8458017351</v>
      </c>
      <c r="M135" s="37">
        <f t="shared" si="20"/>
        <v>-2674140.1314797769</v>
      </c>
      <c r="N135" s="41">
        <f>'jan-mai'!M135</f>
        <v>-1766426.01587632</v>
      </c>
      <c r="O135" s="41">
        <f t="shared" si="21"/>
        <v>-907714.11560345697</v>
      </c>
      <c r="P135" s="4"/>
      <c r="Q135" s="4"/>
      <c r="R135" s="4"/>
      <c r="S135" s="4"/>
      <c r="T135" s="4"/>
    </row>
    <row r="136" spans="1:20" s="34" customFormat="1" x14ac:dyDescent="0.2">
      <c r="A136" s="33">
        <v>3041</v>
      </c>
      <c r="B136" s="34" t="s">
        <v>143</v>
      </c>
      <c r="C136" s="36">
        <v>113635243</v>
      </c>
      <c r="D136" s="36">
        <v>4767</v>
      </c>
      <c r="E136" s="37">
        <f t="shared" si="12"/>
        <v>23837.894482903295</v>
      </c>
      <c r="F136" s="38">
        <f t="shared" si="13"/>
        <v>1.022958609711965</v>
      </c>
      <c r="G136" s="37">
        <f t="shared" si="14"/>
        <v>-321.00120802076998</v>
      </c>
      <c r="H136" s="37">
        <f t="shared" si="15"/>
        <v>0</v>
      </c>
      <c r="I136" s="37">
        <f t="shared" si="16"/>
        <v>-321.00120802076998</v>
      </c>
      <c r="J136" s="81">
        <f t="shared" si="17"/>
        <v>-327.6466461588488</v>
      </c>
      <c r="K136" s="37">
        <f t="shared" si="18"/>
        <v>-648.64785417961878</v>
      </c>
      <c r="L136" s="37">
        <f t="shared" si="19"/>
        <v>-1530212.7586350106</v>
      </c>
      <c r="M136" s="37">
        <f t="shared" si="20"/>
        <v>-3092104.3208742426</v>
      </c>
      <c r="N136" s="41">
        <f>'jan-mai'!M136</f>
        <v>-2248833.532913744</v>
      </c>
      <c r="O136" s="41">
        <f t="shared" si="21"/>
        <v>-843270.78796049859</v>
      </c>
      <c r="P136" s="4"/>
      <c r="Q136" s="4"/>
      <c r="R136" s="4"/>
      <c r="S136" s="4"/>
      <c r="T136" s="4"/>
    </row>
    <row r="137" spans="1:20" s="34" customFormat="1" x14ac:dyDescent="0.2">
      <c r="A137" s="33">
        <v>3042</v>
      </c>
      <c r="B137" s="34" t="s">
        <v>144</v>
      </c>
      <c r="C137" s="36">
        <v>80484566</v>
      </c>
      <c r="D137" s="36">
        <v>2645</v>
      </c>
      <c r="E137" s="37">
        <f t="shared" ref="E137:E200" si="22">IF(ISNUMBER(C137),(C137)/D137,"")</f>
        <v>30428.947448015122</v>
      </c>
      <c r="F137" s="38">
        <f t="shared" ref="F137:F200" si="23">IF(ISNUMBER(C137),E137/E$365,"")</f>
        <v>1.3058013071894792</v>
      </c>
      <c r="G137" s="37">
        <f t="shared" ref="G137:G200" si="24">IF(ISNUMBER(D137),(E$365-E137)*0.6,"")</f>
        <v>-4275.6329870878662</v>
      </c>
      <c r="H137" s="37">
        <f t="shared" ref="H137:H200" si="25">IF(ISNUMBER(D137),(IF(E137&gt;=E$365*0.9,0,IF(E137&lt;0.9*E$365,(E$365*0.9-E137)*0.35))),"")</f>
        <v>0</v>
      </c>
      <c r="I137" s="37">
        <f t="shared" ref="I137:I200" si="26">IF(ISNUMBER(C137),G137+H137,"")</f>
        <v>-4275.6329870878662</v>
      </c>
      <c r="J137" s="81">
        <f t="shared" ref="J137:J200" si="27">IF(ISNUMBER(D137),I$367,"")</f>
        <v>-327.6466461588488</v>
      </c>
      <c r="K137" s="37">
        <f t="shared" ref="K137:K200" si="28">IF(ISNUMBER(I137),I137+J137,"")</f>
        <v>-4603.2796332467151</v>
      </c>
      <c r="L137" s="37">
        <f t="shared" ref="L137:L200" si="29">IF(ISNUMBER(I137),(I137*D137),"")</f>
        <v>-11309049.250847407</v>
      </c>
      <c r="M137" s="37">
        <f t="shared" ref="M137:M200" si="30">IF(ISNUMBER(K137),(K137*D137),"")</f>
        <v>-12175674.629937561</v>
      </c>
      <c r="N137" s="41">
        <f>'jan-mai'!M137</f>
        <v>-9351498.7065149676</v>
      </c>
      <c r="O137" s="41">
        <f t="shared" ref="O137:O200" si="31">IF(ISNUMBER(M137),(M137-N137),"")</f>
        <v>-2824175.9234225936</v>
      </c>
      <c r="P137" s="4"/>
      <c r="Q137" s="4"/>
      <c r="R137" s="4"/>
      <c r="S137" s="4"/>
      <c r="T137" s="4"/>
    </row>
    <row r="138" spans="1:20" s="34" customFormat="1" x14ac:dyDescent="0.2">
      <c r="A138" s="33">
        <v>3043</v>
      </c>
      <c r="B138" s="34" t="s">
        <v>145</v>
      </c>
      <c r="C138" s="36">
        <v>111430262</v>
      </c>
      <c r="D138" s="36">
        <v>4862</v>
      </c>
      <c r="E138" s="37">
        <f t="shared" si="22"/>
        <v>22918.605923488278</v>
      </c>
      <c r="F138" s="38">
        <f t="shared" si="23"/>
        <v>0.9835090623814422</v>
      </c>
      <c r="G138" s="37">
        <f t="shared" si="24"/>
        <v>230.5719276282405</v>
      </c>
      <c r="H138" s="37">
        <f t="shared" si="25"/>
        <v>0</v>
      </c>
      <c r="I138" s="37">
        <f t="shared" si="26"/>
        <v>230.5719276282405</v>
      </c>
      <c r="J138" s="81">
        <f t="shared" si="27"/>
        <v>-327.6466461588488</v>
      </c>
      <c r="K138" s="37">
        <f t="shared" si="28"/>
        <v>-97.074718530608294</v>
      </c>
      <c r="L138" s="37">
        <f t="shared" si="29"/>
        <v>1121040.7121285053</v>
      </c>
      <c r="M138" s="37">
        <f t="shared" si="30"/>
        <v>-471977.28149581753</v>
      </c>
      <c r="N138" s="41">
        <f>'jan-mai'!M138</f>
        <v>-1320212.6350380934</v>
      </c>
      <c r="O138" s="41">
        <f t="shared" si="31"/>
        <v>848235.35354227596</v>
      </c>
      <c r="P138" s="4"/>
      <c r="Q138" s="4"/>
      <c r="R138" s="4"/>
      <c r="S138" s="4"/>
      <c r="T138" s="4"/>
    </row>
    <row r="139" spans="1:20" s="34" customFormat="1" x14ac:dyDescent="0.2">
      <c r="A139" s="33">
        <v>3044</v>
      </c>
      <c r="B139" s="34" t="s">
        <v>146</v>
      </c>
      <c r="C139" s="36">
        <v>163057384</v>
      </c>
      <c r="D139" s="36">
        <v>4506</v>
      </c>
      <c r="E139" s="37">
        <f t="shared" si="22"/>
        <v>36186.725255215271</v>
      </c>
      <c r="F139" s="38">
        <f t="shared" si="23"/>
        <v>1.5528855614178967</v>
      </c>
      <c r="G139" s="37">
        <f t="shared" si="24"/>
        <v>-7730.2996714079554</v>
      </c>
      <c r="H139" s="37">
        <f t="shared" si="25"/>
        <v>0</v>
      </c>
      <c r="I139" s="37">
        <f t="shared" si="26"/>
        <v>-7730.2996714079554</v>
      </c>
      <c r="J139" s="81">
        <f t="shared" si="27"/>
        <v>-327.6466461588488</v>
      </c>
      <c r="K139" s="37">
        <f t="shared" si="28"/>
        <v>-8057.9463175668043</v>
      </c>
      <c r="L139" s="37">
        <f t="shared" si="29"/>
        <v>-34832730.31936425</v>
      </c>
      <c r="M139" s="37">
        <f t="shared" si="30"/>
        <v>-36309106.10695602</v>
      </c>
      <c r="N139" s="41">
        <f>'jan-mai'!M139</f>
        <v>-22164187.711287875</v>
      </c>
      <c r="O139" s="41">
        <f t="shared" si="31"/>
        <v>-14144918.395668145</v>
      </c>
      <c r="P139" s="4"/>
      <c r="Q139" s="4"/>
      <c r="R139" s="4"/>
      <c r="S139" s="4"/>
      <c r="T139" s="4"/>
    </row>
    <row r="140" spans="1:20" s="34" customFormat="1" x14ac:dyDescent="0.2">
      <c r="A140" s="33">
        <v>3045</v>
      </c>
      <c r="B140" s="34" t="s">
        <v>147</v>
      </c>
      <c r="C140" s="36">
        <v>75618577</v>
      </c>
      <c r="D140" s="36">
        <v>3479</v>
      </c>
      <c r="E140" s="37">
        <f t="shared" si="22"/>
        <v>21735.722046565104</v>
      </c>
      <c r="F140" s="38">
        <f t="shared" si="23"/>
        <v>0.93274781553324093</v>
      </c>
      <c r="G140" s="37">
        <f t="shared" si="24"/>
        <v>940.30225378214448</v>
      </c>
      <c r="H140" s="37">
        <f t="shared" si="25"/>
        <v>0</v>
      </c>
      <c r="I140" s="37">
        <f t="shared" si="26"/>
        <v>940.30225378214448</v>
      </c>
      <c r="J140" s="81">
        <f t="shared" si="27"/>
        <v>-327.6466461588488</v>
      </c>
      <c r="K140" s="37">
        <f t="shared" si="28"/>
        <v>612.65560762329574</v>
      </c>
      <c r="L140" s="37">
        <f t="shared" si="29"/>
        <v>3271311.5409080805</v>
      </c>
      <c r="M140" s="37">
        <f t="shared" si="30"/>
        <v>2131428.8589214459</v>
      </c>
      <c r="N140" s="41">
        <f>'jan-mai'!M140</f>
        <v>3301998.6801269883</v>
      </c>
      <c r="O140" s="41">
        <f t="shared" si="31"/>
        <v>-1170569.8212055424</v>
      </c>
      <c r="P140" s="4"/>
      <c r="Q140" s="4"/>
      <c r="R140" s="4"/>
      <c r="S140" s="4"/>
      <c r="T140" s="4"/>
    </row>
    <row r="141" spans="1:20" s="34" customFormat="1" x14ac:dyDescent="0.2">
      <c r="A141" s="33">
        <v>3046</v>
      </c>
      <c r="B141" s="34" t="s">
        <v>148</v>
      </c>
      <c r="C141" s="36">
        <v>52098159</v>
      </c>
      <c r="D141" s="36">
        <v>2211</v>
      </c>
      <c r="E141" s="37">
        <f t="shared" si="22"/>
        <v>23563.165535956581</v>
      </c>
      <c r="F141" s="38">
        <f t="shared" si="23"/>
        <v>1.0111691313325804</v>
      </c>
      <c r="G141" s="37">
        <f t="shared" si="24"/>
        <v>-156.16383985274152</v>
      </c>
      <c r="H141" s="37">
        <f t="shared" si="25"/>
        <v>0</v>
      </c>
      <c r="I141" s="37">
        <f t="shared" si="26"/>
        <v>-156.16383985274152</v>
      </c>
      <c r="J141" s="81">
        <f t="shared" si="27"/>
        <v>-327.6466461588488</v>
      </c>
      <c r="K141" s="37">
        <f t="shared" si="28"/>
        <v>-483.81048601159034</v>
      </c>
      <c r="L141" s="37">
        <f t="shared" si="29"/>
        <v>-345278.24991441151</v>
      </c>
      <c r="M141" s="37">
        <f t="shared" si="30"/>
        <v>-1069704.9845716262</v>
      </c>
      <c r="N141" s="41">
        <f>'jan-mai'!M141</f>
        <v>-383173.70733632857</v>
      </c>
      <c r="O141" s="41">
        <f t="shared" si="31"/>
        <v>-686531.2772352976</v>
      </c>
      <c r="P141" s="4"/>
      <c r="Q141" s="4"/>
      <c r="R141" s="4"/>
      <c r="S141" s="4"/>
      <c r="T141" s="4"/>
    </row>
    <row r="142" spans="1:20" s="34" customFormat="1" x14ac:dyDescent="0.2">
      <c r="A142" s="33">
        <v>3047</v>
      </c>
      <c r="B142" s="34" t="s">
        <v>149</v>
      </c>
      <c r="C142" s="36">
        <v>271317171</v>
      </c>
      <c r="D142" s="36">
        <v>14527</v>
      </c>
      <c r="E142" s="37">
        <f t="shared" si="22"/>
        <v>18676.751634886761</v>
      </c>
      <c r="F142" s="38">
        <f t="shared" si="23"/>
        <v>0.8014778276689688</v>
      </c>
      <c r="G142" s="37">
        <f t="shared" si="24"/>
        <v>2775.6845007891502</v>
      </c>
      <c r="H142" s="37">
        <f t="shared" si="25"/>
        <v>803.548055693268</v>
      </c>
      <c r="I142" s="37">
        <f t="shared" si="26"/>
        <v>3579.2325564824182</v>
      </c>
      <c r="J142" s="81">
        <f t="shared" si="27"/>
        <v>-327.6466461588488</v>
      </c>
      <c r="K142" s="37">
        <f t="shared" si="28"/>
        <v>3251.5859103235694</v>
      </c>
      <c r="L142" s="37">
        <f t="shared" si="29"/>
        <v>51995511.348020092</v>
      </c>
      <c r="M142" s="37">
        <f t="shared" si="30"/>
        <v>47235788.519270495</v>
      </c>
      <c r="N142" s="41">
        <f>'jan-mai'!M142</f>
        <v>36604941.858135879</v>
      </c>
      <c r="O142" s="41">
        <f t="shared" si="31"/>
        <v>10630846.661134616</v>
      </c>
      <c r="P142" s="4"/>
      <c r="Q142" s="4"/>
      <c r="R142" s="4"/>
      <c r="S142" s="4"/>
      <c r="T142" s="4"/>
    </row>
    <row r="143" spans="1:20" s="34" customFormat="1" x14ac:dyDescent="0.2">
      <c r="A143" s="33">
        <v>3048</v>
      </c>
      <c r="B143" s="34" t="s">
        <v>150</v>
      </c>
      <c r="C143" s="36">
        <v>424892499</v>
      </c>
      <c r="D143" s="36">
        <v>20495</v>
      </c>
      <c r="E143" s="37">
        <f t="shared" si="22"/>
        <v>20731.519834105879</v>
      </c>
      <c r="F143" s="38">
        <f t="shared" si="23"/>
        <v>0.88965435776734114</v>
      </c>
      <c r="G143" s="37">
        <f t="shared" si="24"/>
        <v>1542.82358125768</v>
      </c>
      <c r="H143" s="37">
        <f t="shared" si="25"/>
        <v>84.379185966576912</v>
      </c>
      <c r="I143" s="37">
        <f t="shared" si="26"/>
        <v>1627.2027672242568</v>
      </c>
      <c r="J143" s="81">
        <f t="shared" si="27"/>
        <v>-327.6466461588488</v>
      </c>
      <c r="K143" s="37">
        <f t="shared" si="28"/>
        <v>1299.556121065408</v>
      </c>
      <c r="L143" s="37">
        <f t="shared" si="29"/>
        <v>33349520.714261144</v>
      </c>
      <c r="M143" s="37">
        <f t="shared" si="30"/>
        <v>26634402.701235536</v>
      </c>
      <c r="N143" s="41">
        <f>'jan-mai'!M143</f>
        <v>25100388.944410052</v>
      </c>
      <c r="O143" s="41">
        <f t="shared" si="31"/>
        <v>1534013.7568254843</v>
      </c>
      <c r="P143" s="4"/>
      <c r="Q143" s="4"/>
      <c r="R143" s="4"/>
      <c r="S143" s="4"/>
      <c r="T143" s="4"/>
    </row>
    <row r="144" spans="1:20" s="34" customFormat="1" x14ac:dyDescent="0.2">
      <c r="A144" s="33">
        <v>3049</v>
      </c>
      <c r="B144" s="34" t="s">
        <v>151</v>
      </c>
      <c r="C144" s="36">
        <v>710857715</v>
      </c>
      <c r="D144" s="36">
        <v>28167</v>
      </c>
      <c r="E144" s="37">
        <f t="shared" si="22"/>
        <v>25237.253346114248</v>
      </c>
      <c r="F144" s="38">
        <f t="shared" si="23"/>
        <v>1.0830094752875745</v>
      </c>
      <c r="G144" s="37">
        <f t="shared" si="24"/>
        <v>-1160.6165259473419</v>
      </c>
      <c r="H144" s="37">
        <f t="shared" si="25"/>
        <v>0</v>
      </c>
      <c r="I144" s="37">
        <f t="shared" si="26"/>
        <v>-1160.6165259473419</v>
      </c>
      <c r="J144" s="81">
        <f t="shared" si="27"/>
        <v>-327.6466461588488</v>
      </c>
      <c r="K144" s="37">
        <f t="shared" si="28"/>
        <v>-1488.2631721061907</v>
      </c>
      <c r="L144" s="37">
        <f t="shared" si="29"/>
        <v>-32691085.68635878</v>
      </c>
      <c r="M144" s="37">
        <f t="shared" si="30"/>
        <v>-41919908.768715076</v>
      </c>
      <c r="N144" s="41">
        <f>'jan-mai'!M144</f>
        <v>-28294668.961439323</v>
      </c>
      <c r="O144" s="41">
        <f t="shared" si="31"/>
        <v>-13625239.807275753</v>
      </c>
      <c r="P144" s="4"/>
      <c r="Q144" s="4"/>
      <c r="R144" s="4"/>
      <c r="S144" s="4"/>
      <c r="T144" s="4"/>
    </row>
    <row r="145" spans="1:20" s="34" customFormat="1" x14ac:dyDescent="0.2">
      <c r="A145" s="33">
        <v>3050</v>
      </c>
      <c r="B145" s="34" t="s">
        <v>152</v>
      </c>
      <c r="C145" s="36">
        <v>58353237</v>
      </c>
      <c r="D145" s="36">
        <v>2737</v>
      </c>
      <c r="E145" s="37">
        <f t="shared" si="22"/>
        <v>21320.145049324077</v>
      </c>
      <c r="F145" s="38">
        <f t="shared" si="23"/>
        <v>0.91491410678724194</v>
      </c>
      <c r="G145" s="37">
        <f t="shared" si="24"/>
        <v>1189.6484521267607</v>
      </c>
      <c r="H145" s="37">
        <f t="shared" si="25"/>
        <v>0</v>
      </c>
      <c r="I145" s="37">
        <f t="shared" si="26"/>
        <v>1189.6484521267607</v>
      </c>
      <c r="J145" s="81">
        <f t="shared" si="27"/>
        <v>-327.6466461588488</v>
      </c>
      <c r="K145" s="37">
        <f t="shared" si="28"/>
        <v>862.00180596791188</v>
      </c>
      <c r="L145" s="37">
        <f t="shared" si="29"/>
        <v>3256067.8134709443</v>
      </c>
      <c r="M145" s="37">
        <f t="shared" si="30"/>
        <v>2359298.942934175</v>
      </c>
      <c r="N145" s="41">
        <f>'jan-mai'!M145</f>
        <v>2605519.8816491975</v>
      </c>
      <c r="O145" s="41">
        <f t="shared" si="31"/>
        <v>-246220.93871502252</v>
      </c>
      <c r="P145" s="4"/>
      <c r="Q145" s="4"/>
      <c r="R145" s="4"/>
      <c r="S145" s="4"/>
      <c r="T145" s="4"/>
    </row>
    <row r="146" spans="1:20" s="34" customFormat="1" x14ac:dyDescent="0.2">
      <c r="A146" s="33">
        <v>3051</v>
      </c>
      <c r="B146" s="34" t="s">
        <v>153</v>
      </c>
      <c r="C146" s="36">
        <v>28744337</v>
      </c>
      <c r="D146" s="36">
        <v>1366</v>
      </c>
      <c r="E146" s="37">
        <f t="shared" si="22"/>
        <v>21042.706442166909</v>
      </c>
      <c r="F146" s="38">
        <f t="shared" si="23"/>
        <v>0.90300834841326016</v>
      </c>
      <c r="G146" s="37">
        <f t="shared" si="24"/>
        <v>1356.1116164210616</v>
      </c>
      <c r="H146" s="37">
        <f t="shared" si="25"/>
        <v>0</v>
      </c>
      <c r="I146" s="37">
        <f t="shared" si="26"/>
        <v>1356.1116164210616</v>
      </c>
      <c r="J146" s="81">
        <f t="shared" si="27"/>
        <v>-327.6466461588488</v>
      </c>
      <c r="K146" s="37">
        <f t="shared" si="28"/>
        <v>1028.4649702622128</v>
      </c>
      <c r="L146" s="37">
        <f t="shared" si="29"/>
        <v>1852448.4680311701</v>
      </c>
      <c r="M146" s="37">
        <f t="shared" si="30"/>
        <v>1404883.1493781826</v>
      </c>
      <c r="N146" s="41">
        <f>'jan-mai'!M146</f>
        <v>1003187.2431382054</v>
      </c>
      <c r="O146" s="41">
        <f t="shared" si="31"/>
        <v>401695.90623997722</v>
      </c>
      <c r="P146" s="4"/>
      <c r="Q146" s="4"/>
      <c r="R146" s="4"/>
      <c r="S146" s="4"/>
      <c r="T146" s="4"/>
    </row>
    <row r="147" spans="1:20" s="34" customFormat="1" x14ac:dyDescent="0.2">
      <c r="A147" s="33">
        <v>3052</v>
      </c>
      <c r="B147" s="34" t="s">
        <v>154</v>
      </c>
      <c r="C147" s="36">
        <v>72206233</v>
      </c>
      <c r="D147" s="36">
        <v>2486</v>
      </c>
      <c r="E147" s="37">
        <f t="shared" si="22"/>
        <v>29045.146017699117</v>
      </c>
      <c r="F147" s="38">
        <f t="shared" si="23"/>
        <v>1.2464180597181578</v>
      </c>
      <c r="G147" s="37">
        <f t="shared" si="24"/>
        <v>-3445.3521288982629</v>
      </c>
      <c r="H147" s="37">
        <f t="shared" si="25"/>
        <v>0</v>
      </c>
      <c r="I147" s="37">
        <f t="shared" si="26"/>
        <v>-3445.3521288982629</v>
      </c>
      <c r="J147" s="81">
        <f t="shared" si="27"/>
        <v>-327.6466461588488</v>
      </c>
      <c r="K147" s="37">
        <f t="shared" si="28"/>
        <v>-3772.9987750571117</v>
      </c>
      <c r="L147" s="37">
        <f t="shared" si="29"/>
        <v>-8565145.3924410809</v>
      </c>
      <c r="M147" s="37">
        <f t="shared" si="30"/>
        <v>-9379674.9547919799</v>
      </c>
      <c r="N147" s="41">
        <f>'jan-mai'!M147</f>
        <v>-9708702.245064728</v>
      </c>
      <c r="O147" s="41">
        <f t="shared" si="31"/>
        <v>329027.2902727481</v>
      </c>
      <c r="P147" s="4"/>
      <c r="Q147" s="4"/>
      <c r="R147" s="4"/>
      <c r="S147" s="4"/>
      <c r="T147" s="4"/>
    </row>
    <row r="148" spans="1:20" s="34" customFormat="1" x14ac:dyDescent="0.2">
      <c r="A148" s="33">
        <v>3053</v>
      </c>
      <c r="B148" s="34" t="s">
        <v>127</v>
      </c>
      <c r="C148" s="36">
        <v>132471594</v>
      </c>
      <c r="D148" s="36">
        <v>6990</v>
      </c>
      <c r="E148" s="37">
        <f t="shared" si="22"/>
        <v>18951.58712446352</v>
      </c>
      <c r="F148" s="38">
        <f t="shared" si="23"/>
        <v>0.81327187812584067</v>
      </c>
      <c r="G148" s="37">
        <f t="shared" si="24"/>
        <v>2610.783207043095</v>
      </c>
      <c r="H148" s="37">
        <f t="shared" si="25"/>
        <v>707.35563434140238</v>
      </c>
      <c r="I148" s="37">
        <f t="shared" si="26"/>
        <v>3318.1388413844975</v>
      </c>
      <c r="J148" s="81">
        <f t="shared" si="27"/>
        <v>-327.6466461588488</v>
      </c>
      <c r="K148" s="37">
        <f t="shared" si="28"/>
        <v>2990.4921952256486</v>
      </c>
      <c r="L148" s="37">
        <f t="shared" si="29"/>
        <v>23193790.501277637</v>
      </c>
      <c r="M148" s="37">
        <f t="shared" si="30"/>
        <v>20903540.444627285</v>
      </c>
      <c r="N148" s="41">
        <f>'jan-mai'!M148</f>
        <v>16279468.708705839</v>
      </c>
      <c r="O148" s="41">
        <f t="shared" si="31"/>
        <v>4624071.7359214462</v>
      </c>
      <c r="P148" s="4"/>
      <c r="Q148" s="4"/>
      <c r="R148" s="4"/>
      <c r="S148" s="4"/>
      <c r="T148" s="4"/>
    </row>
    <row r="149" spans="1:20" s="34" customFormat="1" x14ac:dyDescent="0.2">
      <c r="A149" s="33">
        <v>3054</v>
      </c>
      <c r="B149" s="34" t="s">
        <v>128</v>
      </c>
      <c r="C149" s="36">
        <v>174825641</v>
      </c>
      <c r="D149" s="36">
        <v>9307</v>
      </c>
      <c r="E149" s="37">
        <f t="shared" si="22"/>
        <v>18784.31728806275</v>
      </c>
      <c r="F149" s="38">
        <f t="shared" si="23"/>
        <v>0.80609380627834593</v>
      </c>
      <c r="G149" s="37">
        <f t="shared" si="24"/>
        <v>2711.145108883557</v>
      </c>
      <c r="H149" s="37">
        <f t="shared" si="25"/>
        <v>765.90007708167195</v>
      </c>
      <c r="I149" s="37">
        <f t="shared" si="26"/>
        <v>3477.0451859652289</v>
      </c>
      <c r="J149" s="81">
        <f t="shared" si="27"/>
        <v>-327.6466461588488</v>
      </c>
      <c r="K149" s="37">
        <f t="shared" si="28"/>
        <v>3149.3985398063801</v>
      </c>
      <c r="L149" s="37">
        <f t="shared" si="29"/>
        <v>32360859.545778386</v>
      </c>
      <c r="M149" s="37">
        <f t="shared" si="30"/>
        <v>29311452.209977981</v>
      </c>
      <c r="N149" s="41">
        <f>'jan-mai'!M149</f>
        <v>22241987.954424221</v>
      </c>
      <c r="O149" s="41">
        <f t="shared" si="31"/>
        <v>7069464.2555537596</v>
      </c>
      <c r="P149" s="4"/>
      <c r="Q149" s="4"/>
      <c r="R149" s="4"/>
      <c r="S149" s="4"/>
      <c r="T149" s="4"/>
    </row>
    <row r="150" spans="1:20" s="34" customFormat="1" x14ac:dyDescent="0.2">
      <c r="A150" s="33">
        <v>3401</v>
      </c>
      <c r="B150" s="34" t="s">
        <v>91</v>
      </c>
      <c r="C150" s="36">
        <v>342010454</v>
      </c>
      <c r="D150" s="36">
        <v>17966</v>
      </c>
      <c r="E150" s="37">
        <f t="shared" si="22"/>
        <v>19036.538684181232</v>
      </c>
      <c r="F150" s="38">
        <f t="shared" si="23"/>
        <v>0.81691741525513795</v>
      </c>
      <c r="G150" s="37">
        <f t="shared" si="24"/>
        <v>2559.8122712124677</v>
      </c>
      <c r="H150" s="37">
        <f t="shared" si="25"/>
        <v>677.622588440203</v>
      </c>
      <c r="I150" s="37">
        <f t="shared" si="26"/>
        <v>3237.4348596526706</v>
      </c>
      <c r="J150" s="81">
        <f t="shared" si="27"/>
        <v>-327.6466461588488</v>
      </c>
      <c r="K150" s="37">
        <f t="shared" si="28"/>
        <v>2909.7882134938218</v>
      </c>
      <c r="L150" s="37">
        <f t="shared" si="29"/>
        <v>58163754.68851988</v>
      </c>
      <c r="M150" s="37">
        <f t="shared" si="30"/>
        <v>52277255.043630004</v>
      </c>
      <c r="N150" s="41">
        <f>'jan-mai'!M150</f>
        <v>45516695.427698031</v>
      </c>
      <c r="O150" s="41">
        <f t="shared" si="31"/>
        <v>6760559.6159319729</v>
      </c>
      <c r="P150" s="4"/>
      <c r="Q150" s="4"/>
      <c r="R150" s="4"/>
      <c r="S150" s="4"/>
      <c r="T150" s="4"/>
    </row>
    <row r="151" spans="1:20" s="34" customFormat="1" x14ac:dyDescent="0.2">
      <c r="A151" s="33">
        <v>3403</v>
      </c>
      <c r="B151" s="34" t="s">
        <v>92</v>
      </c>
      <c r="C151" s="36">
        <v>668539243</v>
      </c>
      <c r="D151" s="36">
        <v>32382</v>
      </c>
      <c r="E151" s="37">
        <f t="shared" si="22"/>
        <v>20645.396918040886</v>
      </c>
      <c r="F151" s="38">
        <f t="shared" si="23"/>
        <v>0.88595855407354718</v>
      </c>
      <c r="G151" s="37">
        <f t="shared" si="24"/>
        <v>1594.4973308966757</v>
      </c>
      <c r="H151" s="37">
        <f t="shared" si="25"/>
        <v>114.52220658932437</v>
      </c>
      <c r="I151" s="37">
        <f t="shared" si="26"/>
        <v>1709.0195374860002</v>
      </c>
      <c r="J151" s="81">
        <f t="shared" si="27"/>
        <v>-327.6466461588488</v>
      </c>
      <c r="K151" s="37">
        <f t="shared" si="28"/>
        <v>1381.3728913271514</v>
      </c>
      <c r="L151" s="37">
        <f t="shared" si="29"/>
        <v>55341470.662871659</v>
      </c>
      <c r="M151" s="37">
        <f t="shared" si="30"/>
        <v>44731616.966955818</v>
      </c>
      <c r="N151" s="41">
        <f>'jan-mai'!M151</f>
        <v>35613394.3052665</v>
      </c>
      <c r="O151" s="41">
        <f t="shared" si="31"/>
        <v>9118222.6616893187</v>
      </c>
      <c r="P151" s="4"/>
      <c r="Q151" s="4"/>
      <c r="R151" s="4"/>
      <c r="S151" s="4"/>
      <c r="T151" s="4"/>
    </row>
    <row r="152" spans="1:20" s="34" customFormat="1" x14ac:dyDescent="0.2">
      <c r="A152" s="33">
        <v>3405</v>
      </c>
      <c r="B152" s="34" t="s">
        <v>112</v>
      </c>
      <c r="C152" s="36">
        <v>594468707</v>
      </c>
      <c r="D152" s="36">
        <v>28560</v>
      </c>
      <c r="E152" s="37">
        <f t="shared" si="22"/>
        <v>20814.730637254903</v>
      </c>
      <c r="F152" s="38">
        <f t="shared" si="23"/>
        <v>0.89322519358773589</v>
      </c>
      <c r="G152" s="37">
        <f t="shared" si="24"/>
        <v>1492.8970993682653</v>
      </c>
      <c r="H152" s="37">
        <f t="shared" si="25"/>
        <v>55.255404864418409</v>
      </c>
      <c r="I152" s="37">
        <f t="shared" si="26"/>
        <v>1548.1525042326837</v>
      </c>
      <c r="J152" s="81">
        <f t="shared" si="27"/>
        <v>-327.6466461588488</v>
      </c>
      <c r="K152" s="37">
        <f t="shared" si="28"/>
        <v>1220.5058580738348</v>
      </c>
      <c r="L152" s="37">
        <f t="shared" si="29"/>
        <v>44215235.520885445</v>
      </c>
      <c r="M152" s="37">
        <f t="shared" si="30"/>
        <v>34857647.306588724</v>
      </c>
      <c r="N152" s="41">
        <f>'jan-mai'!M152</f>
        <v>26147594.993295975</v>
      </c>
      <c r="O152" s="41">
        <f t="shared" si="31"/>
        <v>8710052.3132927492</v>
      </c>
      <c r="P152" s="4"/>
      <c r="Q152" s="4"/>
      <c r="R152" s="4"/>
      <c r="S152" s="4"/>
      <c r="T152" s="4"/>
    </row>
    <row r="153" spans="1:20" s="34" customFormat="1" x14ac:dyDescent="0.2">
      <c r="A153" s="33">
        <v>3407</v>
      </c>
      <c r="B153" s="34" t="s">
        <v>113</v>
      </c>
      <c r="C153" s="36">
        <v>574785329</v>
      </c>
      <c r="D153" s="36">
        <v>30563</v>
      </c>
      <c r="E153" s="37">
        <f t="shared" si="22"/>
        <v>18806.574256453881</v>
      </c>
      <c r="F153" s="38">
        <f t="shared" si="23"/>
        <v>0.8070489224048194</v>
      </c>
      <c r="G153" s="37">
        <f t="shared" si="24"/>
        <v>2697.7909278488783</v>
      </c>
      <c r="H153" s="37">
        <f t="shared" si="25"/>
        <v>758.11013814477587</v>
      </c>
      <c r="I153" s="37">
        <f t="shared" si="26"/>
        <v>3455.9010659936539</v>
      </c>
      <c r="J153" s="81">
        <f t="shared" si="27"/>
        <v>-327.6466461588488</v>
      </c>
      <c r="K153" s="37">
        <f t="shared" si="28"/>
        <v>3128.254419834805</v>
      </c>
      <c r="L153" s="37">
        <f t="shared" si="29"/>
        <v>105622704.27996404</v>
      </c>
      <c r="M153" s="37">
        <f t="shared" si="30"/>
        <v>95608839.833411142</v>
      </c>
      <c r="N153" s="41">
        <f>'jan-mai'!M153</f>
        <v>73663252.988580376</v>
      </c>
      <c r="O153" s="41">
        <f t="shared" si="31"/>
        <v>21945586.844830766</v>
      </c>
      <c r="P153" s="4"/>
      <c r="Q153" s="4"/>
      <c r="R153" s="4"/>
      <c r="S153" s="4"/>
      <c r="T153" s="4"/>
    </row>
    <row r="154" spans="1:20" s="34" customFormat="1" x14ac:dyDescent="0.2">
      <c r="A154" s="33">
        <v>3411</v>
      </c>
      <c r="B154" s="34" t="s">
        <v>93</v>
      </c>
      <c r="C154" s="36">
        <v>635084435</v>
      </c>
      <c r="D154" s="36">
        <v>35475</v>
      </c>
      <c r="E154" s="37">
        <f t="shared" si="22"/>
        <v>17902.3096546864</v>
      </c>
      <c r="F154" s="38">
        <f t="shared" si="23"/>
        <v>0.76824410008717547</v>
      </c>
      <c r="G154" s="37">
        <f t="shared" si="24"/>
        <v>3240.3496889093672</v>
      </c>
      <c r="H154" s="37">
        <f t="shared" si="25"/>
        <v>1074.6027487633944</v>
      </c>
      <c r="I154" s="37">
        <f t="shared" si="26"/>
        <v>4314.9524376727613</v>
      </c>
      <c r="J154" s="81">
        <f t="shared" si="27"/>
        <v>-327.6466461588488</v>
      </c>
      <c r="K154" s="37">
        <f t="shared" si="28"/>
        <v>3987.3057915139125</v>
      </c>
      <c r="L154" s="37">
        <f t="shared" si="29"/>
        <v>153072937.7264412</v>
      </c>
      <c r="M154" s="37">
        <f t="shared" si="30"/>
        <v>141449672.95395604</v>
      </c>
      <c r="N154" s="41">
        <f>'jan-mai'!M154</f>
        <v>117193502.97594278</v>
      </c>
      <c r="O154" s="41">
        <f t="shared" si="31"/>
        <v>24256169.978013262</v>
      </c>
      <c r="P154" s="4"/>
      <c r="Q154" s="4"/>
      <c r="R154" s="4"/>
      <c r="S154" s="4"/>
      <c r="T154" s="4"/>
    </row>
    <row r="155" spans="1:20" s="34" customFormat="1" x14ac:dyDescent="0.2">
      <c r="A155" s="33">
        <v>3412</v>
      </c>
      <c r="B155" s="34" t="s">
        <v>94</v>
      </c>
      <c r="C155" s="36">
        <v>125282953</v>
      </c>
      <c r="D155" s="36">
        <v>7836</v>
      </c>
      <c r="E155" s="37">
        <f t="shared" si="22"/>
        <v>15988.125701888719</v>
      </c>
      <c r="F155" s="38">
        <f t="shared" si="23"/>
        <v>0.68610047970613663</v>
      </c>
      <c r="G155" s="37">
        <f t="shared" si="24"/>
        <v>4388.8600605879756</v>
      </c>
      <c r="H155" s="37">
        <f t="shared" si="25"/>
        <v>1744.5671322425826</v>
      </c>
      <c r="I155" s="37">
        <f t="shared" si="26"/>
        <v>6133.4271928305579</v>
      </c>
      <c r="J155" s="81">
        <f t="shared" si="27"/>
        <v>-327.6466461588488</v>
      </c>
      <c r="K155" s="37">
        <f t="shared" si="28"/>
        <v>5805.7805466717091</v>
      </c>
      <c r="L155" s="37">
        <f t="shared" si="29"/>
        <v>48061535.483020253</v>
      </c>
      <c r="M155" s="37">
        <f t="shared" si="30"/>
        <v>45494096.363719516</v>
      </c>
      <c r="N155" s="41">
        <f>'jan-mai'!M155</f>
        <v>35129825.464652225</v>
      </c>
      <c r="O155" s="41">
        <f t="shared" si="31"/>
        <v>10364270.89906729</v>
      </c>
      <c r="P155" s="4"/>
      <c r="Q155" s="4"/>
      <c r="R155" s="4"/>
      <c r="S155" s="4"/>
      <c r="T155" s="4"/>
    </row>
    <row r="156" spans="1:20" s="34" customFormat="1" x14ac:dyDescent="0.2">
      <c r="A156" s="33">
        <v>3413</v>
      </c>
      <c r="B156" s="34" t="s">
        <v>95</v>
      </c>
      <c r="C156" s="36">
        <v>368449182</v>
      </c>
      <c r="D156" s="36">
        <v>21356</v>
      </c>
      <c r="E156" s="37">
        <f t="shared" si="22"/>
        <v>17252.724386589249</v>
      </c>
      <c r="F156" s="38">
        <f t="shared" si="23"/>
        <v>0.74036836453433041</v>
      </c>
      <c r="G156" s="37">
        <f t="shared" si="24"/>
        <v>3630.100849767658</v>
      </c>
      <c r="H156" s="37">
        <f t="shared" si="25"/>
        <v>1301.9575925973973</v>
      </c>
      <c r="I156" s="37">
        <f t="shared" si="26"/>
        <v>4932.0584423650553</v>
      </c>
      <c r="J156" s="81">
        <f t="shared" si="27"/>
        <v>-327.6466461588488</v>
      </c>
      <c r="K156" s="37">
        <f t="shared" si="28"/>
        <v>4604.4117962062064</v>
      </c>
      <c r="L156" s="37">
        <f t="shared" si="29"/>
        <v>105329040.09514812</v>
      </c>
      <c r="M156" s="37">
        <f t="shared" si="30"/>
        <v>98331818.319779739</v>
      </c>
      <c r="N156" s="41">
        <f>'jan-mai'!M156</f>
        <v>76515375.98556827</v>
      </c>
      <c r="O156" s="41">
        <f t="shared" si="31"/>
        <v>21816442.334211469</v>
      </c>
      <c r="P156" s="4"/>
      <c r="Q156" s="4"/>
      <c r="R156" s="4"/>
      <c r="S156" s="4"/>
      <c r="T156" s="4"/>
    </row>
    <row r="157" spans="1:20" s="34" customFormat="1" x14ac:dyDescent="0.2">
      <c r="A157" s="33">
        <v>3414</v>
      </c>
      <c r="B157" s="34" t="s">
        <v>96</v>
      </c>
      <c r="C157" s="36">
        <v>80360245</v>
      </c>
      <c r="D157" s="36">
        <v>5010</v>
      </c>
      <c r="E157" s="37">
        <f t="shared" si="22"/>
        <v>16039.969061876247</v>
      </c>
      <c r="F157" s="38">
        <f t="shared" si="23"/>
        <v>0.68832524043295651</v>
      </c>
      <c r="G157" s="37">
        <f t="shared" si="24"/>
        <v>4357.7540445954592</v>
      </c>
      <c r="H157" s="37">
        <f t="shared" si="25"/>
        <v>1726.421956246948</v>
      </c>
      <c r="I157" s="37">
        <f t="shared" si="26"/>
        <v>6084.1760008424071</v>
      </c>
      <c r="J157" s="81">
        <f t="shared" si="27"/>
        <v>-327.6466461588488</v>
      </c>
      <c r="K157" s="37">
        <f t="shared" si="28"/>
        <v>5756.5293546835583</v>
      </c>
      <c r="L157" s="37">
        <f t="shared" si="29"/>
        <v>30481721.764220461</v>
      </c>
      <c r="M157" s="37">
        <f t="shared" si="30"/>
        <v>28840212.066964626</v>
      </c>
      <c r="N157" s="41">
        <f>'jan-mai'!M157</f>
        <v>22531695.41074625</v>
      </c>
      <c r="O157" s="41">
        <f t="shared" si="31"/>
        <v>6308516.656218376</v>
      </c>
      <c r="P157" s="4"/>
      <c r="Q157" s="4"/>
      <c r="R157" s="4"/>
      <c r="S157" s="4"/>
      <c r="T157" s="4"/>
    </row>
    <row r="158" spans="1:20" s="34" customFormat="1" x14ac:dyDescent="0.2">
      <c r="A158" s="33">
        <v>3415</v>
      </c>
      <c r="B158" s="34" t="s">
        <v>97</v>
      </c>
      <c r="C158" s="36">
        <v>146056342</v>
      </c>
      <c r="D158" s="36">
        <v>8069</v>
      </c>
      <c r="E158" s="37">
        <f t="shared" si="22"/>
        <v>18100.922295203865</v>
      </c>
      <c r="F158" s="38">
        <f t="shared" si="23"/>
        <v>0.77676718968976965</v>
      </c>
      <c r="G158" s="37">
        <f t="shared" si="24"/>
        <v>3121.1821045988877</v>
      </c>
      <c r="H158" s="37">
        <f t="shared" si="25"/>
        <v>1005.0883245822814</v>
      </c>
      <c r="I158" s="37">
        <f t="shared" si="26"/>
        <v>4126.2704291811688</v>
      </c>
      <c r="J158" s="81">
        <f t="shared" si="27"/>
        <v>-327.6466461588488</v>
      </c>
      <c r="K158" s="37">
        <f t="shared" si="28"/>
        <v>3798.6237830223199</v>
      </c>
      <c r="L158" s="37">
        <f t="shared" si="29"/>
        <v>33294876.093062852</v>
      </c>
      <c r="M158" s="37">
        <f t="shared" si="30"/>
        <v>30651095.3052071</v>
      </c>
      <c r="N158" s="41">
        <f>'jan-mai'!M158</f>
        <v>24982070.904942412</v>
      </c>
      <c r="O158" s="41">
        <f t="shared" si="31"/>
        <v>5669024.4002646878</v>
      </c>
      <c r="P158" s="4"/>
      <c r="Q158" s="4"/>
      <c r="R158" s="4"/>
      <c r="S158" s="4"/>
      <c r="T158" s="4"/>
    </row>
    <row r="159" spans="1:20" s="34" customFormat="1" x14ac:dyDescent="0.2">
      <c r="A159" s="33">
        <v>3416</v>
      </c>
      <c r="B159" s="34" t="s">
        <v>98</v>
      </c>
      <c r="C159" s="36">
        <v>91432498</v>
      </c>
      <c r="D159" s="36">
        <v>6028</v>
      </c>
      <c r="E159" s="37">
        <f t="shared" si="22"/>
        <v>15167.965826144658</v>
      </c>
      <c r="F159" s="38">
        <f t="shared" si="23"/>
        <v>0.65090485423533795</v>
      </c>
      <c r="G159" s="37">
        <f t="shared" si="24"/>
        <v>4880.9559860344116</v>
      </c>
      <c r="H159" s="37">
        <f t="shared" si="25"/>
        <v>2031.6230887530039</v>
      </c>
      <c r="I159" s="37">
        <f t="shared" si="26"/>
        <v>6912.5790747874153</v>
      </c>
      <c r="J159" s="81">
        <f t="shared" si="27"/>
        <v>-327.6466461588488</v>
      </c>
      <c r="K159" s="37">
        <f t="shared" si="28"/>
        <v>6584.9324286285664</v>
      </c>
      <c r="L159" s="37">
        <f t="shared" si="29"/>
        <v>41669026.662818536</v>
      </c>
      <c r="M159" s="37">
        <f t="shared" si="30"/>
        <v>39693972.679772995</v>
      </c>
      <c r="N159" s="41">
        <f>'jan-mai'!M159</f>
        <v>31905314.027121436</v>
      </c>
      <c r="O159" s="41">
        <f t="shared" si="31"/>
        <v>7788658.6526515596</v>
      </c>
      <c r="P159" s="4"/>
      <c r="Q159" s="4"/>
      <c r="R159" s="4"/>
      <c r="S159" s="4"/>
      <c r="T159" s="4"/>
    </row>
    <row r="160" spans="1:20" s="34" customFormat="1" x14ac:dyDescent="0.2">
      <c r="A160" s="33">
        <v>3417</v>
      </c>
      <c r="B160" s="34" t="s">
        <v>99</v>
      </c>
      <c r="C160" s="36">
        <v>80727114</v>
      </c>
      <c r="D160" s="36">
        <v>4572</v>
      </c>
      <c r="E160" s="37">
        <f t="shared" si="22"/>
        <v>17656.849081364828</v>
      </c>
      <c r="F160" s="38">
        <f t="shared" si="23"/>
        <v>0.75771061916233018</v>
      </c>
      <c r="G160" s="37">
        <f t="shared" si="24"/>
        <v>3387.6260329023103</v>
      </c>
      <c r="H160" s="37">
        <f t="shared" si="25"/>
        <v>1160.5139494259447</v>
      </c>
      <c r="I160" s="37">
        <f t="shared" si="26"/>
        <v>4548.1399823282554</v>
      </c>
      <c r="J160" s="81">
        <f t="shared" si="27"/>
        <v>-327.6466461588488</v>
      </c>
      <c r="K160" s="37">
        <f t="shared" si="28"/>
        <v>4220.4933361694066</v>
      </c>
      <c r="L160" s="37">
        <f t="shared" si="29"/>
        <v>20794095.999204785</v>
      </c>
      <c r="M160" s="37">
        <f t="shared" si="30"/>
        <v>19296095.532966528</v>
      </c>
      <c r="N160" s="41">
        <f>'jan-mai'!M160</f>
        <v>17194436.672561251</v>
      </c>
      <c r="O160" s="41">
        <f t="shared" si="31"/>
        <v>2101658.8604052775</v>
      </c>
      <c r="P160" s="4"/>
      <c r="Q160" s="4"/>
      <c r="R160" s="4"/>
      <c r="S160" s="4"/>
      <c r="T160" s="4"/>
    </row>
    <row r="161" spans="1:20" s="34" customFormat="1" x14ac:dyDescent="0.2">
      <c r="A161" s="33">
        <v>3418</v>
      </c>
      <c r="B161" s="34" t="s">
        <v>100</v>
      </c>
      <c r="C161" s="36">
        <v>111923105</v>
      </c>
      <c r="D161" s="36">
        <v>7267</v>
      </c>
      <c r="E161" s="37">
        <f t="shared" si="22"/>
        <v>15401.555662584286</v>
      </c>
      <c r="F161" s="38">
        <f t="shared" si="23"/>
        <v>0.66092892471264064</v>
      </c>
      <c r="G161" s="37">
        <f t="shared" si="24"/>
        <v>4740.8020841706357</v>
      </c>
      <c r="H161" s="37">
        <f t="shared" si="25"/>
        <v>1949.8666459991343</v>
      </c>
      <c r="I161" s="37">
        <f t="shared" si="26"/>
        <v>6690.6687301697702</v>
      </c>
      <c r="J161" s="81">
        <f t="shared" si="27"/>
        <v>-327.6466461588488</v>
      </c>
      <c r="K161" s="37">
        <f t="shared" si="28"/>
        <v>6363.0220840109214</v>
      </c>
      <c r="L161" s="37">
        <f t="shared" si="29"/>
        <v>48621089.662143722</v>
      </c>
      <c r="M161" s="37">
        <f t="shared" si="30"/>
        <v>46240081.484507367</v>
      </c>
      <c r="N161" s="41">
        <f>'jan-mai'!M161</f>
        <v>38268338.31561736</v>
      </c>
      <c r="O161" s="41">
        <f t="shared" si="31"/>
        <v>7971743.1688900068</v>
      </c>
      <c r="P161" s="4"/>
      <c r="Q161" s="4"/>
      <c r="R161" s="4"/>
      <c r="S161" s="4"/>
      <c r="T161" s="4"/>
    </row>
    <row r="162" spans="1:20" s="34" customFormat="1" x14ac:dyDescent="0.2">
      <c r="A162" s="33">
        <v>3419</v>
      </c>
      <c r="B162" s="34" t="s">
        <v>404</v>
      </c>
      <c r="C162" s="36">
        <v>56371706</v>
      </c>
      <c r="D162" s="36">
        <v>3625</v>
      </c>
      <c r="E162" s="37">
        <f t="shared" si="22"/>
        <v>15550.815448275862</v>
      </c>
      <c r="F162" s="38">
        <f t="shared" si="23"/>
        <v>0.66733412895441913</v>
      </c>
      <c r="G162" s="37">
        <f t="shared" si="24"/>
        <v>4651.2462127556901</v>
      </c>
      <c r="H162" s="37">
        <f t="shared" si="25"/>
        <v>1897.6257210070826</v>
      </c>
      <c r="I162" s="37">
        <f t="shared" si="26"/>
        <v>6548.8719337627726</v>
      </c>
      <c r="J162" s="81">
        <f t="shared" si="27"/>
        <v>-327.6466461588488</v>
      </c>
      <c r="K162" s="37">
        <f t="shared" si="28"/>
        <v>6221.2252876039238</v>
      </c>
      <c r="L162" s="37">
        <f t="shared" si="29"/>
        <v>23739660.75989005</v>
      </c>
      <c r="M162" s="37">
        <f t="shared" si="30"/>
        <v>22551941.667564224</v>
      </c>
      <c r="N162" s="41">
        <f>'jan-mai'!M162</f>
        <v>19010282.276188653</v>
      </c>
      <c r="O162" s="41">
        <f t="shared" si="31"/>
        <v>3541659.3913755715</v>
      </c>
      <c r="P162" s="4"/>
      <c r="Q162" s="4"/>
      <c r="R162" s="4"/>
      <c r="S162" s="4"/>
      <c r="T162" s="4"/>
    </row>
    <row r="163" spans="1:20" s="34" customFormat="1" x14ac:dyDescent="0.2">
      <c r="A163" s="33">
        <v>3420</v>
      </c>
      <c r="B163" s="34" t="s">
        <v>101</v>
      </c>
      <c r="C163" s="36">
        <v>381338995</v>
      </c>
      <c r="D163" s="36">
        <v>21568</v>
      </c>
      <c r="E163" s="37">
        <f t="shared" si="22"/>
        <v>17680.776845326411</v>
      </c>
      <c r="F163" s="38">
        <f t="shared" si="23"/>
        <v>0.75873743435245578</v>
      </c>
      <c r="G163" s="37">
        <f t="shared" si="24"/>
        <v>3373.2693745253605</v>
      </c>
      <c r="H163" s="37">
        <f t="shared" si="25"/>
        <v>1152.1392320393907</v>
      </c>
      <c r="I163" s="37">
        <f t="shared" si="26"/>
        <v>4525.4086065647516</v>
      </c>
      <c r="J163" s="81">
        <f t="shared" si="27"/>
        <v>-327.6466461588488</v>
      </c>
      <c r="K163" s="37">
        <f t="shared" si="28"/>
        <v>4197.7619604059028</v>
      </c>
      <c r="L163" s="37">
        <f t="shared" si="29"/>
        <v>97604012.826388568</v>
      </c>
      <c r="M163" s="37">
        <f t="shared" si="30"/>
        <v>90537329.962034509</v>
      </c>
      <c r="N163" s="41">
        <f>'jan-mai'!M163</f>
        <v>74013564.306561887</v>
      </c>
      <c r="O163" s="41">
        <f t="shared" si="31"/>
        <v>16523765.655472621</v>
      </c>
      <c r="P163" s="4"/>
      <c r="Q163" s="4"/>
      <c r="R163" s="4"/>
      <c r="S163" s="4"/>
      <c r="T163" s="4"/>
    </row>
    <row r="164" spans="1:20" s="34" customFormat="1" x14ac:dyDescent="0.2">
      <c r="A164" s="33">
        <v>3421</v>
      </c>
      <c r="B164" s="34" t="s">
        <v>102</v>
      </c>
      <c r="C164" s="36">
        <v>126554170</v>
      </c>
      <c r="D164" s="36">
        <v>6582</v>
      </c>
      <c r="E164" s="37">
        <f t="shared" si="22"/>
        <v>19227.312367061684</v>
      </c>
      <c r="F164" s="38">
        <f t="shared" si="23"/>
        <v>0.82510411066772915</v>
      </c>
      <c r="G164" s="37">
        <f t="shared" si="24"/>
        <v>2445.3480614841965</v>
      </c>
      <c r="H164" s="37">
        <f t="shared" si="25"/>
        <v>610.85179943204491</v>
      </c>
      <c r="I164" s="37">
        <f t="shared" si="26"/>
        <v>3056.1998609162415</v>
      </c>
      <c r="J164" s="81">
        <f t="shared" si="27"/>
        <v>-327.6466461588488</v>
      </c>
      <c r="K164" s="37">
        <f t="shared" si="28"/>
        <v>2728.5532147573927</v>
      </c>
      <c r="L164" s="37">
        <f t="shared" si="29"/>
        <v>20115907.484550703</v>
      </c>
      <c r="M164" s="37">
        <f t="shared" si="30"/>
        <v>17959337.259533159</v>
      </c>
      <c r="N164" s="41">
        <f>'jan-mai'!M164</f>
        <v>15953461.290944479</v>
      </c>
      <c r="O164" s="41">
        <f t="shared" si="31"/>
        <v>2005875.96858868</v>
      </c>
      <c r="P164" s="4"/>
      <c r="Q164" s="4"/>
      <c r="R164" s="4"/>
      <c r="S164" s="4"/>
      <c r="T164" s="4"/>
    </row>
    <row r="165" spans="1:20" s="34" customFormat="1" x14ac:dyDescent="0.2">
      <c r="A165" s="33">
        <v>3422</v>
      </c>
      <c r="B165" s="34" t="s">
        <v>103</v>
      </c>
      <c r="C165" s="36">
        <v>82827672</v>
      </c>
      <c r="D165" s="36">
        <v>4213</v>
      </c>
      <c r="E165" s="37">
        <f t="shared" si="22"/>
        <v>19660.021837170661</v>
      </c>
      <c r="F165" s="38">
        <f t="shared" si="23"/>
        <v>0.84367302740948869</v>
      </c>
      <c r="G165" s="37">
        <f t="shared" si="24"/>
        <v>2185.7223794188103</v>
      </c>
      <c r="H165" s="37">
        <f t="shared" si="25"/>
        <v>459.40348489390288</v>
      </c>
      <c r="I165" s="37">
        <f t="shared" si="26"/>
        <v>2645.125864312713</v>
      </c>
      <c r="J165" s="81">
        <f t="shared" si="27"/>
        <v>-327.6466461588488</v>
      </c>
      <c r="K165" s="37">
        <f t="shared" si="28"/>
        <v>2317.4792181538642</v>
      </c>
      <c r="L165" s="37">
        <f t="shared" si="29"/>
        <v>11143915.266349459</v>
      </c>
      <c r="M165" s="37">
        <f t="shared" si="30"/>
        <v>9763539.9460822307</v>
      </c>
      <c r="N165" s="41">
        <f>'jan-mai'!M165</f>
        <v>5591381.2664918099</v>
      </c>
      <c r="O165" s="41">
        <f t="shared" si="31"/>
        <v>4172158.6795904208</v>
      </c>
      <c r="P165" s="4"/>
      <c r="Q165" s="4"/>
      <c r="R165" s="4"/>
      <c r="S165" s="4"/>
      <c r="T165" s="4"/>
    </row>
    <row r="166" spans="1:20" s="34" customFormat="1" x14ac:dyDescent="0.2">
      <c r="A166" s="33">
        <v>3423</v>
      </c>
      <c r="B166" s="34" t="s">
        <v>104</v>
      </c>
      <c r="C166" s="36">
        <v>36995226</v>
      </c>
      <c r="D166" s="36">
        <v>2281</v>
      </c>
      <c r="E166" s="37">
        <f t="shared" si="22"/>
        <v>16218.862779482683</v>
      </c>
      <c r="F166" s="38">
        <f t="shared" si="23"/>
        <v>0.69600212937883776</v>
      </c>
      <c r="G166" s="37">
        <f t="shared" si="24"/>
        <v>4250.4178140315971</v>
      </c>
      <c r="H166" s="37">
        <f t="shared" si="25"/>
        <v>1663.8091550846955</v>
      </c>
      <c r="I166" s="37">
        <f t="shared" si="26"/>
        <v>5914.2269691162928</v>
      </c>
      <c r="J166" s="81">
        <f t="shared" si="27"/>
        <v>-327.6466461588488</v>
      </c>
      <c r="K166" s="37">
        <f t="shared" si="28"/>
        <v>5586.580322957444</v>
      </c>
      <c r="L166" s="37">
        <f t="shared" si="29"/>
        <v>13490351.716554264</v>
      </c>
      <c r="M166" s="37">
        <f t="shared" si="30"/>
        <v>12742989.716665929</v>
      </c>
      <c r="N166" s="41">
        <f>'jan-mai'!M166</f>
        <v>10036791.591210017</v>
      </c>
      <c r="O166" s="41">
        <f t="shared" si="31"/>
        <v>2706198.1254559122</v>
      </c>
      <c r="P166" s="4"/>
      <c r="Q166" s="4"/>
      <c r="R166" s="4"/>
      <c r="S166" s="4"/>
      <c r="T166" s="4"/>
    </row>
    <row r="167" spans="1:20" s="34" customFormat="1" x14ac:dyDescent="0.2">
      <c r="A167" s="33">
        <v>3424</v>
      </c>
      <c r="B167" s="34" t="s">
        <v>105</v>
      </c>
      <c r="C167" s="36">
        <v>31700471</v>
      </c>
      <c r="D167" s="36">
        <v>1769</v>
      </c>
      <c r="E167" s="37">
        <f t="shared" si="22"/>
        <v>17919.994912379876</v>
      </c>
      <c r="F167" s="38">
        <f t="shared" si="23"/>
        <v>0.76900302980873669</v>
      </c>
      <c r="G167" s="37">
        <f t="shared" si="24"/>
        <v>3229.7385342932816</v>
      </c>
      <c r="H167" s="37">
        <f t="shared" si="25"/>
        <v>1068.4129085706777</v>
      </c>
      <c r="I167" s="37">
        <f t="shared" si="26"/>
        <v>4298.1514428639593</v>
      </c>
      <c r="J167" s="81">
        <f t="shared" si="27"/>
        <v>-327.6466461588488</v>
      </c>
      <c r="K167" s="37">
        <f t="shared" si="28"/>
        <v>3970.5047967051105</v>
      </c>
      <c r="L167" s="37">
        <f t="shared" si="29"/>
        <v>7603429.9024263443</v>
      </c>
      <c r="M167" s="37">
        <f t="shared" si="30"/>
        <v>7023822.9853713401</v>
      </c>
      <c r="N167" s="41">
        <f>'jan-mai'!M167</f>
        <v>4691397.2159800641</v>
      </c>
      <c r="O167" s="41">
        <f t="shared" si="31"/>
        <v>2332425.7693912759</v>
      </c>
      <c r="P167" s="4"/>
      <c r="Q167" s="4"/>
      <c r="R167" s="4"/>
      <c r="S167" s="4"/>
      <c r="T167" s="4"/>
    </row>
    <row r="168" spans="1:20" s="34" customFormat="1" x14ac:dyDescent="0.2">
      <c r="A168" s="33">
        <v>3425</v>
      </c>
      <c r="B168" s="34" t="s">
        <v>106</v>
      </c>
      <c r="C168" s="36">
        <v>19335703</v>
      </c>
      <c r="D168" s="36">
        <v>1328</v>
      </c>
      <c r="E168" s="37">
        <f t="shared" si="22"/>
        <v>14560.017319277109</v>
      </c>
      <c r="F168" s="38">
        <f t="shared" si="23"/>
        <v>0.62481588233357332</v>
      </c>
      <c r="G168" s="37">
        <f t="shared" si="24"/>
        <v>5245.7250901549414</v>
      </c>
      <c r="H168" s="37">
        <f t="shared" si="25"/>
        <v>2244.4050661566462</v>
      </c>
      <c r="I168" s="37">
        <f t="shared" si="26"/>
        <v>7490.1301563115876</v>
      </c>
      <c r="J168" s="81">
        <f t="shared" si="27"/>
        <v>-327.6466461588488</v>
      </c>
      <c r="K168" s="37">
        <f t="shared" si="28"/>
        <v>7162.4835101527387</v>
      </c>
      <c r="L168" s="37">
        <f t="shared" si="29"/>
        <v>9946892.8475817889</v>
      </c>
      <c r="M168" s="37">
        <f t="shared" si="30"/>
        <v>9511778.1014828365</v>
      </c>
      <c r="N168" s="41">
        <f>'jan-mai'!M168</f>
        <v>8031196.7607526984</v>
      </c>
      <c r="O168" s="41">
        <f t="shared" si="31"/>
        <v>1480581.3407301381</v>
      </c>
      <c r="P168" s="4"/>
      <c r="Q168" s="4"/>
      <c r="R168" s="4"/>
      <c r="S168" s="4"/>
      <c r="T168" s="4"/>
    </row>
    <row r="169" spans="1:20" s="34" customFormat="1" x14ac:dyDescent="0.2">
      <c r="A169" s="33">
        <v>3426</v>
      </c>
      <c r="B169" s="34" t="s">
        <v>107</v>
      </c>
      <c r="C169" s="36">
        <v>23811809</v>
      </c>
      <c r="D169" s="36">
        <v>1555</v>
      </c>
      <c r="E169" s="37">
        <f t="shared" si="22"/>
        <v>15313.060450160772</v>
      </c>
      <c r="F169" s="38">
        <f t="shared" si="23"/>
        <v>0.65713131836230421</v>
      </c>
      <c r="G169" s="37">
        <f t="shared" si="24"/>
        <v>4793.8992116247437</v>
      </c>
      <c r="H169" s="37">
        <f t="shared" si="25"/>
        <v>1980.839970347364</v>
      </c>
      <c r="I169" s="37">
        <f t="shared" si="26"/>
        <v>6774.7391819721079</v>
      </c>
      <c r="J169" s="81">
        <f t="shared" si="27"/>
        <v>-327.6466461588488</v>
      </c>
      <c r="K169" s="37">
        <f t="shared" si="28"/>
        <v>6447.092535813259</v>
      </c>
      <c r="L169" s="37">
        <f t="shared" si="29"/>
        <v>10534719.427966628</v>
      </c>
      <c r="M169" s="37">
        <f t="shared" si="30"/>
        <v>10025228.893189618</v>
      </c>
      <c r="N169" s="41">
        <f>'jan-mai'!M169</f>
        <v>8394100.7669581696</v>
      </c>
      <c r="O169" s="41">
        <f t="shared" si="31"/>
        <v>1631128.1262314487</v>
      </c>
      <c r="P169" s="4"/>
      <c r="Q169" s="4"/>
      <c r="R169" s="4"/>
      <c r="S169" s="4"/>
      <c r="T169" s="4"/>
    </row>
    <row r="170" spans="1:20" s="34" customFormat="1" x14ac:dyDescent="0.2">
      <c r="A170" s="33">
        <v>3427</v>
      </c>
      <c r="B170" s="34" t="s">
        <v>108</v>
      </c>
      <c r="C170" s="36">
        <v>99680265</v>
      </c>
      <c r="D170" s="36">
        <v>5628</v>
      </c>
      <c r="E170" s="37">
        <f t="shared" si="22"/>
        <v>17711.489872068229</v>
      </c>
      <c r="F170" s="38">
        <f t="shared" si="23"/>
        <v>0.76005542639065315</v>
      </c>
      <c r="G170" s="37">
        <f t="shared" si="24"/>
        <v>3354.8415584802701</v>
      </c>
      <c r="H170" s="37">
        <f t="shared" si="25"/>
        <v>1141.3896726797543</v>
      </c>
      <c r="I170" s="37">
        <f t="shared" si="26"/>
        <v>4496.2312311600244</v>
      </c>
      <c r="J170" s="81">
        <f t="shared" si="27"/>
        <v>-327.6466461588488</v>
      </c>
      <c r="K170" s="37">
        <f t="shared" si="28"/>
        <v>4168.5845850011756</v>
      </c>
      <c r="L170" s="37">
        <f t="shared" si="29"/>
        <v>25304789.368968617</v>
      </c>
      <c r="M170" s="37">
        <f t="shared" si="30"/>
        <v>23460794.044386618</v>
      </c>
      <c r="N170" s="41">
        <f>'jan-mai'!M170</f>
        <v>19003335.971473031</v>
      </c>
      <c r="O170" s="41">
        <f t="shared" si="31"/>
        <v>4457458.0729135871</v>
      </c>
      <c r="P170" s="4"/>
      <c r="Q170" s="4"/>
      <c r="R170" s="4"/>
      <c r="S170" s="4"/>
      <c r="T170" s="4"/>
    </row>
    <row r="171" spans="1:20" s="34" customFormat="1" x14ac:dyDescent="0.2">
      <c r="A171" s="33">
        <v>3428</v>
      </c>
      <c r="B171" s="34" t="s">
        <v>109</v>
      </c>
      <c r="C171" s="36">
        <v>44051305</v>
      </c>
      <c r="D171" s="36">
        <v>2493</v>
      </c>
      <c r="E171" s="37">
        <f t="shared" si="22"/>
        <v>17669.997994384277</v>
      </c>
      <c r="F171" s="38">
        <f t="shared" si="23"/>
        <v>0.75827488014566691</v>
      </c>
      <c r="G171" s="37">
        <f t="shared" si="24"/>
        <v>3379.7366850906405</v>
      </c>
      <c r="H171" s="37">
        <f t="shared" si="25"/>
        <v>1155.9118298691374</v>
      </c>
      <c r="I171" s="37">
        <f t="shared" si="26"/>
        <v>4535.6485149597775</v>
      </c>
      <c r="J171" s="81">
        <f t="shared" si="27"/>
        <v>-327.6466461588488</v>
      </c>
      <c r="K171" s="37">
        <f t="shared" si="28"/>
        <v>4208.0018688009286</v>
      </c>
      <c r="L171" s="37">
        <f t="shared" si="29"/>
        <v>11307371.747794725</v>
      </c>
      <c r="M171" s="37">
        <f t="shared" si="30"/>
        <v>10490548.658920715</v>
      </c>
      <c r="N171" s="41">
        <f>'jan-mai'!M171</f>
        <v>8183566.7622036729</v>
      </c>
      <c r="O171" s="41">
        <f t="shared" si="31"/>
        <v>2306981.8967170417</v>
      </c>
      <c r="P171" s="4"/>
      <c r="Q171" s="4"/>
      <c r="R171" s="4"/>
      <c r="S171" s="4"/>
      <c r="T171" s="4"/>
    </row>
    <row r="172" spans="1:20" s="34" customFormat="1" x14ac:dyDescent="0.2">
      <c r="A172" s="33">
        <v>3429</v>
      </c>
      <c r="B172" s="34" t="s">
        <v>110</v>
      </c>
      <c r="C172" s="36">
        <v>24819116</v>
      </c>
      <c r="D172" s="36">
        <v>1519</v>
      </c>
      <c r="E172" s="37">
        <f t="shared" si="22"/>
        <v>16339.115207373272</v>
      </c>
      <c r="F172" s="38">
        <f t="shared" si="23"/>
        <v>0.70116253717146682</v>
      </c>
      <c r="G172" s="37">
        <f t="shared" si="24"/>
        <v>4178.2663572972442</v>
      </c>
      <c r="H172" s="37">
        <f t="shared" si="25"/>
        <v>1621.7208053229892</v>
      </c>
      <c r="I172" s="37">
        <f t="shared" si="26"/>
        <v>5799.987162620233</v>
      </c>
      <c r="J172" s="81">
        <f t="shared" si="27"/>
        <v>-327.6466461588488</v>
      </c>
      <c r="K172" s="37">
        <f t="shared" si="28"/>
        <v>5472.3405164613841</v>
      </c>
      <c r="L172" s="37">
        <f t="shared" si="29"/>
        <v>8810180.5000201333</v>
      </c>
      <c r="M172" s="37">
        <f t="shared" si="30"/>
        <v>8312485.2445048429</v>
      </c>
      <c r="N172" s="41">
        <f>'jan-mai'!M172</f>
        <v>7308309.4124498107</v>
      </c>
      <c r="O172" s="41">
        <f t="shared" si="31"/>
        <v>1004175.8320550323</v>
      </c>
      <c r="P172" s="4"/>
      <c r="Q172" s="4"/>
      <c r="R172" s="4"/>
      <c r="S172" s="4"/>
      <c r="T172" s="4"/>
    </row>
    <row r="173" spans="1:20" s="34" customFormat="1" x14ac:dyDescent="0.2">
      <c r="A173" s="33">
        <v>3430</v>
      </c>
      <c r="B173" s="34" t="s">
        <v>111</v>
      </c>
      <c r="C173" s="36">
        <v>31358072</v>
      </c>
      <c r="D173" s="36">
        <v>1844</v>
      </c>
      <c r="E173" s="37">
        <f t="shared" si="22"/>
        <v>17005.462039045553</v>
      </c>
      <c r="F173" s="38">
        <f t="shared" si="23"/>
        <v>0.72975756384222967</v>
      </c>
      <c r="G173" s="37">
        <f t="shared" si="24"/>
        <v>3778.4582582938751</v>
      </c>
      <c r="H173" s="37">
        <f t="shared" si="25"/>
        <v>1388.4994142376909</v>
      </c>
      <c r="I173" s="37">
        <f t="shared" si="26"/>
        <v>5166.9576725315655</v>
      </c>
      <c r="J173" s="81">
        <f t="shared" si="27"/>
        <v>-327.6466461588488</v>
      </c>
      <c r="K173" s="37">
        <f t="shared" si="28"/>
        <v>4839.3110263727167</v>
      </c>
      <c r="L173" s="37">
        <f t="shared" si="29"/>
        <v>9527869.9481482077</v>
      </c>
      <c r="M173" s="37">
        <f t="shared" si="30"/>
        <v>8923689.5326312892</v>
      </c>
      <c r="N173" s="41">
        <f>'jan-mai'!M173</f>
        <v>7554984.092039139</v>
      </c>
      <c r="O173" s="41">
        <f t="shared" si="31"/>
        <v>1368705.4405921502</v>
      </c>
      <c r="P173" s="4"/>
      <c r="Q173" s="4"/>
      <c r="R173" s="4"/>
      <c r="S173" s="4"/>
      <c r="T173" s="4"/>
    </row>
    <row r="174" spans="1:20" s="34" customFormat="1" x14ac:dyDescent="0.2">
      <c r="A174" s="33">
        <v>3431</v>
      </c>
      <c r="B174" s="34" t="s">
        <v>114</v>
      </c>
      <c r="C174" s="36">
        <v>40780730</v>
      </c>
      <c r="D174" s="36">
        <v>2466</v>
      </c>
      <c r="E174" s="37">
        <f t="shared" si="22"/>
        <v>16537.197891321979</v>
      </c>
      <c r="F174" s="38">
        <f t="shared" si="23"/>
        <v>0.70966288468015781</v>
      </c>
      <c r="G174" s="37">
        <f t="shared" si="24"/>
        <v>4059.4167469280196</v>
      </c>
      <c r="H174" s="37">
        <f t="shared" si="25"/>
        <v>1552.3918659409417</v>
      </c>
      <c r="I174" s="37">
        <f t="shared" si="26"/>
        <v>5611.8086128689611</v>
      </c>
      <c r="J174" s="81">
        <f t="shared" si="27"/>
        <v>-327.6466461588488</v>
      </c>
      <c r="K174" s="37">
        <f t="shared" si="28"/>
        <v>5284.1619667101122</v>
      </c>
      <c r="L174" s="37">
        <f t="shared" si="29"/>
        <v>13838720.039334858</v>
      </c>
      <c r="M174" s="37">
        <f t="shared" si="30"/>
        <v>13030743.409907136</v>
      </c>
      <c r="N174" s="41">
        <f>'jan-mai'!M174</f>
        <v>10850234.858822405</v>
      </c>
      <c r="O174" s="41">
        <f t="shared" si="31"/>
        <v>2180508.5510847308</v>
      </c>
      <c r="P174" s="4"/>
      <c r="Q174" s="4"/>
      <c r="R174" s="4"/>
      <c r="S174" s="4"/>
      <c r="T174" s="4"/>
    </row>
    <row r="175" spans="1:20" s="34" customFormat="1" x14ac:dyDescent="0.2">
      <c r="A175" s="33">
        <v>3432</v>
      </c>
      <c r="B175" s="34" t="s">
        <v>115</v>
      </c>
      <c r="C175" s="36">
        <v>36611512</v>
      </c>
      <c r="D175" s="36">
        <v>1966</v>
      </c>
      <c r="E175" s="37">
        <f t="shared" si="22"/>
        <v>18622.335707019327</v>
      </c>
      <c r="F175" s="38">
        <f t="shared" si="23"/>
        <v>0.79914267000823747</v>
      </c>
      <c r="G175" s="37">
        <f t="shared" si="24"/>
        <v>2808.3340575096108</v>
      </c>
      <c r="H175" s="37">
        <f t="shared" si="25"/>
        <v>822.59363044686995</v>
      </c>
      <c r="I175" s="37">
        <f t="shared" si="26"/>
        <v>3630.9276879564809</v>
      </c>
      <c r="J175" s="81">
        <f t="shared" si="27"/>
        <v>-327.6466461588488</v>
      </c>
      <c r="K175" s="37">
        <f t="shared" si="28"/>
        <v>3303.281041797632</v>
      </c>
      <c r="L175" s="37">
        <f t="shared" si="29"/>
        <v>7138403.834522441</v>
      </c>
      <c r="M175" s="37">
        <f t="shared" si="30"/>
        <v>6494250.5281741442</v>
      </c>
      <c r="N175" s="41">
        <f>'jan-mai'!M175</f>
        <v>5576384.7517619012</v>
      </c>
      <c r="O175" s="41">
        <f t="shared" si="31"/>
        <v>917865.77641224302</v>
      </c>
      <c r="P175" s="4"/>
      <c r="Q175" s="4"/>
      <c r="R175" s="4"/>
      <c r="S175" s="4"/>
      <c r="T175" s="4"/>
    </row>
    <row r="176" spans="1:20" s="34" customFormat="1" x14ac:dyDescent="0.2">
      <c r="A176" s="33">
        <v>3433</v>
      </c>
      <c r="B176" s="34" t="s">
        <v>116</v>
      </c>
      <c r="C176" s="36">
        <v>48282902</v>
      </c>
      <c r="D176" s="36">
        <v>2147</v>
      </c>
      <c r="E176" s="37">
        <f t="shared" si="22"/>
        <v>22488.543083372148</v>
      </c>
      <c r="F176" s="38">
        <f t="shared" si="23"/>
        <v>0.96505372081050345</v>
      </c>
      <c r="G176" s="37">
        <f t="shared" si="24"/>
        <v>488.60963169791864</v>
      </c>
      <c r="H176" s="37">
        <f t="shared" si="25"/>
        <v>0</v>
      </c>
      <c r="I176" s="37">
        <f t="shared" si="26"/>
        <v>488.60963169791864</v>
      </c>
      <c r="J176" s="81">
        <f t="shared" si="27"/>
        <v>-327.6466461588488</v>
      </c>
      <c r="K176" s="37">
        <f t="shared" si="28"/>
        <v>160.96298553906985</v>
      </c>
      <c r="L176" s="37">
        <f t="shared" si="29"/>
        <v>1049044.8792554312</v>
      </c>
      <c r="M176" s="37">
        <f t="shared" si="30"/>
        <v>345587.52995238296</v>
      </c>
      <c r="N176" s="41">
        <f>'jan-mai'!M176</f>
        <v>-1110498.3480104455</v>
      </c>
      <c r="O176" s="41">
        <f t="shared" si="31"/>
        <v>1456085.8779628284</v>
      </c>
      <c r="P176" s="4"/>
      <c r="Q176" s="4"/>
      <c r="R176" s="4"/>
      <c r="S176" s="4"/>
      <c r="T176" s="4"/>
    </row>
    <row r="177" spans="1:20" s="34" customFormat="1" x14ac:dyDescent="0.2">
      <c r="A177" s="33">
        <v>3434</v>
      </c>
      <c r="B177" s="34" t="s">
        <v>117</v>
      </c>
      <c r="C177" s="36">
        <v>36652895</v>
      </c>
      <c r="D177" s="36">
        <v>2212</v>
      </c>
      <c r="E177" s="37">
        <f t="shared" si="22"/>
        <v>16570.02486437613</v>
      </c>
      <c r="F177" s="38">
        <f t="shared" si="23"/>
        <v>0.71107159276637788</v>
      </c>
      <c r="G177" s="37">
        <f t="shared" si="24"/>
        <v>4039.7205630955291</v>
      </c>
      <c r="H177" s="37">
        <f t="shared" si="25"/>
        <v>1540.902425371989</v>
      </c>
      <c r="I177" s="37">
        <f t="shared" si="26"/>
        <v>5580.6229884675176</v>
      </c>
      <c r="J177" s="81">
        <f t="shared" si="27"/>
        <v>-327.6466461588488</v>
      </c>
      <c r="K177" s="37">
        <f t="shared" si="28"/>
        <v>5252.9763423086688</v>
      </c>
      <c r="L177" s="37">
        <f t="shared" si="29"/>
        <v>12344338.050490148</v>
      </c>
      <c r="M177" s="37">
        <f t="shared" si="30"/>
        <v>11619583.669186775</v>
      </c>
      <c r="N177" s="41">
        <f>'jan-mai'!M177</f>
        <v>9094400.9992356692</v>
      </c>
      <c r="O177" s="41">
        <f t="shared" si="31"/>
        <v>2525182.6699511055</v>
      </c>
      <c r="P177" s="4"/>
      <c r="Q177" s="4"/>
      <c r="R177" s="4"/>
      <c r="S177" s="4"/>
      <c r="T177" s="4"/>
    </row>
    <row r="178" spans="1:20" s="34" customFormat="1" x14ac:dyDescent="0.2">
      <c r="A178" s="33">
        <v>3435</v>
      </c>
      <c r="B178" s="34" t="s">
        <v>118</v>
      </c>
      <c r="C178" s="36">
        <v>60385002</v>
      </c>
      <c r="D178" s="36">
        <v>3532</v>
      </c>
      <c r="E178" s="37">
        <f t="shared" si="22"/>
        <v>17096.54643261608</v>
      </c>
      <c r="F178" s="38">
        <f t="shared" si="23"/>
        <v>0.73366628005373025</v>
      </c>
      <c r="G178" s="37">
        <f t="shared" si="24"/>
        <v>3723.8076221515589</v>
      </c>
      <c r="H178" s="37">
        <f t="shared" si="25"/>
        <v>1356.6198764880064</v>
      </c>
      <c r="I178" s="37">
        <f t="shared" si="26"/>
        <v>5080.4274986395649</v>
      </c>
      <c r="J178" s="81">
        <f t="shared" si="27"/>
        <v>-327.6466461588488</v>
      </c>
      <c r="K178" s="37">
        <f t="shared" si="28"/>
        <v>4752.780852480716</v>
      </c>
      <c r="L178" s="37">
        <f t="shared" si="29"/>
        <v>17944069.925194941</v>
      </c>
      <c r="M178" s="37">
        <f t="shared" si="30"/>
        <v>16786821.970961887</v>
      </c>
      <c r="N178" s="41">
        <f>'jan-mai'!M178</f>
        <v>13643100.8978754</v>
      </c>
      <c r="O178" s="41">
        <f t="shared" si="31"/>
        <v>3143721.0730864871</v>
      </c>
      <c r="P178" s="4"/>
      <c r="Q178" s="4"/>
      <c r="R178" s="4"/>
      <c r="S178" s="4"/>
      <c r="T178" s="4"/>
    </row>
    <row r="179" spans="1:20" s="34" customFormat="1" x14ac:dyDescent="0.2">
      <c r="A179" s="33">
        <v>3436</v>
      </c>
      <c r="B179" s="34" t="s">
        <v>119</v>
      </c>
      <c r="C179" s="36">
        <v>117679722</v>
      </c>
      <c r="D179" s="36">
        <v>5589</v>
      </c>
      <c r="E179" s="37">
        <f t="shared" si="22"/>
        <v>21055.595276435855</v>
      </c>
      <c r="F179" s="38">
        <f t="shared" si="23"/>
        <v>0.90356144860396803</v>
      </c>
      <c r="G179" s="37">
        <f t="shared" si="24"/>
        <v>1348.3783158596939</v>
      </c>
      <c r="H179" s="37">
        <f t="shared" si="25"/>
        <v>0</v>
      </c>
      <c r="I179" s="37">
        <f t="shared" si="26"/>
        <v>1348.3783158596939</v>
      </c>
      <c r="J179" s="81">
        <f t="shared" si="27"/>
        <v>-327.6466461588488</v>
      </c>
      <c r="K179" s="37">
        <f t="shared" si="28"/>
        <v>1020.731669700845</v>
      </c>
      <c r="L179" s="37">
        <f t="shared" si="29"/>
        <v>7536086.407339829</v>
      </c>
      <c r="M179" s="37">
        <f t="shared" si="30"/>
        <v>5704869.3019580226</v>
      </c>
      <c r="N179" s="41">
        <f>'jan-mai'!M179</f>
        <v>3220655.1644944586</v>
      </c>
      <c r="O179" s="41">
        <f t="shared" si="31"/>
        <v>2484214.1374635641</v>
      </c>
      <c r="P179" s="4"/>
      <c r="Q179" s="4"/>
      <c r="R179" s="4"/>
      <c r="S179" s="4"/>
      <c r="T179" s="4"/>
    </row>
    <row r="180" spans="1:20" s="34" customFormat="1" x14ac:dyDescent="0.2">
      <c r="A180" s="33">
        <v>3437</v>
      </c>
      <c r="B180" s="34" t="s">
        <v>120</v>
      </c>
      <c r="C180" s="36">
        <v>84411259</v>
      </c>
      <c r="D180" s="36">
        <v>5567</v>
      </c>
      <c r="E180" s="37">
        <f t="shared" si="22"/>
        <v>15162.791269983833</v>
      </c>
      <c r="F180" s="38">
        <f t="shared" si="23"/>
        <v>0.65068279784608962</v>
      </c>
      <c r="G180" s="37">
        <f t="shared" si="24"/>
        <v>4884.0607197309073</v>
      </c>
      <c r="H180" s="37">
        <f t="shared" si="25"/>
        <v>2033.4341834092929</v>
      </c>
      <c r="I180" s="37">
        <f t="shared" si="26"/>
        <v>6917.4949031402002</v>
      </c>
      <c r="J180" s="81">
        <f t="shared" si="27"/>
        <v>-327.6466461588488</v>
      </c>
      <c r="K180" s="37">
        <f t="shared" si="28"/>
        <v>6589.8482569813514</v>
      </c>
      <c r="L180" s="37">
        <f t="shared" si="29"/>
        <v>38509694.125781491</v>
      </c>
      <c r="M180" s="37">
        <f t="shared" si="30"/>
        <v>36685685.246615186</v>
      </c>
      <c r="N180" s="41">
        <f>'jan-mai'!M180</f>
        <v>29301139.391611654</v>
      </c>
      <c r="O180" s="41">
        <f t="shared" si="31"/>
        <v>7384545.855003532</v>
      </c>
      <c r="P180" s="4"/>
      <c r="Q180" s="4"/>
      <c r="R180" s="4"/>
      <c r="S180" s="4"/>
      <c r="T180" s="4"/>
    </row>
    <row r="181" spans="1:20" s="34" customFormat="1" x14ac:dyDescent="0.2">
      <c r="A181" s="33">
        <v>3438</v>
      </c>
      <c r="B181" s="34" t="s">
        <v>121</v>
      </c>
      <c r="C181" s="36">
        <v>63373080</v>
      </c>
      <c r="D181" s="36">
        <v>3240</v>
      </c>
      <c r="E181" s="37">
        <f t="shared" si="22"/>
        <v>19559.592592592591</v>
      </c>
      <c r="F181" s="38">
        <f t="shared" si="23"/>
        <v>0.83936329441349411</v>
      </c>
      <c r="G181" s="37">
        <f t="shared" si="24"/>
        <v>2245.9799261656522</v>
      </c>
      <c r="H181" s="37">
        <f t="shared" si="25"/>
        <v>494.55372049622741</v>
      </c>
      <c r="I181" s="37">
        <f t="shared" si="26"/>
        <v>2740.5336466618796</v>
      </c>
      <c r="J181" s="81">
        <f t="shared" si="27"/>
        <v>-327.6466461588488</v>
      </c>
      <c r="K181" s="37">
        <f t="shared" si="28"/>
        <v>2412.8870005030308</v>
      </c>
      <c r="L181" s="37">
        <f t="shared" si="29"/>
        <v>8879329.01518449</v>
      </c>
      <c r="M181" s="37">
        <f t="shared" si="30"/>
        <v>7817753.88162982</v>
      </c>
      <c r="N181" s="41">
        <f>'jan-mai'!M181</f>
        <v>6674809.3557520676</v>
      </c>
      <c r="O181" s="41">
        <f t="shared" si="31"/>
        <v>1142944.5258777523</v>
      </c>
      <c r="P181" s="4"/>
      <c r="Q181" s="4"/>
      <c r="R181" s="4"/>
      <c r="S181" s="4"/>
      <c r="T181" s="4"/>
    </row>
    <row r="182" spans="1:20" s="34" customFormat="1" x14ac:dyDescent="0.2">
      <c r="A182" s="33">
        <v>3439</v>
      </c>
      <c r="B182" s="34" t="s">
        <v>122</v>
      </c>
      <c r="C182" s="36">
        <v>82912176</v>
      </c>
      <c r="D182" s="36">
        <v>4416</v>
      </c>
      <c r="E182" s="37">
        <f t="shared" si="22"/>
        <v>18775.402173913044</v>
      </c>
      <c r="F182" s="38">
        <f t="shared" si="23"/>
        <v>0.80571123084650365</v>
      </c>
      <c r="G182" s="37">
        <f t="shared" si="24"/>
        <v>2716.4941773733808</v>
      </c>
      <c r="H182" s="37">
        <f t="shared" si="25"/>
        <v>769.02036703406895</v>
      </c>
      <c r="I182" s="37">
        <f t="shared" si="26"/>
        <v>3485.5145444074496</v>
      </c>
      <c r="J182" s="81">
        <f t="shared" si="27"/>
        <v>-327.6466461588488</v>
      </c>
      <c r="K182" s="37">
        <f t="shared" si="28"/>
        <v>3157.8678982486008</v>
      </c>
      <c r="L182" s="37">
        <f t="shared" si="29"/>
        <v>15392032.228103297</v>
      </c>
      <c r="M182" s="37">
        <f t="shared" si="30"/>
        <v>13945144.638665821</v>
      </c>
      <c r="N182" s="41">
        <f>'jan-mai'!M182</f>
        <v>12640612.786358373</v>
      </c>
      <c r="O182" s="41">
        <f t="shared" si="31"/>
        <v>1304531.8523074482</v>
      </c>
      <c r="P182" s="4"/>
      <c r="Q182" s="4"/>
      <c r="R182" s="4"/>
      <c r="S182" s="4"/>
      <c r="T182" s="4"/>
    </row>
    <row r="183" spans="1:20" s="34" customFormat="1" x14ac:dyDescent="0.2">
      <c r="A183" s="33">
        <v>3440</v>
      </c>
      <c r="B183" s="34" t="s">
        <v>123</v>
      </c>
      <c r="C183" s="36">
        <v>109382571</v>
      </c>
      <c r="D183" s="36">
        <v>5161</v>
      </c>
      <c r="E183" s="37">
        <f t="shared" si="22"/>
        <v>21194.065297422982</v>
      </c>
      <c r="F183" s="38">
        <f t="shared" si="23"/>
        <v>0.90950363029528181</v>
      </c>
      <c r="G183" s="37">
        <f t="shared" si="24"/>
        <v>1265.2963032674181</v>
      </c>
      <c r="H183" s="37">
        <f t="shared" si="25"/>
        <v>0</v>
      </c>
      <c r="I183" s="37">
        <f t="shared" si="26"/>
        <v>1265.2963032674181</v>
      </c>
      <c r="J183" s="81">
        <f t="shared" si="27"/>
        <v>-327.6466461588488</v>
      </c>
      <c r="K183" s="37">
        <f t="shared" si="28"/>
        <v>937.64965710856927</v>
      </c>
      <c r="L183" s="37">
        <f t="shared" si="29"/>
        <v>6530194.2211631453</v>
      </c>
      <c r="M183" s="37">
        <f t="shared" si="30"/>
        <v>4839209.8803373259</v>
      </c>
      <c r="N183" s="41">
        <f>'jan-mai'!M183</f>
        <v>3694589.7424863032</v>
      </c>
      <c r="O183" s="41">
        <f t="shared" si="31"/>
        <v>1144620.1378510226</v>
      </c>
      <c r="P183" s="4"/>
      <c r="Q183" s="4"/>
      <c r="R183" s="4"/>
      <c r="S183" s="4"/>
      <c r="T183" s="4"/>
    </row>
    <row r="184" spans="1:20" s="34" customFormat="1" x14ac:dyDescent="0.2">
      <c r="A184" s="33">
        <v>3441</v>
      </c>
      <c r="B184" s="34" t="s">
        <v>124</v>
      </c>
      <c r="C184" s="36">
        <v>115027359</v>
      </c>
      <c r="D184" s="36">
        <v>6129</v>
      </c>
      <c r="E184" s="37">
        <f t="shared" si="22"/>
        <v>18767.720509055311</v>
      </c>
      <c r="F184" s="38">
        <f t="shared" si="23"/>
        <v>0.80538158658162207</v>
      </c>
      <c r="G184" s="37">
        <f t="shared" si="24"/>
        <v>2721.1031762880207</v>
      </c>
      <c r="H184" s="37">
        <f t="shared" si="25"/>
        <v>771.70894973427562</v>
      </c>
      <c r="I184" s="37">
        <f t="shared" si="26"/>
        <v>3492.8121260222961</v>
      </c>
      <c r="J184" s="81">
        <f t="shared" si="27"/>
        <v>-327.6466461588488</v>
      </c>
      <c r="K184" s="37">
        <f t="shared" si="28"/>
        <v>3165.1654798634472</v>
      </c>
      <c r="L184" s="37">
        <f t="shared" si="29"/>
        <v>21407445.520390652</v>
      </c>
      <c r="M184" s="37">
        <f t="shared" si="30"/>
        <v>19399299.226083066</v>
      </c>
      <c r="N184" s="41">
        <f>'jan-mai'!M184</f>
        <v>17094863.217547659</v>
      </c>
      <c r="O184" s="41">
        <f t="shared" si="31"/>
        <v>2304436.0085354075</v>
      </c>
      <c r="P184" s="4"/>
      <c r="Q184" s="4"/>
      <c r="R184" s="4"/>
      <c r="S184" s="4"/>
      <c r="T184" s="4"/>
    </row>
    <row r="185" spans="1:20" s="34" customFormat="1" x14ac:dyDescent="0.2">
      <c r="A185" s="33">
        <v>3442</v>
      </c>
      <c r="B185" s="34" t="s">
        <v>125</v>
      </c>
      <c r="C185" s="36">
        <v>266655817</v>
      </c>
      <c r="D185" s="36">
        <v>14896</v>
      </c>
      <c r="E185" s="37">
        <f t="shared" si="22"/>
        <v>17901.169240064446</v>
      </c>
      <c r="F185" s="38">
        <f t="shared" si="23"/>
        <v>0.76819516132888854</v>
      </c>
      <c r="G185" s="37">
        <f t="shared" si="24"/>
        <v>3241.0339376825395</v>
      </c>
      <c r="H185" s="37">
        <f t="shared" si="25"/>
        <v>1075.0018938810781</v>
      </c>
      <c r="I185" s="37">
        <f t="shared" si="26"/>
        <v>4316.0358315636176</v>
      </c>
      <c r="J185" s="81">
        <f t="shared" si="27"/>
        <v>-327.6466461588488</v>
      </c>
      <c r="K185" s="37">
        <f t="shared" si="28"/>
        <v>3988.3891854047688</v>
      </c>
      <c r="L185" s="37">
        <f t="shared" si="29"/>
        <v>64291669.746971652</v>
      </c>
      <c r="M185" s="37">
        <f t="shared" si="30"/>
        <v>59411045.305789433</v>
      </c>
      <c r="N185" s="41">
        <f>'jan-mai'!M185</f>
        <v>49585075.904346533</v>
      </c>
      <c r="O185" s="41">
        <f t="shared" si="31"/>
        <v>9825969.4014429003</v>
      </c>
      <c r="P185" s="4"/>
      <c r="Q185" s="4"/>
      <c r="R185" s="4"/>
      <c r="S185" s="4"/>
      <c r="T185" s="4"/>
    </row>
    <row r="186" spans="1:20" s="34" customFormat="1" x14ac:dyDescent="0.2">
      <c r="A186" s="33">
        <v>3443</v>
      </c>
      <c r="B186" s="34" t="s">
        <v>126</v>
      </c>
      <c r="C186" s="36">
        <v>228740927</v>
      </c>
      <c r="D186" s="36">
        <v>13635</v>
      </c>
      <c r="E186" s="37">
        <f t="shared" si="22"/>
        <v>16776.012247891456</v>
      </c>
      <c r="F186" s="38">
        <f t="shared" si="23"/>
        <v>0.71991115565689112</v>
      </c>
      <c r="G186" s="37">
        <f t="shared" si="24"/>
        <v>3916.1281329863332</v>
      </c>
      <c r="H186" s="37">
        <f t="shared" si="25"/>
        <v>1468.8068411416245</v>
      </c>
      <c r="I186" s="37">
        <f t="shared" si="26"/>
        <v>5384.9349741279575</v>
      </c>
      <c r="J186" s="81">
        <f t="shared" si="27"/>
        <v>-327.6466461588488</v>
      </c>
      <c r="K186" s="37">
        <f t="shared" si="28"/>
        <v>5057.2883279691086</v>
      </c>
      <c r="L186" s="37">
        <f t="shared" si="29"/>
        <v>73423588.372234702</v>
      </c>
      <c r="M186" s="37">
        <f t="shared" si="30"/>
        <v>68956126.351858795</v>
      </c>
      <c r="N186" s="41">
        <f>'jan-mai'!M186</f>
        <v>53087810.907539964</v>
      </c>
      <c r="O186" s="41">
        <f t="shared" si="31"/>
        <v>15868315.444318831</v>
      </c>
      <c r="P186" s="4"/>
      <c r="Q186" s="4"/>
      <c r="R186" s="4"/>
      <c r="S186" s="4"/>
      <c r="T186" s="4"/>
    </row>
    <row r="187" spans="1:20" s="34" customFormat="1" x14ac:dyDescent="0.2">
      <c r="A187" s="33">
        <v>3446</v>
      </c>
      <c r="B187" s="34" t="s">
        <v>129</v>
      </c>
      <c r="C187" s="36">
        <v>265608797</v>
      </c>
      <c r="D187" s="36">
        <v>13568</v>
      </c>
      <c r="E187" s="37">
        <f t="shared" si="22"/>
        <v>19576.120061910377</v>
      </c>
      <c r="F187" s="38">
        <f t="shared" si="23"/>
        <v>0.84007253981465591</v>
      </c>
      <c r="G187" s="37">
        <f t="shared" si="24"/>
        <v>2236.0634445749811</v>
      </c>
      <c r="H187" s="37">
        <f t="shared" si="25"/>
        <v>488.7691062350026</v>
      </c>
      <c r="I187" s="37">
        <f t="shared" si="26"/>
        <v>2724.8325508099838</v>
      </c>
      <c r="J187" s="81">
        <f t="shared" si="27"/>
        <v>-327.6466461588488</v>
      </c>
      <c r="K187" s="37">
        <f t="shared" si="28"/>
        <v>2397.1859046511349</v>
      </c>
      <c r="L187" s="37">
        <f t="shared" si="29"/>
        <v>36970528.049389862</v>
      </c>
      <c r="M187" s="37">
        <f t="shared" si="30"/>
        <v>32525018.354306597</v>
      </c>
      <c r="N187" s="41">
        <f>'jan-mai'!M187</f>
        <v>24617919.443593841</v>
      </c>
      <c r="O187" s="41">
        <f t="shared" si="31"/>
        <v>7907098.9107127562</v>
      </c>
      <c r="P187" s="4"/>
      <c r="Q187" s="4"/>
      <c r="R187" s="4"/>
      <c r="S187" s="4"/>
      <c r="T187" s="4"/>
    </row>
    <row r="188" spans="1:20" s="34" customFormat="1" x14ac:dyDescent="0.2">
      <c r="A188" s="33">
        <v>3447</v>
      </c>
      <c r="B188" s="34" t="s">
        <v>130</v>
      </c>
      <c r="C188" s="36">
        <v>83951582</v>
      </c>
      <c r="D188" s="36">
        <v>5564</v>
      </c>
      <c r="E188" s="37">
        <f t="shared" si="22"/>
        <v>15088.35046728972</v>
      </c>
      <c r="F188" s="38">
        <f t="shared" si="23"/>
        <v>0.6474883101750234</v>
      </c>
      <c r="G188" s="37">
        <f t="shared" si="24"/>
        <v>4928.7252013473753</v>
      </c>
      <c r="H188" s="37">
        <f t="shared" si="25"/>
        <v>2059.4884643522323</v>
      </c>
      <c r="I188" s="37">
        <f t="shared" si="26"/>
        <v>6988.2136656996081</v>
      </c>
      <c r="J188" s="81">
        <f t="shared" si="27"/>
        <v>-327.6466461588488</v>
      </c>
      <c r="K188" s="37">
        <f t="shared" si="28"/>
        <v>6660.5670195407592</v>
      </c>
      <c r="L188" s="37">
        <f t="shared" si="29"/>
        <v>38882420.835952617</v>
      </c>
      <c r="M188" s="37">
        <f t="shared" si="30"/>
        <v>37059394.896724783</v>
      </c>
      <c r="N188" s="41">
        <f>'jan-mai'!M188</f>
        <v>29379813.224569291</v>
      </c>
      <c r="O188" s="41">
        <f t="shared" si="31"/>
        <v>7679581.672155492</v>
      </c>
      <c r="P188" s="4"/>
      <c r="Q188" s="4"/>
      <c r="R188" s="4"/>
      <c r="S188" s="4"/>
      <c r="T188" s="4"/>
    </row>
    <row r="189" spans="1:20" s="34" customFormat="1" x14ac:dyDescent="0.2">
      <c r="A189" s="33">
        <v>3448</v>
      </c>
      <c r="B189" s="34" t="s">
        <v>131</v>
      </c>
      <c r="C189" s="36">
        <v>104146767</v>
      </c>
      <c r="D189" s="36">
        <v>6527</v>
      </c>
      <c r="E189" s="37">
        <f t="shared" si="22"/>
        <v>15956.299525049793</v>
      </c>
      <c r="F189" s="38">
        <f t="shared" si="23"/>
        <v>0.68473471891568827</v>
      </c>
      <c r="G189" s="37">
        <f t="shared" si="24"/>
        <v>4407.9557666913306</v>
      </c>
      <c r="H189" s="37">
        <f t="shared" si="25"/>
        <v>1755.7062941362067</v>
      </c>
      <c r="I189" s="37">
        <f t="shared" si="26"/>
        <v>6163.6620608275371</v>
      </c>
      <c r="J189" s="81">
        <f t="shared" si="27"/>
        <v>-327.6466461588488</v>
      </c>
      <c r="K189" s="37">
        <f t="shared" si="28"/>
        <v>5836.0154146686882</v>
      </c>
      <c r="L189" s="37">
        <f t="shared" si="29"/>
        <v>40230222.271021336</v>
      </c>
      <c r="M189" s="37">
        <f t="shared" si="30"/>
        <v>38091672.61154253</v>
      </c>
      <c r="N189" s="41">
        <f>'jan-mai'!M189</f>
        <v>28824692.995167818</v>
      </c>
      <c r="O189" s="41">
        <f t="shared" si="31"/>
        <v>9266979.6163747124</v>
      </c>
      <c r="P189" s="4"/>
      <c r="Q189" s="4"/>
      <c r="R189" s="4"/>
      <c r="S189" s="4"/>
      <c r="T189" s="4"/>
    </row>
    <row r="190" spans="1:20" s="34" customFormat="1" x14ac:dyDescent="0.2">
      <c r="A190" s="33">
        <v>3449</v>
      </c>
      <c r="B190" s="34" t="s">
        <v>132</v>
      </c>
      <c r="C190" s="36">
        <v>54957237</v>
      </c>
      <c r="D190" s="36">
        <v>2866</v>
      </c>
      <c r="E190" s="37">
        <f t="shared" si="22"/>
        <v>19175.588625261687</v>
      </c>
      <c r="F190" s="38">
        <f t="shared" si="23"/>
        <v>0.82288448313146445</v>
      </c>
      <c r="G190" s="37">
        <f t="shared" si="24"/>
        <v>2476.3823065641946</v>
      </c>
      <c r="H190" s="37">
        <f t="shared" si="25"/>
        <v>628.95510906204379</v>
      </c>
      <c r="I190" s="37">
        <f t="shared" si="26"/>
        <v>3105.3374156262385</v>
      </c>
      <c r="J190" s="81">
        <f t="shared" si="27"/>
        <v>-327.6466461588488</v>
      </c>
      <c r="K190" s="37">
        <f t="shared" si="28"/>
        <v>2777.6907694673896</v>
      </c>
      <c r="L190" s="37">
        <f t="shared" si="29"/>
        <v>8899897.0331848003</v>
      </c>
      <c r="M190" s="37">
        <f t="shared" si="30"/>
        <v>7960861.745293539</v>
      </c>
      <c r="N190" s="41">
        <f>'jan-mai'!M190</f>
        <v>6196393.4144708076</v>
      </c>
      <c r="O190" s="41">
        <f t="shared" si="31"/>
        <v>1764468.3308227314</v>
      </c>
      <c r="P190" s="4"/>
      <c r="Q190" s="4"/>
      <c r="R190" s="4"/>
      <c r="S190" s="4"/>
      <c r="T190" s="4"/>
    </row>
    <row r="191" spans="1:20" s="34" customFormat="1" x14ac:dyDescent="0.2">
      <c r="A191" s="33">
        <v>3450</v>
      </c>
      <c r="B191" s="34" t="s">
        <v>133</v>
      </c>
      <c r="C191" s="36">
        <v>21357951</v>
      </c>
      <c r="D191" s="36">
        <v>1239</v>
      </c>
      <c r="E191" s="37">
        <f t="shared" si="22"/>
        <v>17238.055690072641</v>
      </c>
      <c r="F191" s="38">
        <f t="shared" si="23"/>
        <v>0.73973888488772499</v>
      </c>
      <c r="G191" s="37">
        <f t="shared" si="24"/>
        <v>3638.9020676776227</v>
      </c>
      <c r="H191" s="37">
        <f t="shared" si="25"/>
        <v>1307.0916363782101</v>
      </c>
      <c r="I191" s="37">
        <f t="shared" si="26"/>
        <v>4945.9937040558325</v>
      </c>
      <c r="J191" s="81">
        <f t="shared" si="27"/>
        <v>-327.6466461588488</v>
      </c>
      <c r="K191" s="37">
        <f t="shared" si="28"/>
        <v>4618.3470578969836</v>
      </c>
      <c r="L191" s="37">
        <f t="shared" si="29"/>
        <v>6128086.1993251769</v>
      </c>
      <c r="M191" s="37">
        <f t="shared" si="30"/>
        <v>5722132.0047343625</v>
      </c>
      <c r="N191" s="41">
        <f>'jan-mai'!M191</f>
        <v>4965071.7384959292</v>
      </c>
      <c r="O191" s="41">
        <f t="shared" si="31"/>
        <v>757060.26623843331</v>
      </c>
      <c r="P191" s="4"/>
      <c r="Q191" s="4"/>
      <c r="R191" s="4"/>
      <c r="S191" s="4"/>
      <c r="T191" s="4"/>
    </row>
    <row r="192" spans="1:20" s="34" customFormat="1" x14ac:dyDescent="0.2">
      <c r="A192" s="33">
        <v>3451</v>
      </c>
      <c r="B192" s="34" t="s">
        <v>134</v>
      </c>
      <c r="C192" s="36">
        <v>124781002</v>
      </c>
      <c r="D192" s="36">
        <v>6401</v>
      </c>
      <c r="E192" s="37">
        <f t="shared" si="22"/>
        <v>19493.985627245744</v>
      </c>
      <c r="F192" s="38">
        <f t="shared" si="23"/>
        <v>0.83654789433246912</v>
      </c>
      <c r="G192" s="37">
        <f t="shared" si="24"/>
        <v>2285.3441053737611</v>
      </c>
      <c r="H192" s="37">
        <f t="shared" si="25"/>
        <v>517.51615836762414</v>
      </c>
      <c r="I192" s="37">
        <f t="shared" si="26"/>
        <v>2802.8602637413851</v>
      </c>
      <c r="J192" s="81">
        <f t="shared" si="27"/>
        <v>-327.6466461588488</v>
      </c>
      <c r="K192" s="37">
        <f t="shared" si="28"/>
        <v>2475.2136175825362</v>
      </c>
      <c r="L192" s="37">
        <f t="shared" si="29"/>
        <v>17941108.548208605</v>
      </c>
      <c r="M192" s="37">
        <f t="shared" si="30"/>
        <v>15843842.366145814</v>
      </c>
      <c r="N192" s="41">
        <f>'jan-mai'!M192</f>
        <v>13388688.829388574</v>
      </c>
      <c r="O192" s="41">
        <f t="shared" si="31"/>
        <v>2455153.5367572401</v>
      </c>
      <c r="P192" s="4"/>
      <c r="Q192" s="4"/>
      <c r="R192" s="4"/>
      <c r="S192" s="4"/>
      <c r="T192" s="4"/>
    </row>
    <row r="193" spans="1:20" s="34" customFormat="1" x14ac:dyDescent="0.2">
      <c r="A193" s="33">
        <v>3452</v>
      </c>
      <c r="B193" s="34" t="s">
        <v>135</v>
      </c>
      <c r="C193" s="36">
        <v>45445460</v>
      </c>
      <c r="D193" s="36">
        <v>2091</v>
      </c>
      <c r="E193" s="37">
        <f t="shared" si="22"/>
        <v>21733.840267814441</v>
      </c>
      <c r="F193" s="38">
        <f t="shared" si="23"/>
        <v>0.93266706252143683</v>
      </c>
      <c r="G193" s="37">
        <f t="shared" si="24"/>
        <v>941.43132103254243</v>
      </c>
      <c r="H193" s="37">
        <f t="shared" si="25"/>
        <v>0</v>
      </c>
      <c r="I193" s="37">
        <f t="shared" si="26"/>
        <v>941.43132103254243</v>
      </c>
      <c r="J193" s="81">
        <f t="shared" si="27"/>
        <v>-327.6466461588488</v>
      </c>
      <c r="K193" s="37">
        <f t="shared" si="28"/>
        <v>613.78467487369358</v>
      </c>
      <c r="L193" s="37">
        <f t="shared" si="29"/>
        <v>1968532.8922790461</v>
      </c>
      <c r="M193" s="37">
        <f t="shared" si="30"/>
        <v>1283423.7551608933</v>
      </c>
      <c r="N193" s="41">
        <f>'jan-mai'!M193</f>
        <v>1631680.5163996976</v>
      </c>
      <c r="O193" s="41">
        <f t="shared" si="31"/>
        <v>-348256.76123880432</v>
      </c>
      <c r="P193" s="4"/>
      <c r="Q193" s="4"/>
      <c r="R193" s="4"/>
      <c r="S193" s="4"/>
      <c r="T193" s="4"/>
    </row>
    <row r="194" spans="1:20" s="34" customFormat="1" x14ac:dyDescent="0.2">
      <c r="A194" s="33">
        <v>3453</v>
      </c>
      <c r="B194" s="34" t="s">
        <v>136</v>
      </c>
      <c r="C194" s="36">
        <v>70116088</v>
      </c>
      <c r="D194" s="36">
        <v>3291</v>
      </c>
      <c r="E194" s="37">
        <f t="shared" si="22"/>
        <v>21305.405044059557</v>
      </c>
      <c r="F194" s="38">
        <f t="shared" si="23"/>
        <v>0.91428156705923214</v>
      </c>
      <c r="G194" s="37">
        <f t="shared" si="24"/>
        <v>1198.4924552854732</v>
      </c>
      <c r="H194" s="37">
        <f t="shared" si="25"/>
        <v>0</v>
      </c>
      <c r="I194" s="37">
        <f t="shared" si="26"/>
        <v>1198.4924552854732</v>
      </c>
      <c r="J194" s="81">
        <f t="shared" si="27"/>
        <v>-327.6466461588488</v>
      </c>
      <c r="K194" s="37">
        <f t="shared" si="28"/>
        <v>870.84580912662432</v>
      </c>
      <c r="L194" s="37">
        <f t="shared" si="29"/>
        <v>3944238.6703444924</v>
      </c>
      <c r="M194" s="37">
        <f t="shared" si="30"/>
        <v>2865953.5578357205</v>
      </c>
      <c r="N194" s="41">
        <f>'jan-mai'!M194</f>
        <v>3316684.2454722393</v>
      </c>
      <c r="O194" s="41">
        <f t="shared" si="31"/>
        <v>-450730.68763651885</v>
      </c>
      <c r="P194" s="4"/>
      <c r="Q194" s="4"/>
      <c r="R194" s="4"/>
      <c r="S194" s="4"/>
      <c r="T194" s="4"/>
    </row>
    <row r="195" spans="1:20" s="34" customFormat="1" x14ac:dyDescent="0.2">
      <c r="A195" s="33">
        <v>3454</v>
      </c>
      <c r="B195" s="34" t="s">
        <v>137</v>
      </c>
      <c r="C195" s="36">
        <v>37044762</v>
      </c>
      <c r="D195" s="36">
        <v>1636</v>
      </c>
      <c r="E195" s="37">
        <f t="shared" si="22"/>
        <v>22643.497555012225</v>
      </c>
      <c r="F195" s="38">
        <f t="shared" si="23"/>
        <v>0.97170330183752218</v>
      </c>
      <c r="G195" s="37">
        <f t="shared" si="24"/>
        <v>395.63694871387196</v>
      </c>
      <c r="H195" s="37">
        <f t="shared" si="25"/>
        <v>0</v>
      </c>
      <c r="I195" s="37">
        <f t="shared" si="26"/>
        <v>395.63694871387196</v>
      </c>
      <c r="J195" s="81">
        <f t="shared" si="27"/>
        <v>-327.6466461588488</v>
      </c>
      <c r="K195" s="37">
        <f t="shared" si="28"/>
        <v>67.990302555023163</v>
      </c>
      <c r="L195" s="37">
        <f t="shared" si="29"/>
        <v>647262.04809589451</v>
      </c>
      <c r="M195" s="37">
        <f t="shared" si="30"/>
        <v>111232.1349800179</v>
      </c>
      <c r="N195" s="41">
        <f>'jan-mai'!M195</f>
        <v>-365166.5102678581</v>
      </c>
      <c r="O195" s="41">
        <f t="shared" si="31"/>
        <v>476398.645247876</v>
      </c>
      <c r="P195" s="4"/>
      <c r="Q195" s="4"/>
      <c r="R195" s="4"/>
      <c r="S195" s="4"/>
      <c r="T195" s="4"/>
    </row>
    <row r="196" spans="1:20" s="34" customFormat="1" x14ac:dyDescent="0.2">
      <c r="A196" s="33">
        <v>3801</v>
      </c>
      <c r="B196" s="34" t="s">
        <v>155</v>
      </c>
      <c r="C196" s="36">
        <v>510561005</v>
      </c>
      <c r="D196" s="36">
        <v>27682</v>
      </c>
      <c r="E196" s="37">
        <f t="shared" si="22"/>
        <v>18443.790369192979</v>
      </c>
      <c r="F196" s="38">
        <f t="shared" si="23"/>
        <v>0.79148073112834239</v>
      </c>
      <c r="G196" s="37">
        <f t="shared" si="24"/>
        <v>2915.4612602054199</v>
      </c>
      <c r="H196" s="37">
        <f t="shared" si="25"/>
        <v>885.08449868609182</v>
      </c>
      <c r="I196" s="37">
        <f t="shared" si="26"/>
        <v>3800.5457588915115</v>
      </c>
      <c r="J196" s="81">
        <f t="shared" si="27"/>
        <v>-327.6466461588488</v>
      </c>
      <c r="K196" s="37">
        <f t="shared" si="28"/>
        <v>3472.8991127326626</v>
      </c>
      <c r="L196" s="37">
        <f t="shared" si="29"/>
        <v>105206707.69763482</v>
      </c>
      <c r="M196" s="37">
        <f t="shared" si="30"/>
        <v>96136793.238665566</v>
      </c>
      <c r="N196" s="41">
        <f>'jan-mai'!M196</f>
        <v>73130302.438897744</v>
      </c>
      <c r="O196" s="41">
        <f t="shared" si="31"/>
        <v>23006490.799767822</v>
      </c>
      <c r="P196" s="4"/>
      <c r="Q196" s="4"/>
      <c r="R196" s="4"/>
      <c r="S196" s="4"/>
      <c r="T196" s="4"/>
    </row>
    <row r="197" spans="1:20" s="34" customFormat="1" x14ac:dyDescent="0.2">
      <c r="A197" s="33">
        <v>3802</v>
      </c>
      <c r="B197" s="34" t="s">
        <v>160</v>
      </c>
      <c r="C197" s="36">
        <v>535633375</v>
      </c>
      <c r="D197" s="36">
        <v>26206</v>
      </c>
      <c r="E197" s="37">
        <f t="shared" si="22"/>
        <v>20439.341181408839</v>
      </c>
      <c r="F197" s="38">
        <f t="shared" si="23"/>
        <v>0.87711605793700831</v>
      </c>
      <c r="G197" s="37">
        <f t="shared" si="24"/>
        <v>1718.1307728759034</v>
      </c>
      <c r="H197" s="37">
        <f t="shared" si="25"/>
        <v>186.64171441054057</v>
      </c>
      <c r="I197" s="37">
        <f t="shared" si="26"/>
        <v>1904.7724872864439</v>
      </c>
      <c r="J197" s="81">
        <f t="shared" si="27"/>
        <v>-327.6466461588488</v>
      </c>
      <c r="K197" s="37">
        <f t="shared" si="28"/>
        <v>1577.1258411275951</v>
      </c>
      <c r="L197" s="37">
        <f t="shared" si="29"/>
        <v>49916467.801828548</v>
      </c>
      <c r="M197" s="37">
        <f t="shared" si="30"/>
        <v>41330159.792589754</v>
      </c>
      <c r="N197" s="41">
        <f>'jan-mai'!M197</f>
        <v>35108810.604055151</v>
      </c>
      <c r="O197" s="41">
        <f t="shared" si="31"/>
        <v>6221349.1885346025</v>
      </c>
      <c r="P197" s="4"/>
      <c r="Q197" s="4"/>
      <c r="R197" s="4"/>
      <c r="S197" s="4"/>
      <c r="T197" s="4"/>
    </row>
    <row r="198" spans="1:20" s="34" customFormat="1" x14ac:dyDescent="0.2">
      <c r="A198" s="33">
        <v>3803</v>
      </c>
      <c r="B198" s="34" t="s">
        <v>156</v>
      </c>
      <c r="C198" s="36">
        <v>1297303765</v>
      </c>
      <c r="D198" s="36">
        <v>58561</v>
      </c>
      <c r="E198" s="37">
        <f t="shared" si="22"/>
        <v>22153.032991239903</v>
      </c>
      <c r="F198" s="38">
        <f t="shared" si="23"/>
        <v>0.95065593338686638</v>
      </c>
      <c r="G198" s="37">
        <f t="shared" si="24"/>
        <v>689.91568697726541</v>
      </c>
      <c r="H198" s="37">
        <f t="shared" si="25"/>
        <v>0</v>
      </c>
      <c r="I198" s="37">
        <f t="shared" si="26"/>
        <v>689.91568697726541</v>
      </c>
      <c r="J198" s="81">
        <f t="shared" si="27"/>
        <v>-327.6466461588488</v>
      </c>
      <c r="K198" s="37">
        <f t="shared" si="28"/>
        <v>362.26904081841661</v>
      </c>
      <c r="L198" s="37">
        <f t="shared" si="29"/>
        <v>40402152.54507564</v>
      </c>
      <c r="M198" s="37">
        <f t="shared" si="30"/>
        <v>21214837.299367294</v>
      </c>
      <c r="N198" s="41">
        <f>'jan-mai'!M198</f>
        <v>17980713.3799535</v>
      </c>
      <c r="O198" s="41">
        <f t="shared" si="31"/>
        <v>3234123.9194137938</v>
      </c>
      <c r="P198" s="4"/>
      <c r="Q198" s="4"/>
      <c r="R198" s="4"/>
      <c r="S198" s="4"/>
      <c r="T198" s="4"/>
    </row>
    <row r="199" spans="1:20" s="34" customFormat="1" x14ac:dyDescent="0.2">
      <c r="A199" s="33">
        <v>3804</v>
      </c>
      <c r="B199" s="34" t="s">
        <v>157</v>
      </c>
      <c r="C199" s="36">
        <v>1337058406</v>
      </c>
      <c r="D199" s="36">
        <v>65574</v>
      </c>
      <c r="E199" s="37">
        <f t="shared" si="22"/>
        <v>20390.069326257359</v>
      </c>
      <c r="F199" s="38">
        <f t="shared" si="23"/>
        <v>0.87500164852556317</v>
      </c>
      <c r="G199" s="37">
        <f t="shared" si="24"/>
        <v>1747.6938859667919</v>
      </c>
      <c r="H199" s="37">
        <f t="shared" si="25"/>
        <v>203.88686371355888</v>
      </c>
      <c r="I199" s="37">
        <f t="shared" si="26"/>
        <v>1951.5807496803507</v>
      </c>
      <c r="J199" s="81">
        <f t="shared" si="27"/>
        <v>-327.6466461588488</v>
      </c>
      <c r="K199" s="37">
        <f t="shared" si="28"/>
        <v>1623.9341035215018</v>
      </c>
      <c r="L199" s="37">
        <f t="shared" si="29"/>
        <v>127972956.07953931</v>
      </c>
      <c r="M199" s="37">
        <f t="shared" si="30"/>
        <v>106487854.90431896</v>
      </c>
      <c r="N199" s="41">
        <f>'jan-mai'!M199</f>
        <v>90190298.661971033</v>
      </c>
      <c r="O199" s="41">
        <f t="shared" si="31"/>
        <v>16297556.242347926</v>
      </c>
      <c r="P199" s="4"/>
      <c r="Q199" s="4"/>
      <c r="R199" s="4"/>
      <c r="S199" s="4"/>
      <c r="T199" s="4"/>
    </row>
    <row r="200" spans="1:20" s="34" customFormat="1" x14ac:dyDescent="0.2">
      <c r="A200" s="33">
        <v>3805</v>
      </c>
      <c r="B200" s="34" t="s">
        <v>158</v>
      </c>
      <c r="C200" s="36">
        <v>1000873546</v>
      </c>
      <c r="D200" s="36">
        <v>48246</v>
      </c>
      <c r="E200" s="37">
        <f t="shared" si="22"/>
        <v>20745.21299175061</v>
      </c>
      <c r="F200" s="38">
        <f t="shared" si="23"/>
        <v>0.890241973989775</v>
      </c>
      <c r="G200" s="37">
        <f t="shared" si="24"/>
        <v>1534.6076866708411</v>
      </c>
      <c r="H200" s="37">
        <f t="shared" si="25"/>
        <v>79.58658079092092</v>
      </c>
      <c r="I200" s="37">
        <f t="shared" si="26"/>
        <v>1614.1942674617619</v>
      </c>
      <c r="J200" s="81">
        <f t="shared" si="27"/>
        <v>-327.6466461588488</v>
      </c>
      <c r="K200" s="37">
        <f t="shared" si="28"/>
        <v>1286.5476213029131</v>
      </c>
      <c r="L200" s="37">
        <f t="shared" si="29"/>
        <v>77878416.62796016</v>
      </c>
      <c r="M200" s="37">
        <f t="shared" si="30"/>
        <v>62070776.537380345</v>
      </c>
      <c r="N200" s="41">
        <f>'jan-mai'!M200</f>
        <v>44156498.625282161</v>
      </c>
      <c r="O200" s="41">
        <f t="shared" si="31"/>
        <v>17914277.912098184</v>
      </c>
      <c r="P200" s="4"/>
      <c r="Q200" s="4"/>
      <c r="R200" s="4"/>
      <c r="S200" s="4"/>
      <c r="T200" s="4"/>
    </row>
    <row r="201" spans="1:20" s="34" customFormat="1" x14ac:dyDescent="0.2">
      <c r="A201" s="33">
        <v>3806</v>
      </c>
      <c r="B201" s="34" t="s">
        <v>162</v>
      </c>
      <c r="C201" s="36">
        <v>746749131</v>
      </c>
      <c r="D201" s="36">
        <v>37056</v>
      </c>
      <c r="E201" s="37">
        <f t="shared" ref="E201:E264" si="32">IF(ISNUMBER(C201),(C201)/D201,"")</f>
        <v>20151.908759715025</v>
      </c>
      <c r="F201" s="38">
        <f t="shared" ref="F201:F264" si="33">IF(ISNUMBER(C201),E201/E$365,"")</f>
        <v>0.8647814337237445</v>
      </c>
      <c r="G201" s="37">
        <f t="shared" ref="G201:G264" si="34">IF(ISNUMBER(D201),(E$365-E201)*0.6,"")</f>
        <v>1890.5902258921924</v>
      </c>
      <c r="H201" s="37">
        <f t="shared" ref="H201:H264" si="35">IF(ISNUMBER(D201),(IF(E201&gt;=E$365*0.9,0,IF(E201&lt;0.9*E$365,(E$365*0.9-E201)*0.35))),"")</f>
        <v>287.24306200337577</v>
      </c>
      <c r="I201" s="37">
        <f t="shared" ref="I201:I264" si="36">IF(ISNUMBER(C201),G201+H201,"")</f>
        <v>2177.833287895568</v>
      </c>
      <c r="J201" s="81">
        <f t="shared" ref="J201:J264" si="37">IF(ISNUMBER(D201),I$367,"")</f>
        <v>-327.6466461588488</v>
      </c>
      <c r="K201" s="37">
        <f t="shared" ref="K201:K264" si="38">IF(ISNUMBER(I201),I201+J201,"")</f>
        <v>1850.1866417367191</v>
      </c>
      <c r="L201" s="37">
        <f t="shared" ref="L201:L264" si="39">IF(ISNUMBER(I201),(I201*D201),"")</f>
        <v>80701790.316258162</v>
      </c>
      <c r="M201" s="37">
        <f t="shared" ref="M201:M264" si="40">IF(ISNUMBER(K201),(K201*D201),"")</f>
        <v>68560516.196195871</v>
      </c>
      <c r="N201" s="41">
        <f>'jan-mai'!M201</f>
        <v>52026325.757268064</v>
      </c>
      <c r="O201" s="41">
        <f t="shared" ref="O201:O264" si="41">IF(ISNUMBER(M201),(M201-N201),"")</f>
        <v>16534190.438927807</v>
      </c>
      <c r="P201" s="4"/>
      <c r="Q201" s="4"/>
      <c r="R201" s="4"/>
      <c r="S201" s="4"/>
      <c r="T201" s="4"/>
    </row>
    <row r="202" spans="1:20" s="34" customFormat="1" x14ac:dyDescent="0.2">
      <c r="A202" s="33">
        <v>3807</v>
      </c>
      <c r="B202" s="34" t="s">
        <v>163</v>
      </c>
      <c r="C202" s="36">
        <v>1044772456</v>
      </c>
      <c r="D202" s="36">
        <v>55924</v>
      </c>
      <c r="E202" s="37">
        <f t="shared" si="32"/>
        <v>18682.00514984622</v>
      </c>
      <c r="F202" s="38">
        <f t="shared" si="33"/>
        <v>0.80170327242722483</v>
      </c>
      <c r="G202" s="37">
        <f t="shared" si="34"/>
        <v>2772.532391813475</v>
      </c>
      <c r="H202" s="37">
        <f t="shared" si="35"/>
        <v>801.70932545745745</v>
      </c>
      <c r="I202" s="37">
        <f t="shared" si="36"/>
        <v>3574.2417172709324</v>
      </c>
      <c r="J202" s="81">
        <f t="shared" si="37"/>
        <v>-327.6466461588488</v>
      </c>
      <c r="K202" s="37">
        <f t="shared" si="38"/>
        <v>3246.5950711120836</v>
      </c>
      <c r="L202" s="37">
        <f t="shared" si="39"/>
        <v>199885893.79665962</v>
      </c>
      <c r="M202" s="37">
        <f t="shared" si="40"/>
        <v>181562582.75687218</v>
      </c>
      <c r="N202" s="41">
        <f>'jan-mai'!M202</f>
        <v>139099452.57570326</v>
      </c>
      <c r="O202" s="41">
        <f t="shared" si="41"/>
        <v>42463130.181168914</v>
      </c>
      <c r="P202" s="4"/>
      <c r="Q202" s="4"/>
      <c r="R202" s="4"/>
      <c r="S202" s="4"/>
      <c r="T202" s="4"/>
    </row>
    <row r="203" spans="1:20" s="34" customFormat="1" x14ac:dyDescent="0.2">
      <c r="A203" s="33">
        <v>3808</v>
      </c>
      <c r="B203" s="34" t="s">
        <v>164</v>
      </c>
      <c r="C203" s="36">
        <v>242790599</v>
      </c>
      <c r="D203" s="36">
        <v>13025</v>
      </c>
      <c r="E203" s="37">
        <f t="shared" si="32"/>
        <v>18640.353090211131</v>
      </c>
      <c r="F203" s="38">
        <f t="shared" si="33"/>
        <v>0.79991585227371631</v>
      </c>
      <c r="G203" s="37">
        <f t="shared" si="34"/>
        <v>2797.5236275945285</v>
      </c>
      <c r="H203" s="37">
        <f t="shared" si="35"/>
        <v>816.28754632973869</v>
      </c>
      <c r="I203" s="37">
        <f t="shared" si="36"/>
        <v>3613.8111739242672</v>
      </c>
      <c r="J203" s="81">
        <f t="shared" si="37"/>
        <v>-327.6466461588488</v>
      </c>
      <c r="K203" s="37">
        <f t="shared" si="38"/>
        <v>3286.1645277654184</v>
      </c>
      <c r="L203" s="37">
        <f t="shared" si="39"/>
        <v>47069890.54036358</v>
      </c>
      <c r="M203" s="37">
        <f t="shared" si="40"/>
        <v>42802292.974144578</v>
      </c>
      <c r="N203" s="41">
        <f>'jan-mai'!M203</f>
        <v>32642968.958926126</v>
      </c>
      <c r="O203" s="41">
        <f t="shared" si="41"/>
        <v>10159324.015218452</v>
      </c>
      <c r="P203" s="4"/>
      <c r="Q203" s="4"/>
      <c r="R203" s="4"/>
      <c r="S203" s="4"/>
      <c r="T203" s="4"/>
    </row>
    <row r="204" spans="1:20" s="34" customFormat="1" x14ac:dyDescent="0.2">
      <c r="A204" s="33">
        <v>3811</v>
      </c>
      <c r="B204" s="34" t="s">
        <v>161</v>
      </c>
      <c r="C204" s="36">
        <v>640821934</v>
      </c>
      <c r="D204" s="36">
        <v>27286</v>
      </c>
      <c r="E204" s="37">
        <f t="shared" si="32"/>
        <v>23485.374697647145</v>
      </c>
      <c r="F204" s="38">
        <f t="shared" si="33"/>
        <v>1.0078308831554008</v>
      </c>
      <c r="G204" s="37">
        <f t="shared" si="34"/>
        <v>-109.48933686707969</v>
      </c>
      <c r="H204" s="37">
        <f t="shared" si="35"/>
        <v>0</v>
      </c>
      <c r="I204" s="37">
        <f t="shared" si="36"/>
        <v>-109.48933686707969</v>
      </c>
      <c r="J204" s="81">
        <f t="shared" si="37"/>
        <v>-327.6466461588488</v>
      </c>
      <c r="K204" s="37">
        <f t="shared" si="38"/>
        <v>-437.13598302592845</v>
      </c>
      <c r="L204" s="37">
        <f t="shared" si="39"/>
        <v>-2987526.0457551363</v>
      </c>
      <c r="M204" s="37">
        <f t="shared" si="40"/>
        <v>-11927692.432845484</v>
      </c>
      <c r="N204" s="41">
        <f>'jan-mai'!M204</f>
        <v>-3671708.8838439728</v>
      </c>
      <c r="O204" s="41">
        <f t="shared" si="41"/>
        <v>-8255983.5490015112</v>
      </c>
      <c r="P204" s="4"/>
      <c r="Q204" s="4"/>
      <c r="R204" s="4"/>
      <c r="S204" s="4"/>
      <c r="T204" s="4"/>
    </row>
    <row r="205" spans="1:20" s="34" customFormat="1" x14ac:dyDescent="0.2">
      <c r="A205" s="33">
        <v>3812</v>
      </c>
      <c r="B205" s="34" t="s">
        <v>165</v>
      </c>
      <c r="C205" s="36">
        <v>46499369</v>
      </c>
      <c r="D205" s="36">
        <v>2375</v>
      </c>
      <c r="E205" s="37">
        <f t="shared" si="32"/>
        <v>19578.681684210525</v>
      </c>
      <c r="F205" s="38">
        <f t="shared" si="33"/>
        <v>0.84018246703950572</v>
      </c>
      <c r="G205" s="37">
        <f t="shared" si="34"/>
        <v>2234.5264711948917</v>
      </c>
      <c r="H205" s="37">
        <f t="shared" si="35"/>
        <v>487.87253842995045</v>
      </c>
      <c r="I205" s="37">
        <f t="shared" si="36"/>
        <v>2722.3990096248422</v>
      </c>
      <c r="J205" s="81">
        <f t="shared" si="37"/>
        <v>-327.6466461588488</v>
      </c>
      <c r="K205" s="37">
        <f t="shared" si="38"/>
        <v>2394.7523634659933</v>
      </c>
      <c r="L205" s="37">
        <f t="shared" si="39"/>
        <v>6465697.6478590006</v>
      </c>
      <c r="M205" s="37">
        <f t="shared" si="40"/>
        <v>5687536.8632317344</v>
      </c>
      <c r="N205" s="41">
        <f>'jan-mai'!M205</f>
        <v>4078765.658537393</v>
      </c>
      <c r="O205" s="41">
        <f t="shared" si="41"/>
        <v>1608771.2046943414</v>
      </c>
      <c r="P205" s="4"/>
      <c r="Q205" s="4"/>
      <c r="R205" s="4"/>
      <c r="S205" s="4"/>
      <c r="T205" s="4"/>
    </row>
    <row r="206" spans="1:20" s="34" customFormat="1" x14ac:dyDescent="0.2">
      <c r="A206" s="33">
        <v>3813</v>
      </c>
      <c r="B206" s="34" t="s">
        <v>166</v>
      </c>
      <c r="C206" s="36">
        <v>291560209</v>
      </c>
      <c r="D206" s="36">
        <v>14172</v>
      </c>
      <c r="E206" s="37">
        <f t="shared" si="32"/>
        <v>20572.975515100199</v>
      </c>
      <c r="F206" s="38">
        <f t="shared" si="33"/>
        <v>0.88285072516194896</v>
      </c>
      <c r="G206" s="37">
        <f t="shared" si="34"/>
        <v>1637.9501726610877</v>
      </c>
      <c r="H206" s="37">
        <f t="shared" si="35"/>
        <v>139.86969761856471</v>
      </c>
      <c r="I206" s="37">
        <f t="shared" si="36"/>
        <v>1777.8198702796524</v>
      </c>
      <c r="J206" s="81">
        <f t="shared" si="37"/>
        <v>-327.6466461588488</v>
      </c>
      <c r="K206" s="37">
        <f t="shared" si="38"/>
        <v>1450.1732241208035</v>
      </c>
      <c r="L206" s="37">
        <f t="shared" si="39"/>
        <v>25195263.201603234</v>
      </c>
      <c r="M206" s="37">
        <f t="shared" si="40"/>
        <v>20551854.932240028</v>
      </c>
      <c r="N206" s="41">
        <f>'jan-mai'!M206</f>
        <v>16825524.858122919</v>
      </c>
      <c r="O206" s="41">
        <f t="shared" si="41"/>
        <v>3726330.0741171092</v>
      </c>
      <c r="P206" s="4"/>
      <c r="Q206" s="4"/>
      <c r="R206" s="4"/>
      <c r="S206" s="4"/>
      <c r="T206" s="4"/>
    </row>
    <row r="207" spans="1:20" s="34" customFormat="1" x14ac:dyDescent="0.2">
      <c r="A207" s="33">
        <v>3814</v>
      </c>
      <c r="B207" s="34" t="s">
        <v>167</v>
      </c>
      <c r="C207" s="36">
        <v>206056588</v>
      </c>
      <c r="D207" s="36">
        <v>10413</v>
      </c>
      <c r="E207" s="37">
        <f t="shared" si="32"/>
        <v>19788.397964083357</v>
      </c>
      <c r="F207" s="38">
        <f t="shared" si="33"/>
        <v>0.84918204853553669</v>
      </c>
      <c r="G207" s="37">
        <f t="shared" si="34"/>
        <v>2108.6967032711932</v>
      </c>
      <c r="H207" s="37">
        <f t="shared" si="35"/>
        <v>414.4718404744595</v>
      </c>
      <c r="I207" s="37">
        <f t="shared" si="36"/>
        <v>2523.1685437456526</v>
      </c>
      <c r="J207" s="81">
        <f t="shared" si="37"/>
        <v>-327.6466461588488</v>
      </c>
      <c r="K207" s="37">
        <f t="shared" si="38"/>
        <v>2195.5218975868038</v>
      </c>
      <c r="L207" s="37">
        <f t="shared" si="39"/>
        <v>26273754.046023481</v>
      </c>
      <c r="M207" s="37">
        <f t="shared" si="40"/>
        <v>22861969.519571386</v>
      </c>
      <c r="N207" s="41">
        <f>'jan-mai'!M207</f>
        <v>18672550.904042061</v>
      </c>
      <c r="O207" s="41">
        <f t="shared" si="41"/>
        <v>4189418.6155293249</v>
      </c>
      <c r="P207" s="4"/>
      <c r="Q207" s="4"/>
      <c r="R207" s="4"/>
      <c r="S207" s="4"/>
      <c r="T207" s="4"/>
    </row>
    <row r="208" spans="1:20" s="34" customFormat="1" x14ac:dyDescent="0.2">
      <c r="A208" s="33">
        <v>3815</v>
      </c>
      <c r="B208" s="34" t="s">
        <v>168</v>
      </c>
      <c r="C208" s="36">
        <v>67814344</v>
      </c>
      <c r="D208" s="36">
        <v>4091</v>
      </c>
      <c r="E208" s="37">
        <f t="shared" si="32"/>
        <v>16576.471278416037</v>
      </c>
      <c r="F208" s="38">
        <f t="shared" si="33"/>
        <v>0.71134822855518964</v>
      </c>
      <c r="G208" s="37">
        <f t="shared" si="34"/>
        <v>4035.8527146715851</v>
      </c>
      <c r="H208" s="37">
        <f t="shared" si="35"/>
        <v>1538.6461804580215</v>
      </c>
      <c r="I208" s="37">
        <f t="shared" si="36"/>
        <v>5574.4988951296064</v>
      </c>
      <c r="J208" s="81">
        <f t="shared" si="37"/>
        <v>-327.6466461588488</v>
      </c>
      <c r="K208" s="37">
        <f t="shared" si="38"/>
        <v>5246.8522489707575</v>
      </c>
      <c r="L208" s="37">
        <f t="shared" si="39"/>
        <v>22805274.97997522</v>
      </c>
      <c r="M208" s="37">
        <f t="shared" si="40"/>
        <v>21464872.550539371</v>
      </c>
      <c r="N208" s="41">
        <f>'jan-mai'!M208</f>
        <v>17601646.206769045</v>
      </c>
      <c r="O208" s="41">
        <f t="shared" si="41"/>
        <v>3863226.3437703252</v>
      </c>
      <c r="P208" s="4"/>
      <c r="Q208" s="4"/>
      <c r="R208" s="4"/>
      <c r="S208" s="4"/>
      <c r="T208" s="4"/>
    </row>
    <row r="209" spans="1:20" s="34" customFormat="1" x14ac:dyDescent="0.2">
      <c r="A209" s="33">
        <v>3816</v>
      </c>
      <c r="B209" s="34" t="s">
        <v>169</v>
      </c>
      <c r="C209" s="36">
        <v>117147376</v>
      </c>
      <c r="D209" s="36">
        <v>6559</v>
      </c>
      <c r="E209" s="37">
        <f t="shared" si="32"/>
        <v>17860.554352797684</v>
      </c>
      <c r="F209" s="38">
        <f t="shared" si="33"/>
        <v>0.76645224948565449</v>
      </c>
      <c r="G209" s="37">
        <f t="shared" si="34"/>
        <v>3265.4028700425965</v>
      </c>
      <c r="H209" s="37">
        <f t="shared" si="35"/>
        <v>1089.2171044244449</v>
      </c>
      <c r="I209" s="37">
        <f t="shared" si="36"/>
        <v>4354.6199744670412</v>
      </c>
      <c r="J209" s="81">
        <f t="shared" si="37"/>
        <v>-327.6466461588488</v>
      </c>
      <c r="K209" s="37">
        <f t="shared" si="38"/>
        <v>4026.9733283081923</v>
      </c>
      <c r="L209" s="37">
        <f t="shared" si="39"/>
        <v>28561952.412529323</v>
      </c>
      <c r="M209" s="37">
        <f t="shared" si="40"/>
        <v>26412918.060373433</v>
      </c>
      <c r="N209" s="41">
        <f>'jan-mai'!M209</f>
        <v>20881771.193619695</v>
      </c>
      <c r="O209" s="41">
        <f t="shared" si="41"/>
        <v>5531146.8667537384</v>
      </c>
      <c r="P209" s="4"/>
      <c r="Q209" s="4"/>
      <c r="R209" s="4"/>
      <c r="S209" s="4"/>
      <c r="T209" s="4"/>
    </row>
    <row r="210" spans="1:20" s="34" customFormat="1" x14ac:dyDescent="0.2">
      <c r="A210" s="33">
        <v>3817</v>
      </c>
      <c r="B210" s="34" t="s">
        <v>405</v>
      </c>
      <c r="C210" s="36">
        <v>180975885</v>
      </c>
      <c r="D210" s="36">
        <v>10735</v>
      </c>
      <c r="E210" s="37">
        <f t="shared" si="32"/>
        <v>16858.489520260828</v>
      </c>
      <c r="F210" s="38">
        <f t="shared" si="33"/>
        <v>0.72345051337727695</v>
      </c>
      <c r="G210" s="37">
        <f t="shared" si="34"/>
        <v>3866.6417695647106</v>
      </c>
      <c r="H210" s="37">
        <f t="shared" si="35"/>
        <v>1439.9397958123445</v>
      </c>
      <c r="I210" s="37">
        <f t="shared" si="36"/>
        <v>5306.5815653770551</v>
      </c>
      <c r="J210" s="81">
        <f t="shared" si="37"/>
        <v>-327.6466461588488</v>
      </c>
      <c r="K210" s="37">
        <f t="shared" si="38"/>
        <v>4978.9349192182062</v>
      </c>
      <c r="L210" s="37">
        <f t="shared" si="39"/>
        <v>56966153.104322687</v>
      </c>
      <c r="M210" s="37">
        <f t="shared" si="40"/>
        <v>53448866.357807443</v>
      </c>
      <c r="N210" s="41">
        <f>'jan-mai'!M210</f>
        <v>43797769.116589017</v>
      </c>
      <c r="O210" s="41">
        <f t="shared" si="41"/>
        <v>9651097.2412184253</v>
      </c>
      <c r="P210" s="4"/>
      <c r="Q210" s="4"/>
      <c r="R210" s="4"/>
      <c r="S210" s="4"/>
      <c r="T210" s="4"/>
    </row>
    <row r="211" spans="1:20" s="34" customFormat="1" x14ac:dyDescent="0.2">
      <c r="A211" s="33">
        <v>3818</v>
      </c>
      <c r="B211" s="34" t="s">
        <v>171</v>
      </c>
      <c r="C211" s="36">
        <v>159645456</v>
      </c>
      <c r="D211" s="36">
        <v>5546</v>
      </c>
      <c r="E211" s="37">
        <f t="shared" si="32"/>
        <v>28785.693472773171</v>
      </c>
      <c r="F211" s="38">
        <f t="shared" si="33"/>
        <v>1.2352841395292742</v>
      </c>
      <c r="G211" s="37">
        <f t="shared" si="34"/>
        <v>-3289.6806019426954</v>
      </c>
      <c r="H211" s="37">
        <f t="shared" si="35"/>
        <v>0</v>
      </c>
      <c r="I211" s="37">
        <f t="shared" si="36"/>
        <v>-3289.6806019426954</v>
      </c>
      <c r="J211" s="81">
        <f t="shared" si="37"/>
        <v>-327.6466461588488</v>
      </c>
      <c r="K211" s="37">
        <f t="shared" si="38"/>
        <v>-3617.3272481015442</v>
      </c>
      <c r="L211" s="37">
        <f t="shared" si="39"/>
        <v>-18244568.618374187</v>
      </c>
      <c r="M211" s="37">
        <f t="shared" si="40"/>
        <v>-20061696.917971164</v>
      </c>
      <c r="N211" s="41">
        <f>'jan-mai'!M211</f>
        <v>-21778506.250333462</v>
      </c>
      <c r="O211" s="41">
        <f t="shared" si="41"/>
        <v>1716809.3323622979</v>
      </c>
      <c r="P211" s="4"/>
      <c r="Q211" s="4"/>
      <c r="R211" s="4"/>
      <c r="S211" s="4"/>
      <c r="T211" s="4"/>
    </row>
    <row r="212" spans="1:20" s="34" customFormat="1" x14ac:dyDescent="0.2">
      <c r="A212" s="33">
        <v>3819</v>
      </c>
      <c r="B212" s="34" t="s">
        <v>172</v>
      </c>
      <c r="C212" s="36">
        <v>37019157</v>
      </c>
      <c r="D212" s="36">
        <v>1588</v>
      </c>
      <c r="E212" s="37">
        <f t="shared" si="32"/>
        <v>23311.811712846349</v>
      </c>
      <c r="F212" s="38">
        <f t="shared" si="33"/>
        <v>1.0003827526270683</v>
      </c>
      <c r="G212" s="37">
        <f t="shared" si="34"/>
        <v>-5.3515459866022868</v>
      </c>
      <c r="H212" s="37">
        <f t="shared" si="35"/>
        <v>0</v>
      </c>
      <c r="I212" s="37">
        <f t="shared" si="36"/>
        <v>-5.3515459866022868</v>
      </c>
      <c r="J212" s="81">
        <f t="shared" si="37"/>
        <v>-327.6466461588488</v>
      </c>
      <c r="K212" s="37">
        <f t="shared" si="38"/>
        <v>-332.99819214545107</v>
      </c>
      <c r="L212" s="37">
        <f t="shared" si="39"/>
        <v>-8498.2550267244314</v>
      </c>
      <c r="M212" s="37">
        <f t="shared" si="40"/>
        <v>-528801.12912697624</v>
      </c>
      <c r="N212" s="41">
        <f>'jan-mai'!M212</f>
        <v>-1107125.3407734472</v>
      </c>
      <c r="O212" s="41">
        <f t="shared" si="41"/>
        <v>578324.21164647094</v>
      </c>
      <c r="P212" s="4"/>
      <c r="Q212" s="4"/>
      <c r="R212" s="4"/>
      <c r="S212" s="4"/>
      <c r="T212" s="4"/>
    </row>
    <row r="213" spans="1:20" s="34" customFormat="1" x14ac:dyDescent="0.2">
      <c r="A213" s="33">
        <v>3820</v>
      </c>
      <c r="B213" s="34" t="s">
        <v>173</v>
      </c>
      <c r="C213" s="36">
        <v>59019241</v>
      </c>
      <c r="D213" s="36">
        <v>2939</v>
      </c>
      <c r="E213" s="37">
        <f t="shared" si="32"/>
        <v>20081.402177611431</v>
      </c>
      <c r="F213" s="38">
        <f t="shared" si="33"/>
        <v>0.86175577576322437</v>
      </c>
      <c r="G213" s="37">
        <f t="shared" si="34"/>
        <v>1932.8941751543482</v>
      </c>
      <c r="H213" s="37">
        <f t="shared" si="35"/>
        <v>311.92036573963338</v>
      </c>
      <c r="I213" s="37">
        <f t="shared" si="36"/>
        <v>2244.8145408939818</v>
      </c>
      <c r="J213" s="81">
        <f t="shared" si="37"/>
        <v>-327.6466461588488</v>
      </c>
      <c r="K213" s="37">
        <f t="shared" si="38"/>
        <v>1917.1678947351329</v>
      </c>
      <c r="L213" s="37">
        <f t="shared" si="39"/>
        <v>6597509.9356874125</v>
      </c>
      <c r="M213" s="37">
        <f t="shared" si="40"/>
        <v>5634556.4426265555</v>
      </c>
      <c r="N213" s="41">
        <f>'jan-mai'!M213</f>
        <v>4558179.8625016436</v>
      </c>
      <c r="O213" s="41">
        <f t="shared" si="41"/>
        <v>1076376.5801249119</v>
      </c>
      <c r="P213" s="4"/>
      <c r="Q213" s="4"/>
      <c r="R213" s="4"/>
      <c r="S213" s="4"/>
      <c r="T213" s="4"/>
    </row>
    <row r="214" spans="1:20" s="34" customFormat="1" x14ac:dyDescent="0.2">
      <c r="A214" s="33">
        <v>3821</v>
      </c>
      <c r="B214" s="34" t="s">
        <v>174</v>
      </c>
      <c r="C214" s="36">
        <v>48962384</v>
      </c>
      <c r="D214" s="36">
        <v>2427</v>
      </c>
      <c r="E214" s="37">
        <f t="shared" si="32"/>
        <v>20174.035434693036</v>
      </c>
      <c r="F214" s="38">
        <f t="shared" si="33"/>
        <v>0.86573095855234417</v>
      </c>
      <c r="G214" s="37">
        <f t="shared" si="34"/>
        <v>1877.3142209053854</v>
      </c>
      <c r="H214" s="37">
        <f t="shared" si="35"/>
        <v>279.49872576107168</v>
      </c>
      <c r="I214" s="37">
        <f t="shared" si="36"/>
        <v>2156.8129466664568</v>
      </c>
      <c r="J214" s="81">
        <f t="shared" si="37"/>
        <v>-327.6466461588488</v>
      </c>
      <c r="K214" s="37">
        <f t="shared" si="38"/>
        <v>1829.166300507608</v>
      </c>
      <c r="L214" s="37">
        <f t="shared" si="39"/>
        <v>5234585.0215594908</v>
      </c>
      <c r="M214" s="37">
        <f t="shared" si="40"/>
        <v>4439386.6113319648</v>
      </c>
      <c r="N214" s="41">
        <f>'jan-mai'!M214</f>
        <v>3901639.6872716881</v>
      </c>
      <c r="O214" s="41">
        <f t="shared" si="41"/>
        <v>537746.92406027671</v>
      </c>
      <c r="P214" s="4"/>
      <c r="Q214" s="4"/>
      <c r="R214" s="4"/>
      <c r="S214" s="4"/>
      <c r="T214" s="4"/>
    </row>
    <row r="215" spans="1:20" s="34" customFormat="1" x14ac:dyDescent="0.2">
      <c r="A215" s="33">
        <v>3822</v>
      </c>
      <c r="B215" s="34" t="s">
        <v>175</v>
      </c>
      <c r="C215" s="36">
        <v>31059839</v>
      </c>
      <c r="D215" s="36">
        <v>1442</v>
      </c>
      <c r="E215" s="37">
        <f t="shared" si="32"/>
        <v>21539.416782246881</v>
      </c>
      <c r="F215" s="38">
        <f t="shared" si="33"/>
        <v>0.92432374266010475</v>
      </c>
      <c r="G215" s="37">
        <f t="shared" si="34"/>
        <v>1058.0854123730787</v>
      </c>
      <c r="H215" s="37">
        <f t="shared" si="35"/>
        <v>0</v>
      </c>
      <c r="I215" s="37">
        <f t="shared" si="36"/>
        <v>1058.0854123730787</v>
      </c>
      <c r="J215" s="81">
        <f t="shared" si="37"/>
        <v>-327.6466461588488</v>
      </c>
      <c r="K215" s="37">
        <f t="shared" si="38"/>
        <v>730.43876621422987</v>
      </c>
      <c r="L215" s="37">
        <f t="shared" si="39"/>
        <v>1525759.1646419796</v>
      </c>
      <c r="M215" s="37">
        <f t="shared" si="40"/>
        <v>1053292.7008809196</v>
      </c>
      <c r="N215" s="41">
        <f>'jan-mai'!M215</f>
        <v>555737.24143872061</v>
      </c>
      <c r="O215" s="41">
        <f t="shared" si="41"/>
        <v>497555.45944219898</v>
      </c>
      <c r="P215" s="4"/>
      <c r="Q215" s="4"/>
      <c r="R215" s="4"/>
      <c r="S215" s="4"/>
      <c r="T215" s="4"/>
    </row>
    <row r="216" spans="1:20" s="34" customFormat="1" x14ac:dyDescent="0.2">
      <c r="A216" s="33">
        <v>3823</v>
      </c>
      <c r="B216" s="34" t="s">
        <v>176</v>
      </c>
      <c r="C216" s="36">
        <v>25392121</v>
      </c>
      <c r="D216" s="36">
        <v>1224</v>
      </c>
      <c r="E216" s="37">
        <f t="shared" si="32"/>
        <v>20745.196895424837</v>
      </c>
      <c r="F216" s="38">
        <f t="shared" si="33"/>
        <v>0.89024128324609186</v>
      </c>
      <c r="G216" s="37">
        <f t="shared" si="34"/>
        <v>1534.617344466305</v>
      </c>
      <c r="H216" s="37">
        <f t="shared" si="35"/>
        <v>79.592214504941509</v>
      </c>
      <c r="I216" s="37">
        <f t="shared" si="36"/>
        <v>1614.2095589712465</v>
      </c>
      <c r="J216" s="81">
        <f t="shared" si="37"/>
        <v>-327.6466461588488</v>
      </c>
      <c r="K216" s="37">
        <f t="shared" si="38"/>
        <v>1286.5629128123976</v>
      </c>
      <c r="L216" s="37">
        <f t="shared" si="39"/>
        <v>1975792.5001808056</v>
      </c>
      <c r="M216" s="37">
        <f t="shared" si="40"/>
        <v>1574753.0052823746</v>
      </c>
      <c r="N216" s="41">
        <f>'jan-mai'!M216</f>
        <v>444710.87789250829</v>
      </c>
      <c r="O216" s="41">
        <f t="shared" si="41"/>
        <v>1130042.1273898664</v>
      </c>
      <c r="P216" s="4"/>
      <c r="Q216" s="4"/>
      <c r="R216" s="4"/>
      <c r="S216" s="4"/>
      <c r="T216" s="4"/>
    </row>
    <row r="217" spans="1:20" s="34" customFormat="1" x14ac:dyDescent="0.2">
      <c r="A217" s="33">
        <v>3824</v>
      </c>
      <c r="B217" s="34" t="s">
        <v>177</v>
      </c>
      <c r="C217" s="36">
        <v>64257219</v>
      </c>
      <c r="D217" s="36">
        <v>2198</v>
      </c>
      <c r="E217" s="37">
        <f t="shared" si="32"/>
        <v>29234.403548680617</v>
      </c>
      <c r="F217" s="38">
        <f t="shared" si="33"/>
        <v>1.2545396923107179</v>
      </c>
      <c r="G217" s="37">
        <f t="shared" si="34"/>
        <v>-3558.9066474871629</v>
      </c>
      <c r="H217" s="37">
        <f t="shared" si="35"/>
        <v>0</v>
      </c>
      <c r="I217" s="37">
        <f t="shared" si="36"/>
        <v>-3558.9066474871629</v>
      </c>
      <c r="J217" s="81">
        <f t="shared" si="37"/>
        <v>-327.6466461588488</v>
      </c>
      <c r="K217" s="37">
        <f t="shared" si="38"/>
        <v>-3886.5532936460118</v>
      </c>
      <c r="L217" s="37">
        <f t="shared" si="39"/>
        <v>-7822476.8111767843</v>
      </c>
      <c r="M217" s="37">
        <f t="shared" si="40"/>
        <v>-8542644.1394339334</v>
      </c>
      <c r="N217" s="41">
        <f>'jan-mai'!M217</f>
        <v>-9201749.828098258</v>
      </c>
      <c r="O217" s="41">
        <f t="shared" si="41"/>
        <v>659105.68866432458</v>
      </c>
      <c r="P217" s="4"/>
      <c r="Q217" s="4"/>
      <c r="R217" s="4"/>
      <c r="S217" s="4"/>
      <c r="T217" s="4"/>
    </row>
    <row r="218" spans="1:20" s="34" customFormat="1" x14ac:dyDescent="0.2">
      <c r="A218" s="33">
        <v>3825</v>
      </c>
      <c r="B218" s="34" t="s">
        <v>178</v>
      </c>
      <c r="C218" s="36">
        <v>121781067</v>
      </c>
      <c r="D218" s="36">
        <v>3832</v>
      </c>
      <c r="E218" s="37">
        <f t="shared" si="32"/>
        <v>31780.02792275574</v>
      </c>
      <c r="F218" s="38">
        <f t="shared" si="33"/>
        <v>1.3637803961161834</v>
      </c>
      <c r="G218" s="37">
        <f t="shared" si="34"/>
        <v>-5086.2812719322365</v>
      </c>
      <c r="H218" s="37">
        <f t="shared" si="35"/>
        <v>0</v>
      </c>
      <c r="I218" s="37">
        <f t="shared" si="36"/>
        <v>-5086.2812719322365</v>
      </c>
      <c r="J218" s="81">
        <f t="shared" si="37"/>
        <v>-327.6466461588488</v>
      </c>
      <c r="K218" s="37">
        <f t="shared" si="38"/>
        <v>-5413.9279180910853</v>
      </c>
      <c r="L218" s="37">
        <f t="shared" si="39"/>
        <v>-19490629.83404433</v>
      </c>
      <c r="M218" s="37">
        <f t="shared" si="40"/>
        <v>-20746171.782125037</v>
      </c>
      <c r="N218" s="41">
        <f>'jan-mai'!M218</f>
        <v>-20324190.464637183</v>
      </c>
      <c r="O218" s="41">
        <f t="shared" si="41"/>
        <v>-421981.31748785451</v>
      </c>
      <c r="P218" s="4"/>
      <c r="Q218" s="4"/>
      <c r="R218" s="4"/>
      <c r="S218" s="4"/>
      <c r="T218" s="4"/>
    </row>
    <row r="219" spans="1:20" s="34" customFormat="1" x14ac:dyDescent="0.2">
      <c r="A219" s="33">
        <v>4201</v>
      </c>
      <c r="B219" s="34" t="s">
        <v>179</v>
      </c>
      <c r="C219" s="36">
        <v>130928063</v>
      </c>
      <c r="D219" s="36">
        <v>6806</v>
      </c>
      <c r="E219" s="37">
        <f t="shared" si="32"/>
        <v>19237.15295327652</v>
      </c>
      <c r="F219" s="38">
        <f t="shared" si="33"/>
        <v>0.82552640100047225</v>
      </c>
      <c r="G219" s="37">
        <f t="shared" si="34"/>
        <v>2439.443709755295</v>
      </c>
      <c r="H219" s="37">
        <f t="shared" si="35"/>
        <v>607.40759425685246</v>
      </c>
      <c r="I219" s="37">
        <f t="shared" si="36"/>
        <v>3046.8513040121475</v>
      </c>
      <c r="J219" s="81">
        <f t="shared" si="37"/>
        <v>-327.6466461588488</v>
      </c>
      <c r="K219" s="37">
        <f t="shared" si="38"/>
        <v>2719.2046578532986</v>
      </c>
      <c r="L219" s="37">
        <f t="shared" si="39"/>
        <v>20736869.975106675</v>
      </c>
      <c r="M219" s="37">
        <f t="shared" si="40"/>
        <v>18506906.901349552</v>
      </c>
      <c r="N219" s="41">
        <f>'jan-mai'!M219</f>
        <v>17293414.230107583</v>
      </c>
      <c r="O219" s="41">
        <f t="shared" si="41"/>
        <v>1213492.6712419689</v>
      </c>
      <c r="P219" s="4"/>
      <c r="Q219" s="4"/>
      <c r="R219" s="4"/>
      <c r="S219" s="4"/>
      <c r="T219" s="4"/>
    </row>
    <row r="220" spans="1:20" s="34" customFormat="1" x14ac:dyDescent="0.2">
      <c r="A220" s="33">
        <v>4202</v>
      </c>
      <c r="B220" s="34" t="s">
        <v>180</v>
      </c>
      <c r="C220" s="36">
        <v>467658095</v>
      </c>
      <c r="D220" s="36">
        <v>24587</v>
      </c>
      <c r="E220" s="37">
        <f t="shared" si="32"/>
        <v>19020.54317322162</v>
      </c>
      <c r="F220" s="38">
        <f t="shared" si="33"/>
        <v>0.81623099785092412</v>
      </c>
      <c r="G220" s="37">
        <f t="shared" si="34"/>
        <v>2569.4095777882349</v>
      </c>
      <c r="H220" s="37">
        <f t="shared" si="35"/>
        <v>683.2210172760673</v>
      </c>
      <c r="I220" s="37">
        <f t="shared" si="36"/>
        <v>3252.6305950643023</v>
      </c>
      <c r="J220" s="81">
        <f t="shared" si="37"/>
        <v>-327.6466461588488</v>
      </c>
      <c r="K220" s="37">
        <f t="shared" si="38"/>
        <v>2924.9839489054534</v>
      </c>
      <c r="L220" s="37">
        <f t="shared" si="39"/>
        <v>79972428.440845996</v>
      </c>
      <c r="M220" s="37">
        <f t="shared" si="40"/>
        <v>71916580.351738378</v>
      </c>
      <c r="N220" s="41">
        <f>'jan-mai'!M220</f>
        <v>56227023.790193245</v>
      </c>
      <c r="O220" s="41">
        <f t="shared" si="41"/>
        <v>15689556.561545134</v>
      </c>
      <c r="P220" s="4"/>
      <c r="Q220" s="4"/>
      <c r="R220" s="4"/>
      <c r="S220" s="4"/>
      <c r="T220" s="4"/>
    </row>
    <row r="221" spans="1:20" s="34" customFormat="1" x14ac:dyDescent="0.2">
      <c r="A221" s="33">
        <v>4203</v>
      </c>
      <c r="B221" s="34" t="s">
        <v>181</v>
      </c>
      <c r="C221" s="36">
        <v>863035468</v>
      </c>
      <c r="D221" s="36">
        <v>45891</v>
      </c>
      <c r="E221" s="37">
        <f t="shared" si="32"/>
        <v>18806.203133512019</v>
      </c>
      <c r="F221" s="38">
        <f t="shared" si="33"/>
        <v>0.80703299635862802</v>
      </c>
      <c r="G221" s="37">
        <f t="shared" si="34"/>
        <v>2698.0136016139954</v>
      </c>
      <c r="H221" s="37">
        <f t="shared" si="35"/>
        <v>758.24003117442771</v>
      </c>
      <c r="I221" s="37">
        <f t="shared" si="36"/>
        <v>3456.2536327884231</v>
      </c>
      <c r="J221" s="81">
        <f t="shared" si="37"/>
        <v>-327.6466461588488</v>
      </c>
      <c r="K221" s="37">
        <f t="shared" si="38"/>
        <v>3128.6069866295743</v>
      </c>
      <c r="L221" s="37">
        <f t="shared" si="39"/>
        <v>158610935.46229354</v>
      </c>
      <c r="M221" s="37">
        <f t="shared" si="40"/>
        <v>143574903.22341779</v>
      </c>
      <c r="N221" s="41">
        <f>'jan-mai'!M221</f>
        <v>114323927.44702713</v>
      </c>
      <c r="O221" s="41">
        <f t="shared" si="41"/>
        <v>29250975.776390657</v>
      </c>
      <c r="P221" s="4"/>
      <c r="Q221" s="4"/>
      <c r="R221" s="4"/>
      <c r="S221" s="4"/>
      <c r="T221" s="4"/>
    </row>
    <row r="222" spans="1:20" s="34" customFormat="1" x14ac:dyDescent="0.2">
      <c r="A222" s="33">
        <v>4204</v>
      </c>
      <c r="B222" s="34" t="s">
        <v>194</v>
      </c>
      <c r="C222" s="36">
        <v>2269978230</v>
      </c>
      <c r="D222" s="36">
        <v>115569</v>
      </c>
      <c r="E222" s="37">
        <f t="shared" si="32"/>
        <v>19641.757132102899</v>
      </c>
      <c r="F222" s="38">
        <f t="shared" si="33"/>
        <v>0.8428892317887674</v>
      </c>
      <c r="G222" s="37">
        <f t="shared" si="34"/>
        <v>2196.6812024594678</v>
      </c>
      <c r="H222" s="37">
        <f t="shared" si="35"/>
        <v>465.7961316676197</v>
      </c>
      <c r="I222" s="37">
        <f t="shared" si="36"/>
        <v>2662.4773341270875</v>
      </c>
      <c r="J222" s="81">
        <f t="shared" si="37"/>
        <v>-327.6466461588488</v>
      </c>
      <c r="K222" s="37">
        <f t="shared" si="38"/>
        <v>2334.8306879682386</v>
      </c>
      <c r="L222" s="37">
        <f t="shared" si="39"/>
        <v>307699843.02773339</v>
      </c>
      <c r="M222" s="37">
        <f t="shared" si="40"/>
        <v>269834047.77780139</v>
      </c>
      <c r="N222" s="41">
        <f>'jan-mai'!M222</f>
        <v>215143340.57295084</v>
      </c>
      <c r="O222" s="41">
        <f t="shared" si="41"/>
        <v>54690707.204850554</v>
      </c>
      <c r="P222" s="4"/>
      <c r="Q222" s="4"/>
      <c r="R222" s="4"/>
      <c r="S222" s="4"/>
      <c r="T222" s="4"/>
    </row>
    <row r="223" spans="1:20" s="34" customFormat="1" x14ac:dyDescent="0.2">
      <c r="A223" s="33">
        <v>4205</v>
      </c>
      <c r="B223" s="34" t="s">
        <v>199</v>
      </c>
      <c r="C223" s="36">
        <v>424688365</v>
      </c>
      <c r="D223" s="36">
        <v>23479</v>
      </c>
      <c r="E223" s="37">
        <f t="shared" si="32"/>
        <v>18088.009071936624</v>
      </c>
      <c r="F223" s="38">
        <f t="shared" si="33"/>
        <v>0.77621304289086368</v>
      </c>
      <c r="G223" s="37">
        <f t="shared" si="34"/>
        <v>3128.9300385592328</v>
      </c>
      <c r="H223" s="37">
        <f t="shared" si="35"/>
        <v>1009.6079527258161</v>
      </c>
      <c r="I223" s="37">
        <f t="shared" si="36"/>
        <v>4138.5379912850485</v>
      </c>
      <c r="J223" s="81">
        <f t="shared" si="37"/>
        <v>-327.6466461588488</v>
      </c>
      <c r="K223" s="37">
        <f t="shared" si="38"/>
        <v>3810.8913451261997</v>
      </c>
      <c r="L223" s="37">
        <f t="shared" si="39"/>
        <v>97168733.497381657</v>
      </c>
      <c r="M223" s="37">
        <f t="shared" si="40"/>
        <v>89475917.892218038</v>
      </c>
      <c r="N223" s="41">
        <f>'jan-mai'!M223</f>
        <v>75017716.812547117</v>
      </c>
      <c r="O223" s="41">
        <f t="shared" si="41"/>
        <v>14458201.079670921</v>
      </c>
      <c r="P223" s="4"/>
      <c r="Q223" s="4"/>
      <c r="R223" s="4"/>
      <c r="S223" s="4"/>
      <c r="T223" s="4"/>
    </row>
    <row r="224" spans="1:20" s="34" customFormat="1" x14ac:dyDescent="0.2">
      <c r="A224" s="33">
        <v>4206</v>
      </c>
      <c r="B224" s="34" t="s">
        <v>195</v>
      </c>
      <c r="C224" s="36">
        <v>180408257</v>
      </c>
      <c r="D224" s="36">
        <v>9860</v>
      </c>
      <c r="E224" s="37">
        <f t="shared" si="32"/>
        <v>18296.983468559836</v>
      </c>
      <c r="F224" s="38">
        <f t="shared" si="33"/>
        <v>0.78518078785627565</v>
      </c>
      <c r="G224" s="37">
        <f t="shared" si="34"/>
        <v>3003.5454005853053</v>
      </c>
      <c r="H224" s="37">
        <f t="shared" si="35"/>
        <v>936.46691390769172</v>
      </c>
      <c r="I224" s="37">
        <f t="shared" si="36"/>
        <v>3940.0123144929971</v>
      </c>
      <c r="J224" s="81">
        <f t="shared" si="37"/>
        <v>-327.6466461588488</v>
      </c>
      <c r="K224" s="37">
        <f t="shared" si="38"/>
        <v>3612.3656683341483</v>
      </c>
      <c r="L224" s="37">
        <f t="shared" si="39"/>
        <v>38848521.420900948</v>
      </c>
      <c r="M224" s="37">
        <f t="shared" si="40"/>
        <v>35617925.489774704</v>
      </c>
      <c r="N224" s="41">
        <f>'jan-mai'!M224</f>
        <v>30290856.229233142</v>
      </c>
      <c r="O224" s="41">
        <f t="shared" si="41"/>
        <v>5327069.260541562</v>
      </c>
      <c r="P224" s="4"/>
      <c r="Q224" s="4"/>
      <c r="R224" s="4"/>
      <c r="S224" s="4"/>
      <c r="T224" s="4"/>
    </row>
    <row r="225" spans="1:20" s="34" customFormat="1" x14ac:dyDescent="0.2">
      <c r="A225" s="33">
        <v>4207</v>
      </c>
      <c r="B225" s="34" t="s">
        <v>196</v>
      </c>
      <c r="C225" s="36">
        <v>176051751</v>
      </c>
      <c r="D225" s="36">
        <v>9216</v>
      </c>
      <c r="E225" s="37">
        <f t="shared" si="32"/>
        <v>19102.837565104168</v>
      </c>
      <c r="F225" s="38">
        <f t="shared" si="33"/>
        <v>0.81976250759762759</v>
      </c>
      <c r="G225" s="37">
        <f t="shared" si="34"/>
        <v>2520.0329426587064</v>
      </c>
      <c r="H225" s="37">
        <f t="shared" si="35"/>
        <v>654.4179801171756</v>
      </c>
      <c r="I225" s="37">
        <f t="shared" si="36"/>
        <v>3174.4509227758817</v>
      </c>
      <c r="J225" s="81">
        <f t="shared" si="37"/>
        <v>-327.6466461588488</v>
      </c>
      <c r="K225" s="37">
        <f t="shared" si="38"/>
        <v>2846.8042766170329</v>
      </c>
      <c r="L225" s="37">
        <f t="shared" si="39"/>
        <v>29255739.704302527</v>
      </c>
      <c r="M225" s="37">
        <f t="shared" si="40"/>
        <v>26236148.213302575</v>
      </c>
      <c r="N225" s="41">
        <f>'jan-mai'!M225</f>
        <v>22080946.504139211</v>
      </c>
      <c r="O225" s="41">
        <f t="shared" si="41"/>
        <v>4155201.709163364</v>
      </c>
      <c r="P225" s="4"/>
      <c r="Q225" s="4"/>
      <c r="R225" s="4"/>
      <c r="S225" s="4"/>
      <c r="T225" s="4"/>
    </row>
    <row r="226" spans="1:20" s="34" customFormat="1" x14ac:dyDescent="0.2">
      <c r="A226" s="33">
        <v>4211</v>
      </c>
      <c r="B226" s="34" t="s">
        <v>182</v>
      </c>
      <c r="C226" s="36">
        <v>37141528</v>
      </c>
      <c r="D226" s="36">
        <v>2421</v>
      </c>
      <c r="E226" s="37">
        <f t="shared" si="32"/>
        <v>15341.399421726559</v>
      </c>
      <c r="F226" s="38">
        <f t="shared" si="33"/>
        <v>0.65834743226759884</v>
      </c>
      <c r="G226" s="37">
        <f t="shared" si="34"/>
        <v>4776.8958286852712</v>
      </c>
      <c r="H226" s="37">
        <f t="shared" si="35"/>
        <v>1970.9213302993387</v>
      </c>
      <c r="I226" s="37">
        <f t="shared" si="36"/>
        <v>6747.8171589846097</v>
      </c>
      <c r="J226" s="81">
        <f t="shared" si="37"/>
        <v>-327.6466461588488</v>
      </c>
      <c r="K226" s="37">
        <f t="shared" si="38"/>
        <v>6420.1705128257609</v>
      </c>
      <c r="L226" s="37">
        <f t="shared" si="39"/>
        <v>16336465.34190174</v>
      </c>
      <c r="M226" s="37">
        <f t="shared" si="40"/>
        <v>15543232.811551167</v>
      </c>
      <c r="N226" s="41">
        <f>'jan-mai'!M226</f>
        <v>12622750.953186959</v>
      </c>
      <c r="O226" s="41">
        <f t="shared" si="41"/>
        <v>2920481.8583642077</v>
      </c>
      <c r="P226" s="4"/>
      <c r="Q226" s="4"/>
      <c r="R226" s="4"/>
      <c r="S226" s="4"/>
      <c r="T226" s="4"/>
    </row>
    <row r="227" spans="1:20" s="34" customFormat="1" x14ac:dyDescent="0.2">
      <c r="A227" s="33">
        <v>4212</v>
      </c>
      <c r="B227" s="34" t="s">
        <v>183</v>
      </c>
      <c r="C227" s="36">
        <v>33945255</v>
      </c>
      <c r="D227" s="36">
        <v>2143</v>
      </c>
      <c r="E227" s="37">
        <f t="shared" si="32"/>
        <v>15840.062995800279</v>
      </c>
      <c r="F227" s="38">
        <f t="shared" si="33"/>
        <v>0.67974664589421785</v>
      </c>
      <c r="G227" s="37">
        <f t="shared" si="34"/>
        <v>4477.6976842410395</v>
      </c>
      <c r="H227" s="37">
        <f t="shared" si="35"/>
        <v>1796.3890793735366</v>
      </c>
      <c r="I227" s="37">
        <f t="shared" si="36"/>
        <v>6274.0867636145758</v>
      </c>
      <c r="J227" s="81">
        <f t="shared" si="37"/>
        <v>-327.6466461588488</v>
      </c>
      <c r="K227" s="37">
        <f t="shared" si="38"/>
        <v>5946.440117455727</v>
      </c>
      <c r="L227" s="37">
        <f t="shared" si="39"/>
        <v>13445367.934426036</v>
      </c>
      <c r="M227" s="37">
        <f t="shared" si="40"/>
        <v>12743221.171707623</v>
      </c>
      <c r="N227" s="41">
        <f>'jan-mai'!M227</f>
        <v>10382053.70726132</v>
      </c>
      <c r="O227" s="41">
        <f t="shared" si="41"/>
        <v>2361167.4644463025</v>
      </c>
      <c r="P227" s="4"/>
      <c r="Q227" s="4"/>
      <c r="R227" s="4"/>
      <c r="S227" s="4"/>
      <c r="T227" s="4"/>
    </row>
    <row r="228" spans="1:20" s="34" customFormat="1" x14ac:dyDescent="0.2">
      <c r="A228" s="33">
        <v>4213</v>
      </c>
      <c r="B228" s="34" t="s">
        <v>184</v>
      </c>
      <c r="C228" s="36">
        <v>108529681</v>
      </c>
      <c r="D228" s="36">
        <v>6184</v>
      </c>
      <c r="E228" s="37">
        <f t="shared" si="32"/>
        <v>17550.077781371281</v>
      </c>
      <c r="F228" s="38">
        <f t="shared" si="33"/>
        <v>0.75312872873249914</v>
      </c>
      <c r="G228" s="37">
        <f t="shared" si="34"/>
        <v>3451.6888128984383</v>
      </c>
      <c r="H228" s="37">
        <f t="shared" si="35"/>
        <v>1197.8839044236859</v>
      </c>
      <c r="I228" s="37">
        <f t="shared" si="36"/>
        <v>4649.5727173221239</v>
      </c>
      <c r="J228" s="81">
        <f t="shared" si="37"/>
        <v>-327.6466461588488</v>
      </c>
      <c r="K228" s="37">
        <f t="shared" si="38"/>
        <v>4321.9260711632751</v>
      </c>
      <c r="L228" s="37">
        <f t="shared" si="39"/>
        <v>28752957.683920015</v>
      </c>
      <c r="M228" s="37">
        <f t="shared" si="40"/>
        <v>26726790.824073695</v>
      </c>
      <c r="N228" s="41">
        <f>'jan-mai'!M228</f>
        <v>21964361.863324314</v>
      </c>
      <c r="O228" s="41">
        <f t="shared" si="41"/>
        <v>4762428.9607493803</v>
      </c>
      <c r="P228" s="4"/>
      <c r="Q228" s="4"/>
      <c r="R228" s="4"/>
      <c r="S228" s="4"/>
      <c r="T228" s="4"/>
    </row>
    <row r="229" spans="1:20" s="34" customFormat="1" x14ac:dyDescent="0.2">
      <c r="A229" s="33">
        <v>4214</v>
      </c>
      <c r="B229" s="34" t="s">
        <v>185</v>
      </c>
      <c r="C229" s="36">
        <v>104800226</v>
      </c>
      <c r="D229" s="36">
        <v>6174</v>
      </c>
      <c r="E229" s="37">
        <f t="shared" si="32"/>
        <v>16974.445416261744</v>
      </c>
      <c r="F229" s="38">
        <f t="shared" si="33"/>
        <v>0.72842654354831737</v>
      </c>
      <c r="G229" s="37">
        <f t="shared" si="34"/>
        <v>3797.0682319641605</v>
      </c>
      <c r="H229" s="37">
        <f t="shared" si="35"/>
        <v>1399.355232212024</v>
      </c>
      <c r="I229" s="37">
        <f t="shared" si="36"/>
        <v>5196.423464176185</v>
      </c>
      <c r="J229" s="81">
        <f t="shared" si="37"/>
        <v>-327.6466461588488</v>
      </c>
      <c r="K229" s="37">
        <f t="shared" si="38"/>
        <v>4868.7768180173362</v>
      </c>
      <c r="L229" s="37">
        <f t="shared" si="39"/>
        <v>32082718.467823766</v>
      </c>
      <c r="M229" s="37">
        <f t="shared" si="40"/>
        <v>30059828.074439034</v>
      </c>
      <c r="N229" s="41">
        <f>'jan-mai'!M229</f>
        <v>23123545.723183107</v>
      </c>
      <c r="O229" s="41">
        <f t="shared" si="41"/>
        <v>6936282.3512559272</v>
      </c>
      <c r="P229" s="4"/>
      <c r="Q229" s="4"/>
      <c r="R229" s="4"/>
      <c r="S229" s="4"/>
      <c r="T229" s="4"/>
    </row>
    <row r="230" spans="1:20" s="34" customFormat="1" x14ac:dyDescent="0.2">
      <c r="A230" s="33">
        <v>4215</v>
      </c>
      <c r="B230" s="34" t="s">
        <v>186</v>
      </c>
      <c r="C230" s="36">
        <v>236448756</v>
      </c>
      <c r="D230" s="36">
        <v>11419</v>
      </c>
      <c r="E230" s="37">
        <f t="shared" si="32"/>
        <v>20706.607934144846</v>
      </c>
      <c r="F230" s="38">
        <f t="shared" si="33"/>
        <v>0.8885853102234107</v>
      </c>
      <c r="G230" s="37">
        <f t="shared" si="34"/>
        <v>1557.7707212342996</v>
      </c>
      <c r="H230" s="37">
        <f t="shared" si="35"/>
        <v>93.098350952938375</v>
      </c>
      <c r="I230" s="37">
        <f t="shared" si="36"/>
        <v>1650.8690721872379</v>
      </c>
      <c r="J230" s="81">
        <f t="shared" si="37"/>
        <v>-327.6466461588488</v>
      </c>
      <c r="K230" s="37">
        <f t="shared" si="38"/>
        <v>1323.222426028389</v>
      </c>
      <c r="L230" s="37">
        <f t="shared" si="39"/>
        <v>18851273.935306069</v>
      </c>
      <c r="M230" s="37">
        <f t="shared" si="40"/>
        <v>15109876.882818174</v>
      </c>
      <c r="N230" s="41">
        <f>'jan-mai'!M230</f>
        <v>13642609.852247786</v>
      </c>
      <c r="O230" s="41">
        <f t="shared" si="41"/>
        <v>1467267.0305703878</v>
      </c>
      <c r="P230" s="4"/>
      <c r="Q230" s="4"/>
      <c r="R230" s="4"/>
      <c r="S230" s="4"/>
      <c r="T230" s="4"/>
    </row>
    <row r="231" spans="1:20" s="34" customFormat="1" x14ac:dyDescent="0.2">
      <c r="A231" s="33">
        <v>4216</v>
      </c>
      <c r="B231" s="34" t="s">
        <v>187</v>
      </c>
      <c r="C231" s="36">
        <v>84764901</v>
      </c>
      <c r="D231" s="36">
        <v>5390</v>
      </c>
      <c r="E231" s="37">
        <f t="shared" si="32"/>
        <v>15726.326716141002</v>
      </c>
      <c r="F231" s="38">
        <f t="shared" si="33"/>
        <v>0.67486586640266044</v>
      </c>
      <c r="G231" s="37">
        <f t="shared" si="34"/>
        <v>4545.9394520366059</v>
      </c>
      <c r="H231" s="37">
        <f t="shared" si="35"/>
        <v>1836.1967772542835</v>
      </c>
      <c r="I231" s="37">
        <f t="shared" si="36"/>
        <v>6382.1362292908889</v>
      </c>
      <c r="J231" s="81">
        <f t="shared" si="37"/>
        <v>-327.6466461588488</v>
      </c>
      <c r="K231" s="37">
        <f t="shared" si="38"/>
        <v>6054.48958313204</v>
      </c>
      <c r="L231" s="37">
        <f t="shared" si="39"/>
        <v>34399714.275877893</v>
      </c>
      <c r="M231" s="37">
        <f t="shared" si="40"/>
        <v>32633698.853081696</v>
      </c>
      <c r="N231" s="41">
        <f>'jan-mai'!M231</f>
        <v>25990694.436112229</v>
      </c>
      <c r="O231" s="41">
        <f t="shared" si="41"/>
        <v>6643004.416969467</v>
      </c>
      <c r="P231" s="4"/>
      <c r="Q231" s="4"/>
      <c r="R231" s="4"/>
      <c r="S231" s="4"/>
      <c r="T231" s="4"/>
    </row>
    <row r="232" spans="1:20" s="34" customFormat="1" x14ac:dyDescent="0.2">
      <c r="A232" s="33">
        <v>4217</v>
      </c>
      <c r="B232" s="34" t="s">
        <v>188</v>
      </c>
      <c r="C232" s="36">
        <v>33993275</v>
      </c>
      <c r="D232" s="36">
        <v>1786</v>
      </c>
      <c r="E232" s="37">
        <f t="shared" si="32"/>
        <v>19033.188689809631</v>
      </c>
      <c r="F232" s="38">
        <f t="shared" si="33"/>
        <v>0.81677365651892175</v>
      </c>
      <c r="G232" s="37">
        <f t="shared" si="34"/>
        <v>2561.8222678354286</v>
      </c>
      <c r="H232" s="37">
        <f t="shared" si="35"/>
        <v>678.79508647026353</v>
      </c>
      <c r="I232" s="37">
        <f t="shared" si="36"/>
        <v>3240.6173543056921</v>
      </c>
      <c r="J232" s="81">
        <f t="shared" si="37"/>
        <v>-327.6466461588488</v>
      </c>
      <c r="K232" s="37">
        <f t="shared" si="38"/>
        <v>2912.9707081468432</v>
      </c>
      <c r="L232" s="37">
        <f t="shared" si="39"/>
        <v>5787742.594789966</v>
      </c>
      <c r="M232" s="37">
        <f t="shared" si="40"/>
        <v>5202565.6847502617</v>
      </c>
      <c r="N232" s="41">
        <f>'jan-mai'!M232</f>
        <v>3891449.2292201202</v>
      </c>
      <c r="O232" s="41">
        <f t="shared" si="41"/>
        <v>1311116.4555301415</v>
      </c>
      <c r="P232" s="4"/>
      <c r="Q232" s="4"/>
      <c r="R232" s="4"/>
      <c r="S232" s="4"/>
      <c r="T232" s="4"/>
    </row>
    <row r="233" spans="1:20" s="34" customFormat="1" x14ac:dyDescent="0.2">
      <c r="A233" s="33">
        <v>4218</v>
      </c>
      <c r="B233" s="34" t="s">
        <v>189</v>
      </c>
      <c r="C233" s="36">
        <v>23644389</v>
      </c>
      <c r="D233" s="36">
        <v>1344</v>
      </c>
      <c r="E233" s="37">
        <f t="shared" si="32"/>
        <v>17592.551339285714</v>
      </c>
      <c r="F233" s="38">
        <f t="shared" si="33"/>
        <v>0.75495140194656296</v>
      </c>
      <c r="G233" s="37">
        <f t="shared" si="34"/>
        <v>3426.2046781497788</v>
      </c>
      <c r="H233" s="37">
        <f t="shared" si="35"/>
        <v>1183.0181591536345</v>
      </c>
      <c r="I233" s="37">
        <f t="shared" si="36"/>
        <v>4609.2228373034131</v>
      </c>
      <c r="J233" s="81">
        <f t="shared" si="37"/>
        <v>-327.6466461588488</v>
      </c>
      <c r="K233" s="37">
        <f t="shared" si="38"/>
        <v>4281.5761911445643</v>
      </c>
      <c r="L233" s="37">
        <f t="shared" si="39"/>
        <v>6194795.4933357872</v>
      </c>
      <c r="M233" s="37">
        <f t="shared" si="40"/>
        <v>5754438.4008982945</v>
      </c>
      <c r="N233" s="41">
        <f>'jan-mai'!M233</f>
        <v>3475658.2849786351</v>
      </c>
      <c r="O233" s="41">
        <f t="shared" si="41"/>
        <v>2278780.1159196594</v>
      </c>
      <c r="P233" s="4"/>
      <c r="Q233" s="4"/>
      <c r="R233" s="4"/>
      <c r="S233" s="4"/>
      <c r="T233" s="4"/>
    </row>
    <row r="234" spans="1:20" s="34" customFormat="1" x14ac:dyDescent="0.2">
      <c r="A234" s="33">
        <v>4219</v>
      </c>
      <c r="B234" s="34" t="s">
        <v>190</v>
      </c>
      <c r="C234" s="36">
        <v>62323434</v>
      </c>
      <c r="D234" s="36">
        <v>3904</v>
      </c>
      <c r="E234" s="37">
        <f t="shared" si="32"/>
        <v>15963.994364754099</v>
      </c>
      <c r="F234" s="38">
        <f t="shared" si="33"/>
        <v>0.68506492855444301</v>
      </c>
      <c r="G234" s="37">
        <f t="shared" si="34"/>
        <v>4403.338862868748</v>
      </c>
      <c r="H234" s="37">
        <f t="shared" si="35"/>
        <v>1753.0131002396997</v>
      </c>
      <c r="I234" s="37">
        <f t="shared" si="36"/>
        <v>6156.3519631084473</v>
      </c>
      <c r="J234" s="81">
        <f t="shared" si="37"/>
        <v>-327.6466461588488</v>
      </c>
      <c r="K234" s="37">
        <f t="shared" si="38"/>
        <v>5828.7053169495985</v>
      </c>
      <c r="L234" s="37">
        <f t="shared" si="39"/>
        <v>24034398.063975379</v>
      </c>
      <c r="M234" s="37">
        <f t="shared" si="40"/>
        <v>22755265.557371233</v>
      </c>
      <c r="N234" s="41">
        <f>'jan-mai'!M234</f>
        <v>17812134.511128418</v>
      </c>
      <c r="O234" s="41">
        <f t="shared" si="41"/>
        <v>4943131.0462428145</v>
      </c>
      <c r="P234" s="4"/>
      <c r="Q234" s="4"/>
      <c r="R234" s="4"/>
      <c r="S234" s="4"/>
      <c r="T234" s="4"/>
    </row>
    <row r="235" spans="1:20" s="34" customFormat="1" x14ac:dyDescent="0.2">
      <c r="A235" s="33">
        <v>4220</v>
      </c>
      <c r="B235" s="34" t="s">
        <v>191</v>
      </c>
      <c r="C235" s="36">
        <v>22626754</v>
      </c>
      <c r="D235" s="36">
        <v>1136</v>
      </c>
      <c r="E235" s="37">
        <f t="shared" si="32"/>
        <v>19917.917253521126</v>
      </c>
      <c r="F235" s="38">
        <f t="shared" si="33"/>
        <v>0.85474012634098917</v>
      </c>
      <c r="G235" s="37">
        <f t="shared" si="34"/>
        <v>2030.9851296085317</v>
      </c>
      <c r="H235" s="37">
        <f t="shared" si="35"/>
        <v>369.14008917124045</v>
      </c>
      <c r="I235" s="37">
        <f t="shared" si="36"/>
        <v>2400.1252187797722</v>
      </c>
      <c r="J235" s="81">
        <f t="shared" si="37"/>
        <v>-327.6466461588488</v>
      </c>
      <c r="K235" s="37">
        <f t="shared" si="38"/>
        <v>2072.4785726209234</v>
      </c>
      <c r="L235" s="37">
        <f t="shared" si="39"/>
        <v>2726542.2485338212</v>
      </c>
      <c r="M235" s="37">
        <f t="shared" si="40"/>
        <v>2354335.6584973689</v>
      </c>
      <c r="N235" s="41">
        <f>'jan-mai'!M235</f>
        <v>1286936.7200414662</v>
      </c>
      <c r="O235" s="41">
        <f t="shared" si="41"/>
        <v>1067398.9384559027</v>
      </c>
      <c r="P235" s="4"/>
      <c r="Q235" s="4"/>
      <c r="R235" s="4"/>
      <c r="S235" s="4"/>
      <c r="T235" s="4"/>
    </row>
    <row r="236" spans="1:20" s="34" customFormat="1" x14ac:dyDescent="0.2">
      <c r="A236" s="33">
        <v>4221</v>
      </c>
      <c r="B236" s="34" t="s">
        <v>192</v>
      </c>
      <c r="C236" s="36">
        <v>40058606</v>
      </c>
      <c r="D236" s="36">
        <v>1180</v>
      </c>
      <c r="E236" s="37">
        <f t="shared" si="32"/>
        <v>33947.971186440678</v>
      </c>
      <c r="F236" s="38">
        <f t="shared" si="33"/>
        <v>1.4568136222068571</v>
      </c>
      <c r="G236" s="37">
        <f t="shared" si="34"/>
        <v>-6387.0472301431992</v>
      </c>
      <c r="H236" s="37">
        <f t="shared" si="35"/>
        <v>0</v>
      </c>
      <c r="I236" s="37">
        <f t="shared" si="36"/>
        <v>-6387.0472301431992</v>
      </c>
      <c r="J236" s="81">
        <f t="shared" si="37"/>
        <v>-327.6466461588488</v>
      </c>
      <c r="K236" s="37">
        <f t="shared" si="38"/>
        <v>-6714.693876302048</v>
      </c>
      <c r="L236" s="37">
        <f t="shared" si="39"/>
        <v>-7536715.7315689754</v>
      </c>
      <c r="M236" s="37">
        <f t="shared" si="40"/>
        <v>-7923338.7740364168</v>
      </c>
      <c r="N236" s="41">
        <f>'jan-mai'!M236</f>
        <v>-7736645.3000709498</v>
      </c>
      <c r="O236" s="41">
        <f t="shared" si="41"/>
        <v>-186693.47396546695</v>
      </c>
      <c r="P236" s="4"/>
      <c r="Q236" s="4"/>
      <c r="R236" s="4"/>
      <c r="S236" s="4"/>
      <c r="T236" s="4"/>
    </row>
    <row r="237" spans="1:20" s="34" customFormat="1" x14ac:dyDescent="0.2">
      <c r="A237" s="33">
        <v>4222</v>
      </c>
      <c r="B237" s="34" t="s">
        <v>193</v>
      </c>
      <c r="C237" s="36">
        <v>71256860</v>
      </c>
      <c r="D237" s="36">
        <v>995</v>
      </c>
      <c r="E237" s="37">
        <f t="shared" si="32"/>
        <v>71614.934673366835</v>
      </c>
      <c r="F237" s="38">
        <f t="shared" si="33"/>
        <v>3.07322083586797</v>
      </c>
      <c r="G237" s="37">
        <f t="shared" si="34"/>
        <v>-28987.225322298891</v>
      </c>
      <c r="H237" s="37">
        <f t="shared" si="35"/>
        <v>0</v>
      </c>
      <c r="I237" s="37">
        <f t="shared" si="36"/>
        <v>-28987.225322298891</v>
      </c>
      <c r="J237" s="81">
        <f t="shared" si="37"/>
        <v>-327.6466461588488</v>
      </c>
      <c r="K237" s="37">
        <f t="shared" si="38"/>
        <v>-29314.871968457741</v>
      </c>
      <c r="L237" s="37">
        <f t="shared" si="39"/>
        <v>-28842289.195687398</v>
      </c>
      <c r="M237" s="37">
        <f t="shared" si="40"/>
        <v>-29168297.608615451</v>
      </c>
      <c r="N237" s="41">
        <f>'jan-mai'!M237</f>
        <v>-28040959.080144573</v>
      </c>
      <c r="O237" s="41">
        <f t="shared" si="41"/>
        <v>-1127338.5284708776</v>
      </c>
      <c r="P237" s="4"/>
      <c r="Q237" s="4"/>
      <c r="R237" s="4"/>
      <c r="S237" s="4"/>
      <c r="T237" s="4"/>
    </row>
    <row r="238" spans="1:20" s="34" customFormat="1" x14ac:dyDescent="0.2">
      <c r="A238" s="33">
        <v>4223</v>
      </c>
      <c r="B238" s="34" t="s">
        <v>197</v>
      </c>
      <c r="C238" s="36">
        <v>241665863</v>
      </c>
      <c r="D238" s="36">
        <v>15294</v>
      </c>
      <c r="E238" s="37">
        <f t="shared" si="32"/>
        <v>15801.351052700405</v>
      </c>
      <c r="F238" s="38">
        <f t="shared" si="33"/>
        <v>0.67808539533699708</v>
      </c>
      <c r="G238" s="37">
        <f t="shared" si="34"/>
        <v>4500.9248501009633</v>
      </c>
      <c r="H238" s="37">
        <f t="shared" si="35"/>
        <v>1809.9382594584924</v>
      </c>
      <c r="I238" s="37">
        <f t="shared" si="36"/>
        <v>6310.8631095594556</v>
      </c>
      <c r="J238" s="81">
        <f t="shared" si="37"/>
        <v>-327.6466461588488</v>
      </c>
      <c r="K238" s="37">
        <f t="shared" si="38"/>
        <v>5983.2164634006067</v>
      </c>
      <c r="L238" s="37">
        <f t="shared" si="39"/>
        <v>96518340.39760232</v>
      </c>
      <c r="M238" s="37">
        <f t="shared" si="40"/>
        <v>91507312.591248885</v>
      </c>
      <c r="N238" s="41">
        <f>'jan-mai'!M238</f>
        <v>70150008.281966686</v>
      </c>
      <c r="O238" s="41">
        <f t="shared" si="41"/>
        <v>21357304.309282199</v>
      </c>
      <c r="P238" s="4"/>
      <c r="Q238" s="4"/>
      <c r="R238" s="4"/>
      <c r="S238" s="4"/>
      <c r="T238" s="4"/>
    </row>
    <row r="239" spans="1:20" s="34" customFormat="1" x14ac:dyDescent="0.2">
      <c r="A239" s="33">
        <v>4224</v>
      </c>
      <c r="B239" s="34" t="s">
        <v>198</v>
      </c>
      <c r="C239" s="36">
        <v>33917382</v>
      </c>
      <c r="D239" s="36">
        <v>911</v>
      </c>
      <c r="E239" s="37">
        <f t="shared" si="32"/>
        <v>37230.935236004392</v>
      </c>
      <c r="F239" s="38">
        <f t="shared" si="33"/>
        <v>1.597695877654572</v>
      </c>
      <c r="G239" s="37">
        <f t="shared" si="34"/>
        <v>-8356.8256598814278</v>
      </c>
      <c r="H239" s="37">
        <f t="shared" si="35"/>
        <v>0</v>
      </c>
      <c r="I239" s="37">
        <f t="shared" si="36"/>
        <v>-8356.8256598814278</v>
      </c>
      <c r="J239" s="81">
        <f t="shared" si="37"/>
        <v>-327.6466461588488</v>
      </c>
      <c r="K239" s="37">
        <f t="shared" si="38"/>
        <v>-8684.4723060402757</v>
      </c>
      <c r="L239" s="37">
        <f t="shared" si="39"/>
        <v>-7613068.1761519806</v>
      </c>
      <c r="M239" s="37">
        <f t="shared" si="40"/>
        <v>-7911554.2708026916</v>
      </c>
      <c r="N239" s="41">
        <f>'jan-mai'!M239</f>
        <v>-7905711.3835293502</v>
      </c>
      <c r="O239" s="41">
        <f t="shared" si="41"/>
        <v>-5842.8872733414173</v>
      </c>
      <c r="P239" s="4"/>
      <c r="Q239" s="4"/>
      <c r="R239" s="4"/>
      <c r="S239" s="4"/>
      <c r="T239" s="4"/>
    </row>
    <row r="240" spans="1:20" s="34" customFormat="1" x14ac:dyDescent="0.2">
      <c r="A240" s="33">
        <v>4225</v>
      </c>
      <c r="B240" s="34" t="s">
        <v>200</v>
      </c>
      <c r="C240" s="36">
        <v>181723718</v>
      </c>
      <c r="D240" s="36">
        <v>10751</v>
      </c>
      <c r="E240" s="37">
        <f t="shared" si="32"/>
        <v>16902.959538647567</v>
      </c>
      <c r="F240" s="38">
        <f t="shared" si="33"/>
        <v>0.72535886095450919</v>
      </c>
      <c r="G240" s="37">
        <f t="shared" si="34"/>
        <v>3839.9597585326669</v>
      </c>
      <c r="H240" s="37">
        <f t="shared" si="35"/>
        <v>1424.3752893769861</v>
      </c>
      <c r="I240" s="37">
        <f t="shared" si="36"/>
        <v>5264.3350479096534</v>
      </c>
      <c r="J240" s="81">
        <f t="shared" si="37"/>
        <v>-327.6466461588488</v>
      </c>
      <c r="K240" s="37">
        <f t="shared" si="38"/>
        <v>4936.6884017508046</v>
      </c>
      <c r="L240" s="37">
        <f t="shared" si="39"/>
        <v>56596866.100076683</v>
      </c>
      <c r="M240" s="37">
        <f t="shared" si="40"/>
        <v>53074337.007222898</v>
      </c>
      <c r="N240" s="41">
        <f>'jan-mai'!M240</f>
        <v>42733036.040814959</v>
      </c>
      <c r="O240" s="41">
        <f t="shared" si="41"/>
        <v>10341300.96640794</v>
      </c>
      <c r="P240" s="4"/>
      <c r="Q240" s="4"/>
      <c r="R240" s="4"/>
      <c r="S240" s="4"/>
      <c r="T240" s="4"/>
    </row>
    <row r="241" spans="1:20" s="34" customFormat="1" x14ac:dyDescent="0.2">
      <c r="A241" s="33">
        <v>4226</v>
      </c>
      <c r="B241" s="34" t="s">
        <v>201</v>
      </c>
      <c r="C241" s="36">
        <v>33684238</v>
      </c>
      <c r="D241" s="36">
        <v>1750</v>
      </c>
      <c r="E241" s="37">
        <f t="shared" si="32"/>
        <v>19248.135999999999</v>
      </c>
      <c r="F241" s="38">
        <f t="shared" si="33"/>
        <v>0.82599771788689902</v>
      </c>
      <c r="G241" s="37">
        <f t="shared" si="34"/>
        <v>2432.8538817212079</v>
      </c>
      <c r="H241" s="37">
        <f t="shared" si="35"/>
        <v>603.56352790363485</v>
      </c>
      <c r="I241" s="37">
        <f t="shared" si="36"/>
        <v>3036.4174096248425</v>
      </c>
      <c r="J241" s="81">
        <f t="shared" si="37"/>
        <v>-327.6466461588488</v>
      </c>
      <c r="K241" s="37">
        <f t="shared" si="38"/>
        <v>2708.7707634659937</v>
      </c>
      <c r="L241" s="37">
        <f t="shared" si="39"/>
        <v>5313730.4668434747</v>
      </c>
      <c r="M241" s="37">
        <f t="shared" si="40"/>
        <v>4740348.8360654889</v>
      </c>
      <c r="N241" s="41">
        <f>'jan-mai'!M241</f>
        <v>6309643.5747117661</v>
      </c>
      <c r="O241" s="41">
        <f t="shared" si="41"/>
        <v>-1569294.7386462772</v>
      </c>
      <c r="P241" s="4"/>
      <c r="Q241" s="4"/>
      <c r="R241" s="4"/>
      <c r="S241" s="4"/>
      <c r="T241" s="4"/>
    </row>
    <row r="242" spans="1:20" s="34" customFormat="1" x14ac:dyDescent="0.2">
      <c r="A242" s="33">
        <v>4227</v>
      </c>
      <c r="B242" s="34" t="s">
        <v>202</v>
      </c>
      <c r="C242" s="36">
        <v>130126347</v>
      </c>
      <c r="D242" s="36">
        <v>6024</v>
      </c>
      <c r="E242" s="37">
        <f t="shared" si="32"/>
        <v>21601.31922310757</v>
      </c>
      <c r="F242" s="38">
        <f t="shared" si="33"/>
        <v>0.92698017000883903</v>
      </c>
      <c r="G242" s="37">
        <f t="shared" si="34"/>
        <v>1020.9439478566651</v>
      </c>
      <c r="H242" s="37">
        <f t="shared" si="35"/>
        <v>0</v>
      </c>
      <c r="I242" s="37">
        <f t="shared" si="36"/>
        <v>1020.9439478566651</v>
      </c>
      <c r="J242" s="81">
        <f t="shared" si="37"/>
        <v>-327.6466461588488</v>
      </c>
      <c r="K242" s="37">
        <f t="shared" si="38"/>
        <v>693.29730169781624</v>
      </c>
      <c r="L242" s="37">
        <f t="shared" si="39"/>
        <v>6150166.3418885507</v>
      </c>
      <c r="M242" s="37">
        <f t="shared" si="40"/>
        <v>4176422.945427645</v>
      </c>
      <c r="N242" s="41">
        <f>'jan-mai'!M242</f>
        <v>713735.92845136079</v>
      </c>
      <c r="O242" s="41">
        <f t="shared" si="41"/>
        <v>3462687.0169762843</v>
      </c>
      <c r="P242" s="4"/>
      <c r="Q242" s="4"/>
      <c r="R242" s="4"/>
      <c r="S242" s="4"/>
      <c r="T242" s="4"/>
    </row>
    <row r="243" spans="1:20" s="34" customFormat="1" x14ac:dyDescent="0.2">
      <c r="A243" s="33">
        <v>4228</v>
      </c>
      <c r="B243" s="34" t="s">
        <v>203</v>
      </c>
      <c r="C243" s="36">
        <v>88327672</v>
      </c>
      <c r="D243" s="36">
        <v>1837</v>
      </c>
      <c r="E243" s="37">
        <f t="shared" si="32"/>
        <v>48082.565051714751</v>
      </c>
      <c r="F243" s="38">
        <f t="shared" si="33"/>
        <v>2.0633732535381477</v>
      </c>
      <c r="G243" s="37">
        <f t="shared" si="34"/>
        <v>-14867.803549307642</v>
      </c>
      <c r="H243" s="37">
        <f t="shared" si="35"/>
        <v>0</v>
      </c>
      <c r="I243" s="37">
        <f t="shared" si="36"/>
        <v>-14867.803549307642</v>
      </c>
      <c r="J243" s="81">
        <f t="shared" si="37"/>
        <v>-327.6466461588488</v>
      </c>
      <c r="K243" s="37">
        <f t="shared" si="38"/>
        <v>-15195.45019546649</v>
      </c>
      <c r="L243" s="37">
        <f t="shared" si="39"/>
        <v>-27312155.120078139</v>
      </c>
      <c r="M243" s="37">
        <f t="shared" si="40"/>
        <v>-27914042.009071942</v>
      </c>
      <c r="N243" s="41">
        <f>'jan-mai'!M243</f>
        <v>-26612914.320025701</v>
      </c>
      <c r="O243" s="41">
        <f t="shared" si="41"/>
        <v>-1301127.6890462413</v>
      </c>
      <c r="P243" s="4"/>
      <c r="Q243" s="4"/>
      <c r="R243" s="4"/>
      <c r="S243" s="4"/>
      <c r="T243" s="4"/>
    </row>
    <row r="244" spans="1:20" s="34" customFormat="1" x14ac:dyDescent="0.2">
      <c r="A244" s="33">
        <v>4601</v>
      </c>
      <c r="B244" s="34" t="s">
        <v>227</v>
      </c>
      <c r="C244" s="36">
        <v>7069971896</v>
      </c>
      <c r="D244" s="36">
        <v>289330</v>
      </c>
      <c r="E244" s="37">
        <f t="shared" si="32"/>
        <v>24435.668254242559</v>
      </c>
      <c r="F244" s="38">
        <f t="shared" si="33"/>
        <v>1.0486109518888322</v>
      </c>
      <c r="G244" s="37">
        <f t="shared" si="34"/>
        <v>-679.66547082432805</v>
      </c>
      <c r="H244" s="37">
        <f t="shared" si="35"/>
        <v>0</v>
      </c>
      <c r="I244" s="37">
        <f t="shared" si="36"/>
        <v>-679.66547082432805</v>
      </c>
      <c r="J244" s="81">
        <f t="shared" si="37"/>
        <v>-327.6466461588488</v>
      </c>
      <c r="K244" s="37">
        <f t="shared" si="38"/>
        <v>-1007.3121169831768</v>
      </c>
      <c r="L244" s="37">
        <f t="shared" si="39"/>
        <v>-196647610.67360285</v>
      </c>
      <c r="M244" s="37">
        <f t="shared" si="40"/>
        <v>-291445614.80674255</v>
      </c>
      <c r="N244" s="41">
        <f>'jan-mai'!M244</f>
        <v>-242389056.59620997</v>
      </c>
      <c r="O244" s="41">
        <f t="shared" si="41"/>
        <v>-49056558.210532576</v>
      </c>
      <c r="P244" s="4"/>
      <c r="Q244" s="4"/>
      <c r="R244" s="4"/>
      <c r="S244" s="4"/>
      <c r="T244" s="4"/>
    </row>
    <row r="245" spans="1:20" s="34" customFormat="1" x14ac:dyDescent="0.2">
      <c r="A245" s="33">
        <v>4602</v>
      </c>
      <c r="B245" s="34" t="s">
        <v>406</v>
      </c>
      <c r="C245" s="36">
        <v>382349094</v>
      </c>
      <c r="D245" s="36">
        <v>17179</v>
      </c>
      <c r="E245" s="37">
        <f t="shared" si="32"/>
        <v>22256.772454741254</v>
      </c>
      <c r="F245" s="38">
        <f t="shared" si="33"/>
        <v>0.95510771823018459</v>
      </c>
      <c r="G245" s="37">
        <f t="shared" si="34"/>
        <v>627.67200887645447</v>
      </c>
      <c r="H245" s="37">
        <f t="shared" si="35"/>
        <v>0</v>
      </c>
      <c r="I245" s="37">
        <f t="shared" si="36"/>
        <v>627.67200887645447</v>
      </c>
      <c r="J245" s="81">
        <f t="shared" si="37"/>
        <v>-327.6466461588488</v>
      </c>
      <c r="K245" s="37">
        <f t="shared" si="38"/>
        <v>300.02536271760567</v>
      </c>
      <c r="L245" s="37">
        <f t="shared" si="39"/>
        <v>10782777.44048861</v>
      </c>
      <c r="M245" s="37">
        <f t="shared" si="40"/>
        <v>5154135.7061257474</v>
      </c>
      <c r="N245" s="41">
        <f>'jan-mai'!M245</f>
        <v>7544251.9053230369</v>
      </c>
      <c r="O245" s="41">
        <f t="shared" si="41"/>
        <v>-2390116.1991972895</v>
      </c>
      <c r="P245" s="4"/>
      <c r="Q245" s="4"/>
      <c r="R245" s="4"/>
      <c r="S245" s="4"/>
      <c r="T245" s="4"/>
    </row>
    <row r="246" spans="1:20" s="34" customFormat="1" x14ac:dyDescent="0.2">
      <c r="A246" s="33">
        <v>4611</v>
      </c>
      <c r="B246" s="34" t="s">
        <v>228</v>
      </c>
      <c r="C246" s="36">
        <v>86492973</v>
      </c>
      <c r="D246" s="36">
        <v>4073</v>
      </c>
      <c r="E246" s="37">
        <f t="shared" si="32"/>
        <v>21235.691873312055</v>
      </c>
      <c r="F246" s="38">
        <f t="shared" si="33"/>
        <v>0.91128995686154368</v>
      </c>
      <c r="G246" s="37">
        <f t="shared" si="34"/>
        <v>1240.3203577339743</v>
      </c>
      <c r="H246" s="37">
        <f t="shared" si="35"/>
        <v>0</v>
      </c>
      <c r="I246" s="37">
        <f t="shared" si="36"/>
        <v>1240.3203577339743</v>
      </c>
      <c r="J246" s="81">
        <f t="shared" si="37"/>
        <v>-327.6466461588488</v>
      </c>
      <c r="K246" s="37">
        <f t="shared" si="38"/>
        <v>912.67371157512548</v>
      </c>
      <c r="L246" s="37">
        <f t="shared" si="39"/>
        <v>5051824.8170504775</v>
      </c>
      <c r="M246" s="37">
        <f t="shared" si="40"/>
        <v>3717320.0272454862</v>
      </c>
      <c r="N246" s="41">
        <f>'jan-mai'!M246</f>
        <v>8825191.2545148619</v>
      </c>
      <c r="O246" s="41">
        <f t="shared" si="41"/>
        <v>-5107871.2272693757</v>
      </c>
      <c r="P246" s="4"/>
      <c r="Q246" s="4"/>
      <c r="R246" s="4"/>
      <c r="S246" s="4"/>
      <c r="T246" s="4"/>
    </row>
    <row r="247" spans="1:20" s="34" customFormat="1" x14ac:dyDescent="0.2">
      <c r="A247" s="33">
        <v>4612</v>
      </c>
      <c r="B247" s="34" t="s">
        <v>229</v>
      </c>
      <c r="C247" s="36">
        <v>102313812</v>
      </c>
      <c r="D247" s="36">
        <v>5732</v>
      </c>
      <c r="E247" s="37">
        <f t="shared" si="32"/>
        <v>17849.583391486391</v>
      </c>
      <c r="F247" s="38">
        <f t="shared" si="33"/>
        <v>0.76598145122206396</v>
      </c>
      <c r="G247" s="37">
        <f t="shared" si="34"/>
        <v>3271.9854468293729</v>
      </c>
      <c r="H247" s="37">
        <f t="shared" si="35"/>
        <v>1093.0569408833976</v>
      </c>
      <c r="I247" s="37">
        <f t="shared" si="36"/>
        <v>4365.0423877127705</v>
      </c>
      <c r="J247" s="81">
        <f t="shared" si="37"/>
        <v>-327.6466461588488</v>
      </c>
      <c r="K247" s="37">
        <f t="shared" si="38"/>
        <v>4037.3957415539217</v>
      </c>
      <c r="L247" s="37">
        <f t="shared" si="39"/>
        <v>25020422.966369599</v>
      </c>
      <c r="M247" s="37">
        <f t="shared" si="40"/>
        <v>23142352.39058708</v>
      </c>
      <c r="N247" s="41">
        <f>'jan-mai'!M247</f>
        <v>18320491.378941618</v>
      </c>
      <c r="O247" s="41">
        <f t="shared" si="41"/>
        <v>4821861.0116454624</v>
      </c>
      <c r="P247" s="4"/>
      <c r="Q247" s="4"/>
      <c r="R247" s="4"/>
      <c r="S247" s="4"/>
      <c r="T247" s="4"/>
    </row>
    <row r="248" spans="1:20" s="34" customFormat="1" x14ac:dyDescent="0.2">
      <c r="A248" s="33">
        <v>4613</v>
      </c>
      <c r="B248" s="34" t="s">
        <v>230</v>
      </c>
      <c r="C248" s="36">
        <v>259503507</v>
      </c>
      <c r="D248" s="36">
        <v>12132</v>
      </c>
      <c r="E248" s="37">
        <f t="shared" si="32"/>
        <v>21390.002225519289</v>
      </c>
      <c r="F248" s="38">
        <f t="shared" si="33"/>
        <v>0.91791189670909556</v>
      </c>
      <c r="G248" s="37">
        <f t="shared" si="34"/>
        <v>1147.7341464096337</v>
      </c>
      <c r="H248" s="37">
        <f t="shared" si="35"/>
        <v>0</v>
      </c>
      <c r="I248" s="37">
        <f t="shared" si="36"/>
        <v>1147.7341464096337</v>
      </c>
      <c r="J248" s="81">
        <f t="shared" si="37"/>
        <v>-327.6466461588488</v>
      </c>
      <c r="K248" s="37">
        <f t="shared" si="38"/>
        <v>820.08750025078484</v>
      </c>
      <c r="L248" s="37">
        <f t="shared" si="39"/>
        <v>13924310.664241675</v>
      </c>
      <c r="M248" s="37">
        <f t="shared" si="40"/>
        <v>9949301.5530425217</v>
      </c>
      <c r="N248" s="41">
        <f>'jan-mai'!M248</f>
        <v>7812861.3602875071</v>
      </c>
      <c r="O248" s="41">
        <f t="shared" si="41"/>
        <v>2136440.1927550146</v>
      </c>
      <c r="P248" s="4"/>
      <c r="Q248" s="4"/>
      <c r="R248" s="4"/>
      <c r="S248" s="4"/>
      <c r="T248" s="4"/>
    </row>
    <row r="249" spans="1:20" s="34" customFormat="1" x14ac:dyDescent="0.2">
      <c r="A249" s="33">
        <v>4614</v>
      </c>
      <c r="B249" s="34" t="s">
        <v>231</v>
      </c>
      <c r="C249" s="36">
        <v>429160092</v>
      </c>
      <c r="D249" s="36">
        <v>19098</v>
      </c>
      <c r="E249" s="37">
        <f t="shared" si="32"/>
        <v>22471.467797675148</v>
      </c>
      <c r="F249" s="38">
        <f t="shared" si="33"/>
        <v>0.96432096689511204</v>
      </c>
      <c r="G249" s="37">
        <f t="shared" si="34"/>
        <v>498.85480311611826</v>
      </c>
      <c r="H249" s="37">
        <f t="shared" si="35"/>
        <v>0</v>
      </c>
      <c r="I249" s="37">
        <f t="shared" si="36"/>
        <v>498.85480311611826</v>
      </c>
      <c r="J249" s="81">
        <f t="shared" si="37"/>
        <v>-327.6466461588488</v>
      </c>
      <c r="K249" s="37">
        <f t="shared" si="38"/>
        <v>171.20815695726947</v>
      </c>
      <c r="L249" s="37">
        <f t="shared" si="39"/>
        <v>9527129.0299116261</v>
      </c>
      <c r="M249" s="37">
        <f t="shared" si="40"/>
        <v>3269733.3815699322</v>
      </c>
      <c r="N249" s="41">
        <f>'jan-mai'!M249</f>
        <v>4682562.9624110237</v>
      </c>
      <c r="O249" s="41">
        <f t="shared" si="41"/>
        <v>-1412829.5808410915</v>
      </c>
      <c r="P249" s="4"/>
      <c r="Q249" s="4"/>
      <c r="R249" s="4"/>
      <c r="S249" s="4"/>
      <c r="T249" s="4"/>
    </row>
    <row r="250" spans="1:20" s="34" customFormat="1" x14ac:dyDescent="0.2">
      <c r="A250" s="33">
        <v>4615</v>
      </c>
      <c r="B250" s="34" t="s">
        <v>232</v>
      </c>
      <c r="C250" s="36">
        <v>63472437</v>
      </c>
      <c r="D250" s="36">
        <v>3181</v>
      </c>
      <c r="E250" s="37">
        <f t="shared" si="32"/>
        <v>19953.611128575918</v>
      </c>
      <c r="F250" s="38">
        <f t="shared" si="33"/>
        <v>0.85627186215882622</v>
      </c>
      <c r="G250" s="37">
        <f t="shared" si="34"/>
        <v>2009.5688045756563</v>
      </c>
      <c r="H250" s="37">
        <f t="shared" si="35"/>
        <v>356.64723290206308</v>
      </c>
      <c r="I250" s="37">
        <f t="shared" si="36"/>
        <v>2366.2160374777195</v>
      </c>
      <c r="J250" s="81">
        <f t="shared" si="37"/>
        <v>-327.6466461588488</v>
      </c>
      <c r="K250" s="37">
        <f t="shared" si="38"/>
        <v>2038.5693913188707</v>
      </c>
      <c r="L250" s="37">
        <f t="shared" si="39"/>
        <v>7526933.2152166255</v>
      </c>
      <c r="M250" s="37">
        <f t="shared" si="40"/>
        <v>6484689.2337853275</v>
      </c>
      <c r="N250" s="41">
        <f>'jan-mai'!M250</f>
        <v>5680782.9039189266</v>
      </c>
      <c r="O250" s="41">
        <f t="shared" si="41"/>
        <v>803906.32986640092</v>
      </c>
      <c r="P250" s="4"/>
      <c r="Q250" s="4"/>
      <c r="R250" s="4"/>
      <c r="S250" s="4"/>
      <c r="T250" s="4"/>
    </row>
    <row r="251" spans="1:20" s="34" customFormat="1" x14ac:dyDescent="0.2">
      <c r="A251" s="33">
        <v>4616</v>
      </c>
      <c r="B251" s="34" t="s">
        <v>233</v>
      </c>
      <c r="C251" s="36">
        <v>68608594</v>
      </c>
      <c r="D251" s="36">
        <v>2910</v>
      </c>
      <c r="E251" s="37">
        <f t="shared" si="32"/>
        <v>23576.836426116839</v>
      </c>
      <c r="F251" s="38">
        <f t="shared" si="33"/>
        <v>1.0117557919876097</v>
      </c>
      <c r="G251" s="37">
        <f t="shared" si="34"/>
        <v>-164.36637394889621</v>
      </c>
      <c r="H251" s="37">
        <f t="shared" si="35"/>
        <v>0</v>
      </c>
      <c r="I251" s="37">
        <f t="shared" si="36"/>
        <v>-164.36637394889621</v>
      </c>
      <c r="J251" s="81">
        <f t="shared" si="37"/>
        <v>-327.6466461588488</v>
      </c>
      <c r="K251" s="37">
        <f t="shared" si="38"/>
        <v>-492.01302010774498</v>
      </c>
      <c r="L251" s="37">
        <f t="shared" si="39"/>
        <v>-478306.148191288</v>
      </c>
      <c r="M251" s="37">
        <f t="shared" si="40"/>
        <v>-1431757.8885135378</v>
      </c>
      <c r="N251" s="41">
        <f>'jan-mai'!M251</f>
        <v>227542.32440130578</v>
      </c>
      <c r="O251" s="41">
        <f t="shared" si="41"/>
        <v>-1659300.2129148436</v>
      </c>
      <c r="P251" s="4"/>
      <c r="Q251" s="4"/>
      <c r="R251" s="4"/>
      <c r="S251" s="4"/>
      <c r="T251" s="4"/>
    </row>
    <row r="252" spans="1:20" s="34" customFormat="1" x14ac:dyDescent="0.2">
      <c r="A252" s="33">
        <v>4617</v>
      </c>
      <c r="B252" s="34" t="s">
        <v>234</v>
      </c>
      <c r="C252" s="36">
        <v>295087129</v>
      </c>
      <c r="D252" s="36">
        <v>13058</v>
      </c>
      <c r="E252" s="37">
        <f t="shared" si="32"/>
        <v>22598.187241537755</v>
      </c>
      <c r="F252" s="38">
        <f t="shared" si="33"/>
        <v>0.96975889456989617</v>
      </c>
      <c r="G252" s="37">
        <f t="shared" si="34"/>
        <v>422.82313679855434</v>
      </c>
      <c r="H252" s="37">
        <f t="shared" si="35"/>
        <v>0</v>
      </c>
      <c r="I252" s="37">
        <f t="shared" si="36"/>
        <v>422.82313679855434</v>
      </c>
      <c r="J252" s="81">
        <f t="shared" si="37"/>
        <v>-327.6466461588488</v>
      </c>
      <c r="K252" s="37">
        <f t="shared" si="38"/>
        <v>95.176490639705548</v>
      </c>
      <c r="L252" s="37">
        <f t="shared" si="39"/>
        <v>5521224.5203155223</v>
      </c>
      <c r="M252" s="37">
        <f t="shared" si="40"/>
        <v>1242814.6147732751</v>
      </c>
      <c r="N252" s="41">
        <f>'jan-mai'!M252</f>
        <v>-974777.97620884678</v>
      </c>
      <c r="O252" s="41">
        <f t="shared" si="41"/>
        <v>2217592.5909821219</v>
      </c>
      <c r="P252" s="4"/>
      <c r="Q252" s="4"/>
      <c r="R252" s="4"/>
      <c r="S252" s="4"/>
      <c r="T252" s="4"/>
    </row>
    <row r="253" spans="1:20" s="34" customFormat="1" x14ac:dyDescent="0.2">
      <c r="A253" s="33">
        <v>4618</v>
      </c>
      <c r="B253" s="34" t="s">
        <v>235</v>
      </c>
      <c r="C253" s="36">
        <v>264129957</v>
      </c>
      <c r="D253" s="36">
        <v>11148</v>
      </c>
      <c r="E253" s="37">
        <f t="shared" si="32"/>
        <v>23693.035252960173</v>
      </c>
      <c r="F253" s="38">
        <f t="shared" si="33"/>
        <v>1.0167422470809095</v>
      </c>
      <c r="G253" s="37">
        <f t="shared" si="34"/>
        <v>-234.08567005489675</v>
      </c>
      <c r="H253" s="37">
        <f t="shared" si="35"/>
        <v>0</v>
      </c>
      <c r="I253" s="37">
        <f t="shared" si="36"/>
        <v>-234.08567005489675</v>
      </c>
      <c r="J253" s="81">
        <f t="shared" si="37"/>
        <v>-327.6466461588488</v>
      </c>
      <c r="K253" s="37">
        <f t="shared" si="38"/>
        <v>-561.73231621374555</v>
      </c>
      <c r="L253" s="37">
        <f t="shared" si="39"/>
        <v>-2609587.0497719888</v>
      </c>
      <c r="M253" s="37">
        <f t="shared" si="40"/>
        <v>-6262191.8611508356</v>
      </c>
      <c r="N253" s="41">
        <f>'jan-mai'!M253</f>
        <v>-8327669.3650770755</v>
      </c>
      <c r="O253" s="41">
        <f t="shared" si="41"/>
        <v>2065477.5039262399</v>
      </c>
      <c r="P253" s="4"/>
      <c r="Q253" s="4"/>
      <c r="R253" s="4"/>
      <c r="S253" s="4"/>
      <c r="T253" s="4"/>
    </row>
    <row r="254" spans="1:20" s="34" customFormat="1" x14ac:dyDescent="0.2">
      <c r="A254" s="33">
        <v>4619</v>
      </c>
      <c r="B254" s="34" t="s">
        <v>236</v>
      </c>
      <c r="C254" s="36">
        <v>51719576</v>
      </c>
      <c r="D254" s="36">
        <v>962</v>
      </c>
      <c r="E254" s="37">
        <f t="shared" si="32"/>
        <v>53762.553014553014</v>
      </c>
      <c r="F254" s="38">
        <f t="shared" si="33"/>
        <v>2.3071193022427843</v>
      </c>
      <c r="G254" s="37">
        <f t="shared" si="34"/>
        <v>-18275.796327010601</v>
      </c>
      <c r="H254" s="37">
        <f t="shared" si="35"/>
        <v>0</v>
      </c>
      <c r="I254" s="37">
        <f t="shared" si="36"/>
        <v>-18275.796327010601</v>
      </c>
      <c r="J254" s="81">
        <f t="shared" si="37"/>
        <v>-327.6466461588488</v>
      </c>
      <c r="K254" s="37">
        <f t="shared" si="38"/>
        <v>-18603.442973169451</v>
      </c>
      <c r="L254" s="37">
        <f t="shared" si="39"/>
        <v>-17581316.0665842</v>
      </c>
      <c r="M254" s="37">
        <f t="shared" si="40"/>
        <v>-17896512.140189011</v>
      </c>
      <c r="N254" s="41">
        <f>'jan-mai'!M254</f>
        <v>-17709102.463617161</v>
      </c>
      <c r="O254" s="41">
        <f t="shared" si="41"/>
        <v>-187409.67657184973</v>
      </c>
      <c r="P254" s="4"/>
      <c r="Q254" s="4"/>
      <c r="R254" s="4"/>
      <c r="S254" s="4"/>
      <c r="T254" s="4"/>
    </row>
    <row r="255" spans="1:20" s="34" customFormat="1" x14ac:dyDescent="0.2">
      <c r="A255" s="33">
        <v>4620</v>
      </c>
      <c r="B255" s="34" t="s">
        <v>237</v>
      </c>
      <c r="C255" s="36">
        <v>26768492</v>
      </c>
      <c r="D255" s="36">
        <v>1056</v>
      </c>
      <c r="E255" s="37">
        <f t="shared" si="32"/>
        <v>25348.950757575756</v>
      </c>
      <c r="F255" s="38">
        <f t="shared" si="33"/>
        <v>1.0878027605678262</v>
      </c>
      <c r="G255" s="37">
        <f t="shared" si="34"/>
        <v>-1227.6349728242465</v>
      </c>
      <c r="H255" s="37">
        <f t="shared" si="35"/>
        <v>0</v>
      </c>
      <c r="I255" s="37">
        <f t="shared" si="36"/>
        <v>-1227.6349728242465</v>
      </c>
      <c r="J255" s="81">
        <f t="shared" si="37"/>
        <v>-327.6466461588488</v>
      </c>
      <c r="K255" s="37">
        <f t="shared" si="38"/>
        <v>-1555.2816189830953</v>
      </c>
      <c r="L255" s="37">
        <f t="shared" si="39"/>
        <v>-1296382.5313024044</v>
      </c>
      <c r="M255" s="37">
        <f t="shared" si="40"/>
        <v>-1642377.3896461485</v>
      </c>
      <c r="N255" s="41">
        <f>'jan-mai'!M255</f>
        <v>-2340473.9288770519</v>
      </c>
      <c r="O255" s="41">
        <f t="shared" si="41"/>
        <v>698096.53923090338</v>
      </c>
      <c r="P255" s="4"/>
      <c r="Q255" s="4"/>
      <c r="R255" s="4"/>
      <c r="S255" s="4"/>
      <c r="T255" s="4"/>
    </row>
    <row r="256" spans="1:20" s="34" customFormat="1" x14ac:dyDescent="0.2">
      <c r="A256" s="33">
        <v>4621</v>
      </c>
      <c r="B256" s="34" t="s">
        <v>238</v>
      </c>
      <c r="C256" s="36">
        <v>328188375</v>
      </c>
      <c r="D256" s="36">
        <v>16144</v>
      </c>
      <c r="E256" s="37">
        <f t="shared" si="32"/>
        <v>20328.814110505449</v>
      </c>
      <c r="F256" s="38">
        <f t="shared" si="33"/>
        <v>0.87237299563056347</v>
      </c>
      <c r="G256" s="37">
        <f t="shared" si="34"/>
        <v>1784.4470154179376</v>
      </c>
      <c r="H256" s="37">
        <f t="shared" si="35"/>
        <v>225.32618922672717</v>
      </c>
      <c r="I256" s="37">
        <f t="shared" si="36"/>
        <v>2009.7732046446647</v>
      </c>
      <c r="J256" s="81">
        <f t="shared" si="37"/>
        <v>-327.6466461588488</v>
      </c>
      <c r="K256" s="37">
        <f t="shared" si="38"/>
        <v>1682.1265584858158</v>
      </c>
      <c r="L256" s="37">
        <f t="shared" si="39"/>
        <v>32445778.615783468</v>
      </c>
      <c r="M256" s="37">
        <f t="shared" si="40"/>
        <v>27156251.160195012</v>
      </c>
      <c r="N256" s="41">
        <f>'jan-mai'!M256</f>
        <v>22661976.743969556</v>
      </c>
      <c r="O256" s="41">
        <f t="shared" si="41"/>
        <v>4494274.4162254557</v>
      </c>
      <c r="P256" s="4"/>
      <c r="Q256" s="4"/>
      <c r="R256" s="4"/>
      <c r="S256" s="4"/>
      <c r="T256" s="4"/>
    </row>
    <row r="257" spans="1:20" s="34" customFormat="1" x14ac:dyDescent="0.2">
      <c r="A257" s="33">
        <v>4622</v>
      </c>
      <c r="B257" s="34" t="s">
        <v>239</v>
      </c>
      <c r="C257" s="36">
        <v>174692452</v>
      </c>
      <c r="D257" s="36">
        <v>8531</v>
      </c>
      <c r="E257" s="37">
        <f t="shared" si="32"/>
        <v>20477.37099988278</v>
      </c>
      <c r="F257" s="38">
        <f t="shared" si="33"/>
        <v>0.87874803639305876</v>
      </c>
      <c r="G257" s="37">
        <f t="shared" si="34"/>
        <v>1695.3128817915392</v>
      </c>
      <c r="H257" s="37">
        <f t="shared" si="35"/>
        <v>173.33127794466145</v>
      </c>
      <c r="I257" s="37">
        <f t="shared" si="36"/>
        <v>1868.6441597362007</v>
      </c>
      <c r="J257" s="81">
        <f t="shared" si="37"/>
        <v>-327.6466461588488</v>
      </c>
      <c r="K257" s="37">
        <f t="shared" si="38"/>
        <v>1540.9975135773518</v>
      </c>
      <c r="L257" s="37">
        <f t="shared" si="39"/>
        <v>15941403.326709528</v>
      </c>
      <c r="M257" s="37">
        <f t="shared" si="40"/>
        <v>13146249.788328389</v>
      </c>
      <c r="N257" s="41">
        <f>'jan-mai'!M257</f>
        <v>11038863.529466316</v>
      </c>
      <c r="O257" s="41">
        <f t="shared" si="41"/>
        <v>2107386.2588620726</v>
      </c>
      <c r="P257" s="4"/>
      <c r="Q257" s="4"/>
      <c r="R257" s="4"/>
      <c r="S257" s="4"/>
      <c r="T257" s="4"/>
    </row>
    <row r="258" spans="1:20" s="34" customFormat="1" x14ac:dyDescent="0.2">
      <c r="A258" s="33">
        <v>4623</v>
      </c>
      <c r="B258" s="34" t="s">
        <v>240</v>
      </c>
      <c r="C258" s="36">
        <v>49248109</v>
      </c>
      <c r="D258" s="36">
        <v>2495</v>
      </c>
      <c r="E258" s="37">
        <f t="shared" si="32"/>
        <v>19738.721042084169</v>
      </c>
      <c r="F258" s="38">
        <f t="shared" si="33"/>
        <v>0.84705025643873455</v>
      </c>
      <c r="G258" s="37">
        <f t="shared" si="34"/>
        <v>2138.5028564707054</v>
      </c>
      <c r="H258" s="37">
        <f t="shared" si="35"/>
        <v>431.85876317417512</v>
      </c>
      <c r="I258" s="37">
        <f t="shared" si="36"/>
        <v>2570.3616196448806</v>
      </c>
      <c r="J258" s="81">
        <f t="shared" si="37"/>
        <v>-327.6466461588488</v>
      </c>
      <c r="K258" s="37">
        <f t="shared" si="38"/>
        <v>2242.7149734860318</v>
      </c>
      <c r="L258" s="37">
        <f t="shared" si="39"/>
        <v>6413052.2410139777</v>
      </c>
      <c r="M258" s="37">
        <f t="shared" si="40"/>
        <v>5595573.8588476498</v>
      </c>
      <c r="N258" s="41">
        <f>'jan-mai'!M258</f>
        <v>3871533.1902319156</v>
      </c>
      <c r="O258" s="41">
        <f t="shared" si="41"/>
        <v>1724040.6686157342</v>
      </c>
      <c r="P258" s="4"/>
      <c r="Q258" s="4"/>
      <c r="R258" s="4"/>
      <c r="S258" s="4"/>
      <c r="T258" s="4"/>
    </row>
    <row r="259" spans="1:20" s="34" customFormat="1" x14ac:dyDescent="0.2">
      <c r="A259" s="33">
        <v>4624</v>
      </c>
      <c r="B259" s="34" t="s">
        <v>407</v>
      </c>
      <c r="C259" s="36">
        <v>526249275</v>
      </c>
      <c r="D259" s="36">
        <v>25596</v>
      </c>
      <c r="E259" s="37">
        <f t="shared" si="32"/>
        <v>20559.824777308953</v>
      </c>
      <c r="F259" s="38">
        <f t="shared" si="33"/>
        <v>0.88228638587194719</v>
      </c>
      <c r="G259" s="37">
        <f t="shared" si="34"/>
        <v>1645.8406153358351</v>
      </c>
      <c r="H259" s="37">
        <f t="shared" si="35"/>
        <v>144.47245584550072</v>
      </c>
      <c r="I259" s="37">
        <f t="shared" si="36"/>
        <v>1790.3130711813358</v>
      </c>
      <c r="J259" s="81">
        <f t="shared" si="37"/>
        <v>-327.6466461588488</v>
      </c>
      <c r="K259" s="37">
        <f t="shared" si="38"/>
        <v>1462.6664250224869</v>
      </c>
      <c r="L259" s="37">
        <f t="shared" si="39"/>
        <v>45824853.369957469</v>
      </c>
      <c r="M259" s="37">
        <f t="shared" si="40"/>
        <v>37438409.814875573</v>
      </c>
      <c r="N259" s="41">
        <f>'jan-mai'!M259</f>
        <v>31179138.205441326</v>
      </c>
      <c r="O259" s="41">
        <f t="shared" si="41"/>
        <v>6259271.609434247</v>
      </c>
      <c r="P259" s="4"/>
      <c r="Q259" s="4"/>
      <c r="R259" s="4"/>
      <c r="S259" s="4"/>
      <c r="T259" s="4"/>
    </row>
    <row r="260" spans="1:20" s="34" customFormat="1" x14ac:dyDescent="0.2">
      <c r="A260" s="33">
        <v>4625</v>
      </c>
      <c r="B260" s="34" t="s">
        <v>241</v>
      </c>
      <c r="C260" s="36">
        <v>192803766</v>
      </c>
      <c r="D260" s="36">
        <v>5297</v>
      </c>
      <c r="E260" s="37">
        <f t="shared" si="32"/>
        <v>36398.672078535019</v>
      </c>
      <c r="F260" s="38">
        <f t="shared" si="33"/>
        <v>1.5619808625096745</v>
      </c>
      <c r="G260" s="37">
        <f t="shared" si="34"/>
        <v>-7857.4677653998042</v>
      </c>
      <c r="H260" s="37">
        <f t="shared" si="35"/>
        <v>0</v>
      </c>
      <c r="I260" s="37">
        <f t="shared" si="36"/>
        <v>-7857.4677653998042</v>
      </c>
      <c r="J260" s="81">
        <f t="shared" si="37"/>
        <v>-327.6466461588488</v>
      </c>
      <c r="K260" s="37">
        <f t="shared" si="38"/>
        <v>-8185.114411558653</v>
      </c>
      <c r="L260" s="37">
        <f t="shared" si="39"/>
        <v>-41621006.753322765</v>
      </c>
      <c r="M260" s="37">
        <f t="shared" si="40"/>
        <v>-43356551.038026184</v>
      </c>
      <c r="N260" s="41">
        <f>'jan-mai'!M260</f>
        <v>-32831355.071081199</v>
      </c>
      <c r="O260" s="41">
        <f t="shared" si="41"/>
        <v>-10525195.966944985</v>
      </c>
      <c r="P260" s="4"/>
      <c r="Q260" s="4"/>
      <c r="R260" s="4"/>
      <c r="S260" s="4"/>
      <c r="T260" s="4"/>
    </row>
    <row r="261" spans="1:20" s="34" customFormat="1" x14ac:dyDescent="0.2">
      <c r="A261" s="33">
        <v>4626</v>
      </c>
      <c r="B261" s="34" t="s">
        <v>246</v>
      </c>
      <c r="C261" s="36">
        <v>812606040</v>
      </c>
      <c r="D261" s="36">
        <v>39368</v>
      </c>
      <c r="E261" s="37">
        <f t="shared" si="32"/>
        <v>20641.283275756959</v>
      </c>
      <c r="F261" s="38">
        <f t="shared" si="33"/>
        <v>0.88578202481696222</v>
      </c>
      <c r="G261" s="37">
        <f t="shared" si="34"/>
        <v>1596.9655162670315</v>
      </c>
      <c r="H261" s="37">
        <f t="shared" si="35"/>
        <v>115.96198138869858</v>
      </c>
      <c r="I261" s="37">
        <f t="shared" si="36"/>
        <v>1712.9274976557301</v>
      </c>
      <c r="J261" s="81">
        <f t="shared" si="37"/>
        <v>-327.6466461588488</v>
      </c>
      <c r="K261" s="37">
        <f t="shared" si="38"/>
        <v>1385.2808514968813</v>
      </c>
      <c r="L261" s="37">
        <f t="shared" si="39"/>
        <v>67434529.727710783</v>
      </c>
      <c r="M261" s="37">
        <f t="shared" si="40"/>
        <v>54535736.561729223</v>
      </c>
      <c r="N261" s="41">
        <f>'jan-mai'!M261</f>
        <v>40097538.007915854</v>
      </c>
      <c r="O261" s="41">
        <f t="shared" si="41"/>
        <v>14438198.553813368</v>
      </c>
      <c r="P261" s="4"/>
      <c r="Q261" s="4"/>
      <c r="R261" s="4"/>
      <c r="S261" s="4"/>
      <c r="T261" s="4"/>
    </row>
    <row r="262" spans="1:20" s="34" customFormat="1" x14ac:dyDescent="0.2">
      <c r="A262" s="33">
        <v>4627</v>
      </c>
      <c r="B262" s="34" t="s">
        <v>242</v>
      </c>
      <c r="C262" s="36">
        <v>569967980</v>
      </c>
      <c r="D262" s="36">
        <v>29989</v>
      </c>
      <c r="E262" s="37">
        <f t="shared" si="32"/>
        <v>19005.901497215647</v>
      </c>
      <c r="F262" s="38">
        <f t="shared" si="33"/>
        <v>0.81560267773894168</v>
      </c>
      <c r="G262" s="37">
        <f t="shared" si="34"/>
        <v>2578.1945833918185</v>
      </c>
      <c r="H262" s="37">
        <f t="shared" si="35"/>
        <v>688.34560387815782</v>
      </c>
      <c r="I262" s="37">
        <f t="shared" si="36"/>
        <v>3266.5401872699763</v>
      </c>
      <c r="J262" s="81">
        <f t="shared" si="37"/>
        <v>-327.6466461588488</v>
      </c>
      <c r="K262" s="37">
        <f t="shared" si="38"/>
        <v>2938.8935411111274</v>
      </c>
      <c r="L262" s="37">
        <f t="shared" si="39"/>
        <v>97960273.676039323</v>
      </c>
      <c r="M262" s="37">
        <f t="shared" si="40"/>
        <v>88134478.404381603</v>
      </c>
      <c r="N262" s="41">
        <f>'jan-mai'!M262</f>
        <v>65515198.944474906</v>
      </c>
      <c r="O262" s="41">
        <f t="shared" si="41"/>
        <v>22619279.459906697</v>
      </c>
      <c r="P262" s="4"/>
      <c r="Q262" s="4"/>
      <c r="R262" s="4"/>
      <c r="S262" s="4"/>
      <c r="T262" s="4"/>
    </row>
    <row r="263" spans="1:20" s="34" customFormat="1" x14ac:dyDescent="0.2">
      <c r="A263" s="33">
        <v>4628</v>
      </c>
      <c r="B263" s="34" t="s">
        <v>243</v>
      </c>
      <c r="C263" s="36">
        <v>79561171</v>
      </c>
      <c r="D263" s="36">
        <v>3875</v>
      </c>
      <c r="E263" s="37">
        <f t="shared" si="32"/>
        <v>20531.915096774195</v>
      </c>
      <c r="F263" s="38">
        <f t="shared" si="33"/>
        <v>0.88108869418748159</v>
      </c>
      <c r="G263" s="37">
        <f t="shared" si="34"/>
        <v>1662.5864236566899</v>
      </c>
      <c r="H263" s="37">
        <f t="shared" si="35"/>
        <v>154.24084403266605</v>
      </c>
      <c r="I263" s="37">
        <f t="shared" si="36"/>
        <v>1816.8272676893559</v>
      </c>
      <c r="J263" s="81">
        <f t="shared" si="37"/>
        <v>-327.6466461588488</v>
      </c>
      <c r="K263" s="37">
        <f t="shared" si="38"/>
        <v>1489.1806215305071</v>
      </c>
      <c r="L263" s="37">
        <f t="shared" si="39"/>
        <v>7040205.6622962542</v>
      </c>
      <c r="M263" s="37">
        <f t="shared" si="40"/>
        <v>5770574.9084307151</v>
      </c>
      <c r="N263" s="41">
        <f>'jan-mai'!M263</f>
        <v>2368206.7501907428</v>
      </c>
      <c r="O263" s="41">
        <f t="shared" si="41"/>
        <v>3402368.1582399723</v>
      </c>
      <c r="P263" s="4"/>
      <c r="Q263" s="4"/>
      <c r="R263" s="4"/>
      <c r="S263" s="4"/>
      <c r="T263" s="4"/>
    </row>
    <row r="264" spans="1:20" s="34" customFormat="1" x14ac:dyDescent="0.2">
      <c r="A264" s="33">
        <v>4629</v>
      </c>
      <c r="B264" s="34" t="s">
        <v>244</v>
      </c>
      <c r="C264" s="36">
        <v>22602378</v>
      </c>
      <c r="D264" s="36">
        <v>380</v>
      </c>
      <c r="E264" s="37">
        <f t="shared" si="32"/>
        <v>59479.942105263159</v>
      </c>
      <c r="F264" s="38">
        <f t="shared" si="33"/>
        <v>2.5524703503233894</v>
      </c>
      <c r="G264" s="37">
        <f t="shared" si="34"/>
        <v>-21706.22978143669</v>
      </c>
      <c r="H264" s="37">
        <f t="shared" si="35"/>
        <v>0</v>
      </c>
      <c r="I264" s="37">
        <f t="shared" si="36"/>
        <v>-21706.22978143669</v>
      </c>
      <c r="J264" s="81">
        <f t="shared" si="37"/>
        <v>-327.6466461588488</v>
      </c>
      <c r="K264" s="37">
        <f t="shared" si="38"/>
        <v>-22033.87642759554</v>
      </c>
      <c r="L264" s="37">
        <f t="shared" si="39"/>
        <v>-8248367.3169459421</v>
      </c>
      <c r="M264" s="37">
        <f t="shared" si="40"/>
        <v>-8372873.0424863053</v>
      </c>
      <c r="N264" s="41">
        <f>'jan-mai'!M264</f>
        <v>-8698578.0084974244</v>
      </c>
      <c r="O264" s="41">
        <f t="shared" si="41"/>
        <v>325704.96601111908</v>
      </c>
      <c r="P264" s="4"/>
      <c r="Q264" s="4"/>
      <c r="R264" s="4"/>
      <c r="S264" s="4"/>
      <c r="T264" s="4"/>
    </row>
    <row r="265" spans="1:20" s="34" customFormat="1" x14ac:dyDescent="0.2">
      <c r="A265" s="33">
        <v>4630</v>
      </c>
      <c r="B265" s="34" t="s">
        <v>245</v>
      </c>
      <c r="C265" s="36">
        <v>147412731</v>
      </c>
      <c r="D265" s="36">
        <v>8152</v>
      </c>
      <c r="E265" s="37">
        <f t="shared" ref="E265:E328" si="42">IF(ISNUMBER(C265),(C265)/D265,"")</f>
        <v>18083.014106967614</v>
      </c>
      <c r="F265" s="38">
        <f t="shared" ref="F265:F328" si="43">IF(ISNUMBER(C265),E265/E$365,"")</f>
        <v>0.77599869332136107</v>
      </c>
      <c r="G265" s="37">
        <f t="shared" ref="G265:G328" si="44">IF(ISNUMBER(D265),(E$365-E265)*0.6,"")</f>
        <v>3131.9270175406386</v>
      </c>
      <c r="H265" s="37">
        <f t="shared" ref="H265:H328" si="45">IF(ISNUMBER(D265),(IF(E265&gt;=E$365*0.9,0,IF(E265&lt;0.9*E$365,(E$365*0.9-E265)*0.35))),"")</f>
        <v>1011.3561904649695</v>
      </c>
      <c r="I265" s="37">
        <f t="shared" ref="I265:I328" si="46">IF(ISNUMBER(C265),G265+H265,"")</f>
        <v>4143.2832080056078</v>
      </c>
      <c r="J265" s="81">
        <f t="shared" ref="J265:J328" si="47">IF(ISNUMBER(D265),I$367,"")</f>
        <v>-327.6466461588488</v>
      </c>
      <c r="K265" s="37">
        <f t="shared" ref="K265:K328" si="48">IF(ISNUMBER(I265),I265+J265,"")</f>
        <v>3815.6365618467589</v>
      </c>
      <c r="L265" s="37">
        <f t="shared" ref="L265:L328" si="49">IF(ISNUMBER(I265),(I265*D265),"")</f>
        <v>33776044.711661711</v>
      </c>
      <c r="M265" s="37">
        <f t="shared" ref="M265:M328" si="50">IF(ISNUMBER(K265),(K265*D265),"")</f>
        <v>31105069.25217478</v>
      </c>
      <c r="N265" s="41">
        <f>'jan-mai'!M265</f>
        <v>25750790.143114455</v>
      </c>
      <c r="O265" s="41">
        <f t="shared" ref="O265:O328" si="51">IF(ISNUMBER(M265),(M265-N265),"")</f>
        <v>5354279.1090603247</v>
      </c>
      <c r="P265" s="4"/>
      <c r="Q265" s="4"/>
      <c r="R265" s="4"/>
      <c r="S265" s="4"/>
      <c r="T265" s="4"/>
    </row>
    <row r="266" spans="1:20" s="34" customFormat="1" x14ac:dyDescent="0.2">
      <c r="A266" s="33">
        <v>4631</v>
      </c>
      <c r="B266" s="34" t="s">
        <v>408</v>
      </c>
      <c r="C266" s="36">
        <v>586721656</v>
      </c>
      <c r="D266" s="36">
        <v>29920</v>
      </c>
      <c r="E266" s="37">
        <f t="shared" si="42"/>
        <v>19609.681016042781</v>
      </c>
      <c r="F266" s="38">
        <f t="shared" si="43"/>
        <v>0.84151274532460618</v>
      </c>
      <c r="G266" s="37">
        <f t="shared" si="44"/>
        <v>2215.9268720955383</v>
      </c>
      <c r="H266" s="37">
        <f t="shared" si="45"/>
        <v>477.02277228866092</v>
      </c>
      <c r="I266" s="37">
        <f t="shared" si="46"/>
        <v>2692.949644384199</v>
      </c>
      <c r="J266" s="81">
        <f t="shared" si="47"/>
        <v>-327.6466461588488</v>
      </c>
      <c r="K266" s="37">
        <f t="shared" si="48"/>
        <v>2365.3029982253502</v>
      </c>
      <c r="L266" s="37">
        <f t="shared" si="49"/>
        <v>80573053.359975234</v>
      </c>
      <c r="M266" s="37">
        <f t="shared" si="50"/>
        <v>70769865.706902474</v>
      </c>
      <c r="N266" s="41">
        <f>'jan-mai'!M266</f>
        <v>55714153.35250058</v>
      </c>
      <c r="O266" s="41">
        <f t="shared" si="51"/>
        <v>15055712.354401894</v>
      </c>
      <c r="P266" s="4"/>
      <c r="Q266" s="4"/>
      <c r="R266" s="4"/>
      <c r="S266" s="4"/>
      <c r="T266" s="4"/>
    </row>
    <row r="267" spans="1:20" s="34" customFormat="1" x14ac:dyDescent="0.2">
      <c r="A267" s="33">
        <v>4632</v>
      </c>
      <c r="B267" s="34" t="s">
        <v>247</v>
      </c>
      <c r="C267" s="36">
        <v>82496552</v>
      </c>
      <c r="D267" s="36">
        <v>2856</v>
      </c>
      <c r="E267" s="37">
        <f t="shared" si="42"/>
        <v>28885.347338935575</v>
      </c>
      <c r="F267" s="38">
        <f t="shared" si="43"/>
        <v>1.2395605986123122</v>
      </c>
      <c r="G267" s="37">
        <f t="shared" si="44"/>
        <v>-3349.4729216401379</v>
      </c>
      <c r="H267" s="37">
        <f t="shared" si="45"/>
        <v>0</v>
      </c>
      <c r="I267" s="37">
        <f t="shared" si="46"/>
        <v>-3349.4729216401379</v>
      </c>
      <c r="J267" s="81">
        <f t="shared" si="47"/>
        <v>-327.6466461588488</v>
      </c>
      <c r="K267" s="37">
        <f t="shared" si="48"/>
        <v>-3677.1195677989867</v>
      </c>
      <c r="L267" s="37">
        <f t="shared" si="49"/>
        <v>-9566094.6642042343</v>
      </c>
      <c r="M267" s="37">
        <f t="shared" si="50"/>
        <v>-10501853.485633906</v>
      </c>
      <c r="N267" s="41">
        <f>'jan-mai'!M267</f>
        <v>-7942357.4849174805</v>
      </c>
      <c r="O267" s="41">
        <f t="shared" si="51"/>
        <v>-2559496.0007164255</v>
      </c>
      <c r="P267" s="4"/>
      <c r="Q267" s="4"/>
      <c r="R267" s="4"/>
      <c r="S267" s="4"/>
      <c r="T267" s="4"/>
    </row>
    <row r="268" spans="1:20" s="34" customFormat="1" x14ac:dyDescent="0.2">
      <c r="A268" s="33">
        <v>4633</v>
      </c>
      <c r="B268" s="34" t="s">
        <v>248</v>
      </c>
      <c r="C268" s="36">
        <v>10033453</v>
      </c>
      <c r="D268" s="36">
        <v>513</v>
      </c>
      <c r="E268" s="37">
        <f t="shared" si="42"/>
        <v>19558.387914230021</v>
      </c>
      <c r="F268" s="38">
        <f t="shared" si="43"/>
        <v>0.83931159789710053</v>
      </c>
      <c r="G268" s="37">
        <f t="shared" si="44"/>
        <v>2246.7027331831946</v>
      </c>
      <c r="H268" s="37">
        <f t="shared" si="45"/>
        <v>494.97535792312698</v>
      </c>
      <c r="I268" s="37">
        <f t="shared" si="46"/>
        <v>2741.6780911063215</v>
      </c>
      <c r="J268" s="81">
        <f t="shared" si="47"/>
        <v>-327.6466461588488</v>
      </c>
      <c r="K268" s="37">
        <f t="shared" si="48"/>
        <v>2414.0314449474727</v>
      </c>
      <c r="L268" s="37">
        <f t="shared" si="49"/>
        <v>1406480.8607375429</v>
      </c>
      <c r="M268" s="37">
        <f t="shared" si="50"/>
        <v>1238398.1312580535</v>
      </c>
      <c r="N268" s="41">
        <f>'jan-mai'!M268</f>
        <v>1165127.5642440773</v>
      </c>
      <c r="O268" s="41">
        <f t="shared" si="51"/>
        <v>73270.567013976164</v>
      </c>
      <c r="P268" s="4"/>
      <c r="Q268" s="4"/>
      <c r="R268" s="4"/>
      <c r="S268" s="4"/>
      <c r="T268" s="4"/>
    </row>
    <row r="269" spans="1:20" s="34" customFormat="1" x14ac:dyDescent="0.2">
      <c r="A269" s="33">
        <v>4634</v>
      </c>
      <c r="B269" s="34" t="s">
        <v>249</v>
      </c>
      <c r="C269" s="36">
        <v>45527521</v>
      </c>
      <c r="D269" s="36">
        <v>1654</v>
      </c>
      <c r="E269" s="37">
        <f t="shared" si="42"/>
        <v>27525.707980652962</v>
      </c>
      <c r="F269" s="38">
        <f t="shared" si="43"/>
        <v>1.1812142212233201</v>
      </c>
      <c r="G269" s="37">
        <f t="shared" si="44"/>
        <v>-2533.6893066705697</v>
      </c>
      <c r="H269" s="37">
        <f t="shared" si="45"/>
        <v>0</v>
      </c>
      <c r="I269" s="37">
        <f t="shared" si="46"/>
        <v>-2533.6893066705697</v>
      </c>
      <c r="J269" s="81">
        <f t="shared" si="47"/>
        <v>-327.6466461588488</v>
      </c>
      <c r="K269" s="37">
        <f t="shared" si="48"/>
        <v>-2861.3359528294186</v>
      </c>
      <c r="L269" s="37">
        <f t="shared" si="49"/>
        <v>-4190722.1132331225</v>
      </c>
      <c r="M269" s="37">
        <f t="shared" si="50"/>
        <v>-4732649.6659798585</v>
      </c>
      <c r="N269" s="41">
        <f>'jan-mai'!M269</f>
        <v>-4684758.5738282632</v>
      </c>
      <c r="O269" s="41">
        <f t="shared" si="51"/>
        <v>-47891.09215159528</v>
      </c>
      <c r="P269" s="4"/>
      <c r="Q269" s="4"/>
      <c r="R269" s="4"/>
      <c r="S269" s="4"/>
      <c r="T269" s="4"/>
    </row>
    <row r="270" spans="1:20" s="34" customFormat="1" x14ac:dyDescent="0.2">
      <c r="A270" s="33">
        <v>4635</v>
      </c>
      <c r="B270" s="34" t="s">
        <v>250</v>
      </c>
      <c r="C270" s="36">
        <v>58353550</v>
      </c>
      <c r="D270" s="36">
        <v>2228</v>
      </c>
      <c r="E270" s="37">
        <f t="shared" si="42"/>
        <v>26191.000897666068</v>
      </c>
      <c r="F270" s="38">
        <f t="shared" si="43"/>
        <v>1.1239377657475973</v>
      </c>
      <c r="G270" s="37">
        <f t="shared" si="44"/>
        <v>-1732.8650568784337</v>
      </c>
      <c r="H270" s="37">
        <f t="shared" si="45"/>
        <v>0</v>
      </c>
      <c r="I270" s="37">
        <f t="shared" si="46"/>
        <v>-1732.8650568784337</v>
      </c>
      <c r="J270" s="81">
        <f t="shared" si="47"/>
        <v>-327.6466461588488</v>
      </c>
      <c r="K270" s="37">
        <f t="shared" si="48"/>
        <v>-2060.5117030372826</v>
      </c>
      <c r="L270" s="37">
        <f t="shared" si="49"/>
        <v>-3860823.3467251505</v>
      </c>
      <c r="M270" s="37">
        <f t="shared" si="50"/>
        <v>-4590820.0743670659</v>
      </c>
      <c r="N270" s="41">
        <f>'jan-mai'!M270</f>
        <v>-2948850.3340322669</v>
      </c>
      <c r="O270" s="41">
        <f t="shared" si="51"/>
        <v>-1641969.740334799</v>
      </c>
      <c r="P270" s="4"/>
      <c r="Q270" s="4"/>
      <c r="R270" s="4"/>
      <c r="S270" s="4"/>
      <c r="T270" s="4"/>
    </row>
    <row r="271" spans="1:20" s="34" customFormat="1" x14ac:dyDescent="0.2">
      <c r="A271" s="33">
        <v>4636</v>
      </c>
      <c r="B271" s="34" t="s">
        <v>251</v>
      </c>
      <c r="C271" s="36">
        <v>17501633</v>
      </c>
      <c r="D271" s="36">
        <v>756</v>
      </c>
      <c r="E271" s="37">
        <f t="shared" si="42"/>
        <v>23150.3082010582</v>
      </c>
      <c r="F271" s="38">
        <f t="shared" si="43"/>
        <v>0.9934521318039542</v>
      </c>
      <c r="G271" s="37">
        <f t="shared" si="44"/>
        <v>91.550561086287047</v>
      </c>
      <c r="H271" s="37">
        <f t="shared" si="45"/>
        <v>0</v>
      </c>
      <c r="I271" s="37">
        <f t="shared" si="46"/>
        <v>91.550561086287047</v>
      </c>
      <c r="J271" s="81">
        <f t="shared" si="47"/>
        <v>-327.6466461588488</v>
      </c>
      <c r="K271" s="37">
        <f t="shared" si="48"/>
        <v>-236.09608507256175</v>
      </c>
      <c r="L271" s="37">
        <f t="shared" si="49"/>
        <v>69212.224181233003</v>
      </c>
      <c r="M271" s="37">
        <f t="shared" si="50"/>
        <v>-178488.64031485669</v>
      </c>
      <c r="N271" s="41">
        <f>'jan-mai'!M271</f>
        <v>-313559.06953697989</v>
      </c>
      <c r="O271" s="41">
        <f t="shared" si="51"/>
        <v>135070.4292221232</v>
      </c>
      <c r="P271" s="4"/>
      <c r="Q271" s="4"/>
      <c r="R271" s="4"/>
      <c r="S271" s="4"/>
      <c r="T271" s="4"/>
    </row>
    <row r="272" spans="1:20" s="34" customFormat="1" x14ac:dyDescent="0.2">
      <c r="A272" s="33">
        <v>4637</v>
      </c>
      <c r="B272" s="34" t="s">
        <v>252</v>
      </c>
      <c r="C272" s="36">
        <v>27471747</v>
      </c>
      <c r="D272" s="36">
        <v>1268</v>
      </c>
      <c r="E272" s="37">
        <f t="shared" si="42"/>
        <v>21665.415615141956</v>
      </c>
      <c r="F272" s="38">
        <f t="shared" si="43"/>
        <v>0.92973074666442723</v>
      </c>
      <c r="G272" s="37">
        <f t="shared" si="44"/>
        <v>982.48611263603379</v>
      </c>
      <c r="H272" s="37">
        <f t="shared" si="45"/>
        <v>0</v>
      </c>
      <c r="I272" s="37">
        <f t="shared" si="46"/>
        <v>982.48611263603379</v>
      </c>
      <c r="J272" s="81">
        <f t="shared" si="47"/>
        <v>-327.6466461588488</v>
      </c>
      <c r="K272" s="37">
        <f t="shared" si="48"/>
        <v>654.83946647718494</v>
      </c>
      <c r="L272" s="37">
        <f t="shared" si="49"/>
        <v>1245792.3908224909</v>
      </c>
      <c r="M272" s="37">
        <f t="shared" si="50"/>
        <v>830336.44349307055</v>
      </c>
      <c r="N272" s="41">
        <f>'jan-mai'!M272</f>
        <v>835612.4558559641</v>
      </c>
      <c r="O272" s="41">
        <f t="shared" si="51"/>
        <v>-5276.0123628935544</v>
      </c>
      <c r="P272" s="4"/>
      <c r="Q272" s="4"/>
      <c r="R272" s="4"/>
      <c r="S272" s="4"/>
      <c r="T272" s="4"/>
    </row>
    <row r="273" spans="1:20" s="34" customFormat="1" x14ac:dyDescent="0.2">
      <c r="A273" s="33">
        <v>4638</v>
      </c>
      <c r="B273" s="34" t="s">
        <v>253</v>
      </c>
      <c r="C273" s="36">
        <v>92905605</v>
      </c>
      <c r="D273" s="36">
        <v>3949</v>
      </c>
      <c r="E273" s="37">
        <f t="shared" si="42"/>
        <v>23526.362370220308</v>
      </c>
      <c r="F273" s="38">
        <f t="shared" si="43"/>
        <v>1.0095897923820878</v>
      </c>
      <c r="G273" s="37">
        <f t="shared" si="44"/>
        <v>-134.08194041097741</v>
      </c>
      <c r="H273" s="37">
        <f t="shared" si="45"/>
        <v>0</v>
      </c>
      <c r="I273" s="37">
        <f t="shared" si="46"/>
        <v>-134.08194041097741</v>
      </c>
      <c r="J273" s="81">
        <f t="shared" si="47"/>
        <v>-327.6466461588488</v>
      </c>
      <c r="K273" s="37">
        <f t="shared" si="48"/>
        <v>-461.72858656982623</v>
      </c>
      <c r="L273" s="37">
        <f t="shared" si="49"/>
        <v>-529489.58268294984</v>
      </c>
      <c r="M273" s="37">
        <f t="shared" si="50"/>
        <v>-1823366.1883642438</v>
      </c>
      <c r="N273" s="41">
        <f>'jan-mai'!M273</f>
        <v>-3220535.3777798088</v>
      </c>
      <c r="O273" s="41">
        <f t="shared" si="51"/>
        <v>1397169.189415565</v>
      </c>
      <c r="P273" s="4"/>
      <c r="Q273" s="4"/>
      <c r="R273" s="4"/>
      <c r="S273" s="4"/>
      <c r="T273" s="4"/>
    </row>
    <row r="274" spans="1:20" s="34" customFormat="1" x14ac:dyDescent="0.2">
      <c r="A274" s="33">
        <v>4639</v>
      </c>
      <c r="B274" s="34" t="s">
        <v>254</v>
      </c>
      <c r="C274" s="36">
        <v>62034482</v>
      </c>
      <c r="D274" s="36">
        <v>2561</v>
      </c>
      <c r="E274" s="37">
        <f t="shared" si="42"/>
        <v>24222.75751659508</v>
      </c>
      <c r="F274" s="38">
        <f t="shared" si="43"/>
        <v>1.0394742862184301</v>
      </c>
      <c r="G274" s="37">
        <f t="shared" si="44"/>
        <v>-551.91902823584098</v>
      </c>
      <c r="H274" s="37">
        <f t="shared" si="45"/>
        <v>0</v>
      </c>
      <c r="I274" s="37">
        <f t="shared" si="46"/>
        <v>-551.91902823584098</v>
      </c>
      <c r="J274" s="81">
        <f t="shared" si="47"/>
        <v>-327.6466461588488</v>
      </c>
      <c r="K274" s="37">
        <f t="shared" si="48"/>
        <v>-879.56567439468972</v>
      </c>
      <c r="L274" s="37">
        <f t="shared" si="49"/>
        <v>-1413464.6313119887</v>
      </c>
      <c r="M274" s="37">
        <f t="shared" si="50"/>
        <v>-2252567.6921248003</v>
      </c>
      <c r="N274" s="41">
        <f>'jan-mai'!M274</f>
        <v>-2646075.009899748</v>
      </c>
      <c r="O274" s="41">
        <f t="shared" si="51"/>
        <v>393507.31777494773</v>
      </c>
      <c r="P274" s="4"/>
      <c r="Q274" s="4"/>
      <c r="R274" s="4"/>
      <c r="S274" s="4"/>
      <c r="T274" s="4"/>
    </row>
    <row r="275" spans="1:20" s="34" customFormat="1" x14ac:dyDescent="0.2">
      <c r="A275" s="33">
        <v>4640</v>
      </c>
      <c r="B275" s="34" t="s">
        <v>255</v>
      </c>
      <c r="C275" s="36">
        <v>236297828</v>
      </c>
      <c r="D275" s="36">
        <v>12198</v>
      </c>
      <c r="E275" s="37">
        <f t="shared" si="42"/>
        <v>19371.85013936711</v>
      </c>
      <c r="F275" s="38">
        <f t="shared" si="43"/>
        <v>0.83130667854613249</v>
      </c>
      <c r="G275" s="37">
        <f t="shared" si="44"/>
        <v>2358.6253981009409</v>
      </c>
      <c r="H275" s="37">
        <f t="shared" si="45"/>
        <v>560.26357912514572</v>
      </c>
      <c r="I275" s="37">
        <f t="shared" si="46"/>
        <v>2918.8889772260864</v>
      </c>
      <c r="J275" s="81">
        <f t="shared" si="47"/>
        <v>-327.6466461588488</v>
      </c>
      <c r="K275" s="37">
        <f t="shared" si="48"/>
        <v>2591.2423310672375</v>
      </c>
      <c r="L275" s="37">
        <f t="shared" si="49"/>
        <v>35604607.744203798</v>
      </c>
      <c r="M275" s="37">
        <f t="shared" si="50"/>
        <v>31607973.954358164</v>
      </c>
      <c r="N275" s="41">
        <f>'jan-mai'!M275</f>
        <v>22742072.744248062</v>
      </c>
      <c r="O275" s="41">
        <f t="shared" si="51"/>
        <v>8865901.2101101018</v>
      </c>
      <c r="P275" s="4"/>
      <c r="Q275" s="4"/>
      <c r="R275" s="4"/>
      <c r="S275" s="4"/>
      <c r="T275" s="4"/>
    </row>
    <row r="276" spans="1:20" s="34" customFormat="1" x14ac:dyDescent="0.2">
      <c r="A276" s="33">
        <v>4641</v>
      </c>
      <c r="B276" s="34" t="s">
        <v>256</v>
      </c>
      <c r="C276" s="36">
        <v>68823735</v>
      </c>
      <c r="D276" s="36">
        <v>1775</v>
      </c>
      <c r="E276" s="37">
        <f t="shared" si="42"/>
        <v>38773.935211267606</v>
      </c>
      <c r="F276" s="38">
        <f t="shared" si="43"/>
        <v>1.6639108326126499</v>
      </c>
      <c r="G276" s="37">
        <f t="shared" si="44"/>
        <v>-9282.6256450393557</v>
      </c>
      <c r="H276" s="37">
        <f t="shared" si="45"/>
        <v>0</v>
      </c>
      <c r="I276" s="37">
        <f t="shared" si="46"/>
        <v>-9282.6256450393557</v>
      </c>
      <c r="J276" s="81">
        <f t="shared" si="47"/>
        <v>-327.6466461588488</v>
      </c>
      <c r="K276" s="37">
        <f t="shared" si="48"/>
        <v>-9610.2722911982037</v>
      </c>
      <c r="L276" s="37">
        <f t="shared" si="49"/>
        <v>-16476660.519944856</v>
      </c>
      <c r="M276" s="37">
        <f t="shared" si="50"/>
        <v>-17058233.31687681</v>
      </c>
      <c r="N276" s="41">
        <f>'jan-mai'!M276</f>
        <v>-16766799.434428755</v>
      </c>
      <c r="O276" s="41">
        <f t="shared" si="51"/>
        <v>-291433.88244805485</v>
      </c>
      <c r="P276" s="4"/>
      <c r="Q276" s="4"/>
      <c r="R276" s="4"/>
      <c r="S276" s="4"/>
      <c r="T276" s="4"/>
    </row>
    <row r="277" spans="1:20" s="34" customFormat="1" x14ac:dyDescent="0.2">
      <c r="A277" s="33">
        <v>4642</v>
      </c>
      <c r="B277" s="34" t="s">
        <v>257</v>
      </c>
      <c r="C277" s="36">
        <v>53941593</v>
      </c>
      <c r="D277" s="36">
        <v>2129</v>
      </c>
      <c r="E277" s="37">
        <f t="shared" si="42"/>
        <v>25336.586660403944</v>
      </c>
      <c r="F277" s="38">
        <f t="shared" si="43"/>
        <v>1.0872721784871691</v>
      </c>
      <c r="G277" s="37">
        <f t="shared" si="44"/>
        <v>-1220.2165145211591</v>
      </c>
      <c r="H277" s="37">
        <f t="shared" si="45"/>
        <v>0</v>
      </c>
      <c r="I277" s="37">
        <f t="shared" si="46"/>
        <v>-1220.2165145211591</v>
      </c>
      <c r="J277" s="81">
        <f t="shared" si="47"/>
        <v>-327.6466461588488</v>
      </c>
      <c r="K277" s="37">
        <f t="shared" si="48"/>
        <v>-1547.8631606800079</v>
      </c>
      <c r="L277" s="37">
        <f t="shared" si="49"/>
        <v>-2597840.9594155475</v>
      </c>
      <c r="M277" s="37">
        <f t="shared" si="50"/>
        <v>-3295400.6690877369</v>
      </c>
      <c r="N277" s="41">
        <f>'jan-mai'!M277</f>
        <v>-3986430.2844500439</v>
      </c>
      <c r="O277" s="41">
        <f t="shared" si="51"/>
        <v>691029.61536230706</v>
      </c>
      <c r="P277" s="4"/>
      <c r="Q277" s="4"/>
      <c r="R277" s="4"/>
      <c r="S277" s="4"/>
      <c r="T277" s="4"/>
    </row>
    <row r="278" spans="1:20" s="34" customFormat="1" x14ac:dyDescent="0.2">
      <c r="A278" s="33">
        <v>4643</v>
      </c>
      <c r="B278" s="34" t="s">
        <v>258</v>
      </c>
      <c r="C278" s="36">
        <v>132218971</v>
      </c>
      <c r="D278" s="36">
        <v>5172</v>
      </c>
      <c r="E278" s="37">
        <f t="shared" si="42"/>
        <v>25564.379543696828</v>
      </c>
      <c r="F278" s="38">
        <f t="shared" si="43"/>
        <v>1.0970474835738955</v>
      </c>
      <c r="G278" s="37">
        <f t="shared" si="44"/>
        <v>-1356.8922444968898</v>
      </c>
      <c r="H278" s="37">
        <f t="shared" si="45"/>
        <v>0</v>
      </c>
      <c r="I278" s="37">
        <f t="shared" si="46"/>
        <v>-1356.8922444968898</v>
      </c>
      <c r="J278" s="81">
        <f t="shared" si="47"/>
        <v>-327.6466461588488</v>
      </c>
      <c r="K278" s="37">
        <f t="shared" si="48"/>
        <v>-1684.5388906557387</v>
      </c>
      <c r="L278" s="37">
        <f t="shared" si="49"/>
        <v>-7017846.6885379143</v>
      </c>
      <c r="M278" s="37">
        <f t="shared" si="50"/>
        <v>-8712435.1424714811</v>
      </c>
      <c r="N278" s="41">
        <f>'jan-mai'!M278</f>
        <v>-10821571.063022841</v>
      </c>
      <c r="O278" s="41">
        <f t="shared" si="51"/>
        <v>2109135.9205513597</v>
      </c>
      <c r="P278" s="4"/>
      <c r="Q278" s="4"/>
      <c r="R278" s="4"/>
      <c r="S278" s="4"/>
      <c r="T278" s="4"/>
    </row>
    <row r="279" spans="1:20" s="34" customFormat="1" x14ac:dyDescent="0.2">
      <c r="A279" s="33">
        <v>4644</v>
      </c>
      <c r="B279" s="34" t="s">
        <v>259</v>
      </c>
      <c r="C279" s="36">
        <v>126181195</v>
      </c>
      <c r="D279" s="36">
        <v>5302</v>
      </c>
      <c r="E279" s="37">
        <f t="shared" si="42"/>
        <v>23798.791965296114</v>
      </c>
      <c r="F279" s="38">
        <f t="shared" si="43"/>
        <v>1.0212805983810411</v>
      </c>
      <c r="G279" s="37">
        <f t="shared" si="44"/>
        <v>-297.539697456461</v>
      </c>
      <c r="H279" s="37">
        <f t="shared" si="45"/>
        <v>0</v>
      </c>
      <c r="I279" s="37">
        <f t="shared" si="46"/>
        <v>-297.539697456461</v>
      </c>
      <c r="J279" s="81">
        <f t="shared" si="47"/>
        <v>-327.6466461588488</v>
      </c>
      <c r="K279" s="37">
        <f t="shared" si="48"/>
        <v>-625.18634361530985</v>
      </c>
      <c r="L279" s="37">
        <f t="shared" si="49"/>
        <v>-1577555.4759141563</v>
      </c>
      <c r="M279" s="37">
        <f t="shared" si="50"/>
        <v>-3314737.9938483727</v>
      </c>
      <c r="N279" s="41">
        <f>'jan-mai'!M279</f>
        <v>-6607069.2554035382</v>
      </c>
      <c r="O279" s="41">
        <f t="shared" si="51"/>
        <v>3292331.2615551655</v>
      </c>
      <c r="P279" s="4"/>
      <c r="Q279" s="4"/>
      <c r="R279" s="4"/>
      <c r="S279" s="4"/>
      <c r="T279" s="4"/>
    </row>
    <row r="280" spans="1:20" s="34" customFormat="1" x14ac:dyDescent="0.2">
      <c r="A280" s="33">
        <v>4645</v>
      </c>
      <c r="B280" s="34" t="s">
        <v>260</v>
      </c>
      <c r="C280" s="36">
        <v>61378882</v>
      </c>
      <c r="D280" s="36">
        <v>2949</v>
      </c>
      <c r="E280" s="37">
        <f t="shared" si="42"/>
        <v>20813.456086809088</v>
      </c>
      <c r="F280" s="38">
        <f t="shared" si="43"/>
        <v>0.89317049864171238</v>
      </c>
      <c r="G280" s="37">
        <f t="shared" si="44"/>
        <v>1493.661829635754</v>
      </c>
      <c r="H280" s="37">
        <f t="shared" si="45"/>
        <v>55.701497520453444</v>
      </c>
      <c r="I280" s="37">
        <f t="shared" si="46"/>
        <v>1549.3633271562073</v>
      </c>
      <c r="J280" s="81">
        <f t="shared" si="47"/>
        <v>-327.6466461588488</v>
      </c>
      <c r="K280" s="37">
        <f t="shared" si="48"/>
        <v>1221.7166809973585</v>
      </c>
      <c r="L280" s="37">
        <f t="shared" si="49"/>
        <v>4569072.4517836552</v>
      </c>
      <c r="M280" s="37">
        <f t="shared" si="50"/>
        <v>3602842.49226121</v>
      </c>
      <c r="N280" s="41">
        <f>'jan-mai'!M280</f>
        <v>4006010.8526428528</v>
      </c>
      <c r="O280" s="41">
        <f t="shared" si="51"/>
        <v>-403168.36038164282</v>
      </c>
      <c r="P280" s="4"/>
      <c r="Q280" s="4"/>
      <c r="R280" s="4"/>
      <c r="S280" s="4"/>
      <c r="T280" s="4"/>
    </row>
    <row r="281" spans="1:20" s="34" customFormat="1" x14ac:dyDescent="0.2">
      <c r="A281" s="33">
        <v>4646</v>
      </c>
      <c r="B281" s="34" t="s">
        <v>261</v>
      </c>
      <c r="C281" s="36">
        <v>57521344</v>
      </c>
      <c r="D281" s="36">
        <v>2913</v>
      </c>
      <c r="E281" s="37">
        <f t="shared" si="42"/>
        <v>19746.42773772743</v>
      </c>
      <c r="F281" s="38">
        <f t="shared" si="43"/>
        <v>0.84738097485291142</v>
      </c>
      <c r="G281" s="37">
        <f t="shared" si="44"/>
        <v>2133.878839084749</v>
      </c>
      <c r="H281" s="37">
        <f t="shared" si="45"/>
        <v>429.16141969903379</v>
      </c>
      <c r="I281" s="37">
        <f t="shared" si="46"/>
        <v>2563.0402587837825</v>
      </c>
      <c r="J281" s="81">
        <f t="shared" si="47"/>
        <v>-327.6466461588488</v>
      </c>
      <c r="K281" s="37">
        <f t="shared" si="48"/>
        <v>2235.3936126249337</v>
      </c>
      <c r="L281" s="37">
        <f t="shared" si="49"/>
        <v>7466136.2738371585</v>
      </c>
      <c r="M281" s="37">
        <f t="shared" si="50"/>
        <v>6511701.5935764322</v>
      </c>
      <c r="N281" s="41">
        <f>'jan-mai'!M281</f>
        <v>6204532.8981344961</v>
      </c>
      <c r="O281" s="41">
        <f t="shared" si="51"/>
        <v>307168.69544193614</v>
      </c>
      <c r="P281" s="4"/>
      <c r="Q281" s="4"/>
      <c r="R281" s="4"/>
      <c r="S281" s="4"/>
      <c r="T281" s="4"/>
    </row>
    <row r="282" spans="1:20" s="34" customFormat="1" x14ac:dyDescent="0.2">
      <c r="A282" s="33">
        <v>4647</v>
      </c>
      <c r="B282" s="34" t="s">
        <v>409</v>
      </c>
      <c r="C282" s="36">
        <v>481629668</v>
      </c>
      <c r="D282" s="36">
        <v>22215</v>
      </c>
      <c r="E282" s="37">
        <f t="shared" si="42"/>
        <v>21680.381183884761</v>
      </c>
      <c r="F282" s="38">
        <f t="shared" si="43"/>
        <v>0.93037296602678199</v>
      </c>
      <c r="G282" s="37">
        <f t="shared" si="44"/>
        <v>973.50677139035031</v>
      </c>
      <c r="H282" s="37">
        <f t="shared" si="45"/>
        <v>0</v>
      </c>
      <c r="I282" s="37">
        <f t="shared" si="46"/>
        <v>973.50677139035031</v>
      </c>
      <c r="J282" s="81">
        <f t="shared" si="47"/>
        <v>-327.6466461588488</v>
      </c>
      <c r="K282" s="37">
        <f t="shared" si="48"/>
        <v>645.86012523150157</v>
      </c>
      <c r="L282" s="37">
        <f t="shared" si="49"/>
        <v>21626452.926436633</v>
      </c>
      <c r="M282" s="37">
        <f t="shared" si="50"/>
        <v>14347782.682017807</v>
      </c>
      <c r="N282" s="41">
        <f>'jan-mai'!M282</f>
        <v>12511785.055867668</v>
      </c>
      <c r="O282" s="41">
        <f t="shared" si="51"/>
        <v>1835997.6261501387</v>
      </c>
      <c r="P282" s="4"/>
      <c r="Q282" s="4"/>
      <c r="R282" s="4"/>
      <c r="S282" s="4"/>
      <c r="T282" s="4"/>
    </row>
    <row r="283" spans="1:20" s="34" customFormat="1" x14ac:dyDescent="0.2">
      <c r="A283" s="33">
        <v>4648</v>
      </c>
      <c r="B283" s="34" t="s">
        <v>262</v>
      </c>
      <c r="C283" s="36">
        <v>83803310</v>
      </c>
      <c r="D283" s="36">
        <v>3482</v>
      </c>
      <c r="E283" s="37">
        <f t="shared" si="42"/>
        <v>24067.578977599082</v>
      </c>
      <c r="F283" s="38">
        <f t="shared" si="43"/>
        <v>1.0328150897603565</v>
      </c>
      <c r="G283" s="37">
        <f t="shared" si="44"/>
        <v>-458.81190483824173</v>
      </c>
      <c r="H283" s="37">
        <f t="shared" si="45"/>
        <v>0</v>
      </c>
      <c r="I283" s="37">
        <f t="shared" si="46"/>
        <v>-458.81190483824173</v>
      </c>
      <c r="J283" s="81">
        <f t="shared" si="47"/>
        <v>-327.6466461588488</v>
      </c>
      <c r="K283" s="37">
        <f t="shared" si="48"/>
        <v>-786.45855099709047</v>
      </c>
      <c r="L283" s="37">
        <f t="shared" si="49"/>
        <v>-1597583.0526467578</v>
      </c>
      <c r="M283" s="37">
        <f t="shared" si="50"/>
        <v>-2738448.674571869</v>
      </c>
      <c r="N283" s="41">
        <f>'jan-mai'!M283</f>
        <v>-3930554.1620737654</v>
      </c>
      <c r="O283" s="41">
        <f t="shared" si="51"/>
        <v>1192105.4875018965</v>
      </c>
      <c r="P283" s="4"/>
      <c r="Q283" s="4"/>
      <c r="R283" s="4"/>
      <c r="S283" s="4"/>
      <c r="T283" s="4"/>
    </row>
    <row r="284" spans="1:20" s="34" customFormat="1" x14ac:dyDescent="0.2">
      <c r="A284" s="33">
        <v>4649</v>
      </c>
      <c r="B284" s="34" t="s">
        <v>410</v>
      </c>
      <c r="C284" s="36">
        <v>182105403</v>
      </c>
      <c r="D284" s="36">
        <v>9543</v>
      </c>
      <c r="E284" s="37">
        <f t="shared" si="42"/>
        <v>19082.615844074189</v>
      </c>
      <c r="F284" s="38">
        <f t="shared" si="43"/>
        <v>0.81889473030103599</v>
      </c>
      <c r="G284" s="37">
        <f t="shared" si="44"/>
        <v>2532.1659752766936</v>
      </c>
      <c r="H284" s="37">
        <f t="shared" si="45"/>
        <v>661.49558247766811</v>
      </c>
      <c r="I284" s="37">
        <f t="shared" si="46"/>
        <v>3193.6615577543616</v>
      </c>
      <c r="J284" s="81">
        <f t="shared" si="47"/>
        <v>-327.6466461588488</v>
      </c>
      <c r="K284" s="37">
        <f t="shared" si="48"/>
        <v>2866.0149115955128</v>
      </c>
      <c r="L284" s="37">
        <f t="shared" si="49"/>
        <v>30477112.245649874</v>
      </c>
      <c r="M284" s="37">
        <f t="shared" si="50"/>
        <v>27350380.30135598</v>
      </c>
      <c r="N284" s="41">
        <f>'jan-mai'!M284</f>
        <v>23182838.061756771</v>
      </c>
      <c r="O284" s="41">
        <f t="shared" si="51"/>
        <v>4167542.2395992093</v>
      </c>
      <c r="P284" s="4"/>
      <c r="Q284" s="4"/>
      <c r="R284" s="4"/>
      <c r="S284" s="4"/>
      <c r="T284" s="4"/>
    </row>
    <row r="285" spans="1:20" s="34" customFormat="1" x14ac:dyDescent="0.2">
      <c r="A285" s="33">
        <v>4650</v>
      </c>
      <c r="B285" s="34" t="s">
        <v>263</v>
      </c>
      <c r="C285" s="36">
        <v>110252296</v>
      </c>
      <c r="D285" s="36">
        <v>5892</v>
      </c>
      <c r="E285" s="37">
        <f t="shared" si="42"/>
        <v>18712.202308214528</v>
      </c>
      <c r="F285" s="38">
        <f t="shared" si="43"/>
        <v>0.80299912694004061</v>
      </c>
      <c r="G285" s="37">
        <f t="shared" si="44"/>
        <v>2754.4140967924905</v>
      </c>
      <c r="H285" s="37">
        <f t="shared" si="45"/>
        <v>791.14032002854958</v>
      </c>
      <c r="I285" s="37">
        <f t="shared" si="46"/>
        <v>3545.5544168210399</v>
      </c>
      <c r="J285" s="81">
        <f t="shared" si="47"/>
        <v>-327.6466461588488</v>
      </c>
      <c r="K285" s="37">
        <f t="shared" si="48"/>
        <v>3217.9077706621911</v>
      </c>
      <c r="L285" s="37">
        <f t="shared" si="49"/>
        <v>20890406.623909567</v>
      </c>
      <c r="M285" s="37">
        <f t="shared" si="50"/>
        <v>18959912.58474163</v>
      </c>
      <c r="N285" s="41">
        <f>'jan-mai'!M285</f>
        <v>16131662.321200974</v>
      </c>
      <c r="O285" s="41">
        <f t="shared" si="51"/>
        <v>2828250.2635406554</v>
      </c>
      <c r="P285" s="4"/>
      <c r="Q285" s="4"/>
      <c r="R285" s="4"/>
      <c r="S285" s="4"/>
      <c r="T285" s="4"/>
    </row>
    <row r="286" spans="1:20" s="34" customFormat="1" x14ac:dyDescent="0.2">
      <c r="A286" s="33">
        <v>4651</v>
      </c>
      <c r="B286" s="34" t="s">
        <v>264</v>
      </c>
      <c r="C286" s="36">
        <v>136213853</v>
      </c>
      <c r="D286" s="36">
        <v>7244</v>
      </c>
      <c r="E286" s="37">
        <f t="shared" si="42"/>
        <v>18803.679320817228</v>
      </c>
      <c r="F286" s="38">
        <f t="shared" si="43"/>
        <v>0.80692469166220071</v>
      </c>
      <c r="G286" s="37">
        <f t="shared" si="44"/>
        <v>2699.5278892308706</v>
      </c>
      <c r="H286" s="37">
        <f t="shared" si="45"/>
        <v>759.12336561760469</v>
      </c>
      <c r="I286" s="37">
        <f t="shared" si="46"/>
        <v>3458.6512548484752</v>
      </c>
      <c r="J286" s="81">
        <f t="shared" si="47"/>
        <v>-327.6466461588488</v>
      </c>
      <c r="K286" s="37">
        <f t="shared" si="48"/>
        <v>3131.0046086896264</v>
      </c>
      <c r="L286" s="37">
        <f t="shared" si="49"/>
        <v>25054469.690122355</v>
      </c>
      <c r="M286" s="37">
        <f t="shared" si="50"/>
        <v>22680997.385347653</v>
      </c>
      <c r="N286" s="41">
        <f>'jan-mai'!M286</f>
        <v>22895408.518292584</v>
      </c>
      <c r="O286" s="41">
        <f t="shared" si="51"/>
        <v>-214411.13294493034</v>
      </c>
      <c r="P286" s="4"/>
      <c r="Q286" s="4"/>
      <c r="R286" s="4"/>
      <c r="S286" s="4"/>
      <c r="T286" s="4"/>
    </row>
    <row r="287" spans="1:20" s="34" customFormat="1" x14ac:dyDescent="0.2">
      <c r="A287" s="33">
        <v>5001</v>
      </c>
      <c r="B287" s="34" t="s">
        <v>352</v>
      </c>
      <c r="C287" s="36">
        <v>4918996998</v>
      </c>
      <c r="D287" s="36">
        <v>212660</v>
      </c>
      <c r="E287" s="37">
        <f t="shared" si="42"/>
        <v>23130.80503150569</v>
      </c>
      <c r="F287" s="38">
        <f t="shared" si="43"/>
        <v>0.99261518979866425</v>
      </c>
      <c r="G287" s="37">
        <f t="shared" si="44"/>
        <v>103.25246281779327</v>
      </c>
      <c r="H287" s="37">
        <f t="shared" si="45"/>
        <v>0</v>
      </c>
      <c r="I287" s="37">
        <f t="shared" si="46"/>
        <v>103.25246281779327</v>
      </c>
      <c r="J287" s="81">
        <f t="shared" si="47"/>
        <v>-327.6466461588488</v>
      </c>
      <c r="K287" s="37">
        <f t="shared" si="48"/>
        <v>-224.39418334105551</v>
      </c>
      <c r="L287" s="37">
        <f t="shared" si="49"/>
        <v>21957668.742831916</v>
      </c>
      <c r="M287" s="37">
        <f t="shared" si="50"/>
        <v>-47719667.029308863</v>
      </c>
      <c r="N287" s="41">
        <f>'jan-mai'!M287</f>
        <v>-61826681.797532372</v>
      </c>
      <c r="O287" s="41">
        <f t="shared" si="51"/>
        <v>14107014.768223509</v>
      </c>
      <c r="P287" s="4"/>
      <c r="Q287" s="4"/>
      <c r="R287" s="4"/>
      <c r="S287" s="4"/>
      <c r="T287" s="4"/>
    </row>
    <row r="288" spans="1:20" s="34" customFormat="1" x14ac:dyDescent="0.2">
      <c r="A288" s="33">
        <v>5006</v>
      </c>
      <c r="B288" s="34" t="s">
        <v>353</v>
      </c>
      <c r="C288" s="36">
        <v>401825350</v>
      </c>
      <c r="D288" s="36">
        <v>23955</v>
      </c>
      <c r="E288" s="37">
        <f t="shared" si="42"/>
        <v>16774.17449384262</v>
      </c>
      <c r="F288" s="38">
        <f t="shared" si="43"/>
        <v>0.71983229188273778</v>
      </c>
      <c r="G288" s="37">
        <f t="shared" si="44"/>
        <v>3917.2307854156352</v>
      </c>
      <c r="H288" s="37">
        <f t="shared" si="45"/>
        <v>1469.4500550587172</v>
      </c>
      <c r="I288" s="37">
        <f t="shared" si="46"/>
        <v>5386.6808404743524</v>
      </c>
      <c r="J288" s="81">
        <f t="shared" si="47"/>
        <v>-327.6466461588488</v>
      </c>
      <c r="K288" s="37">
        <f t="shared" si="48"/>
        <v>5059.0341943155036</v>
      </c>
      <c r="L288" s="37">
        <f t="shared" si="49"/>
        <v>129037939.53356311</v>
      </c>
      <c r="M288" s="37">
        <f t="shared" si="50"/>
        <v>121189164.12482789</v>
      </c>
      <c r="N288" s="41">
        <f>'jan-mai'!M288</f>
        <v>96147784.633268714</v>
      </c>
      <c r="O288" s="41">
        <f t="shared" si="51"/>
        <v>25041379.491559178</v>
      </c>
      <c r="P288" s="4"/>
      <c r="Q288" s="4"/>
      <c r="R288" s="4"/>
      <c r="S288" s="4"/>
      <c r="T288" s="4"/>
    </row>
    <row r="289" spans="1:20" s="34" customFormat="1" x14ac:dyDescent="0.2">
      <c r="A289" s="33">
        <v>5007</v>
      </c>
      <c r="B289" s="34" t="s">
        <v>354</v>
      </c>
      <c r="C289" s="36">
        <v>265860990</v>
      </c>
      <c r="D289" s="36">
        <v>14923</v>
      </c>
      <c r="E289" s="37">
        <f t="shared" si="42"/>
        <v>17815.518997520605</v>
      </c>
      <c r="F289" s="38">
        <f t="shared" si="43"/>
        <v>0.76451964153426155</v>
      </c>
      <c r="G289" s="37">
        <f t="shared" si="44"/>
        <v>3292.424083208844</v>
      </c>
      <c r="H289" s="37">
        <f t="shared" si="45"/>
        <v>1104.9794787714227</v>
      </c>
      <c r="I289" s="37">
        <f t="shared" si="46"/>
        <v>4397.4035619802671</v>
      </c>
      <c r="J289" s="81">
        <f t="shared" si="47"/>
        <v>-327.6466461588488</v>
      </c>
      <c r="K289" s="37">
        <f t="shared" si="48"/>
        <v>4069.7569158214183</v>
      </c>
      <c r="L289" s="37">
        <f t="shared" si="49"/>
        <v>65622453.355431527</v>
      </c>
      <c r="M289" s="37">
        <f t="shared" si="50"/>
        <v>60732982.454803027</v>
      </c>
      <c r="N289" s="41">
        <f>'jan-mai'!M289</f>
        <v>48142022.057727814</v>
      </c>
      <c r="O289" s="41">
        <f t="shared" si="51"/>
        <v>12590960.397075213</v>
      </c>
      <c r="P289" s="4"/>
      <c r="Q289" s="4"/>
      <c r="R289" s="4"/>
      <c r="S289" s="4"/>
      <c r="T289" s="4"/>
    </row>
    <row r="290" spans="1:20" s="34" customFormat="1" x14ac:dyDescent="0.2">
      <c r="A290" s="33">
        <v>5014</v>
      </c>
      <c r="B290" s="34" t="s">
        <v>356</v>
      </c>
      <c r="C290" s="36">
        <v>324767563</v>
      </c>
      <c r="D290" s="36">
        <v>5391</v>
      </c>
      <c r="E290" s="37">
        <f t="shared" si="42"/>
        <v>60242.545538861064</v>
      </c>
      <c r="F290" s="38">
        <f t="shared" si="43"/>
        <v>2.5851960488432142</v>
      </c>
      <c r="G290" s="37">
        <f t="shared" si="44"/>
        <v>-22163.791841595434</v>
      </c>
      <c r="H290" s="37">
        <f t="shared" si="45"/>
        <v>0</v>
      </c>
      <c r="I290" s="37">
        <f t="shared" si="46"/>
        <v>-22163.791841595434</v>
      </c>
      <c r="J290" s="81">
        <f t="shared" si="47"/>
        <v>-327.6466461588488</v>
      </c>
      <c r="K290" s="37">
        <f t="shared" si="48"/>
        <v>-22491.438487754283</v>
      </c>
      <c r="L290" s="37">
        <f t="shared" si="49"/>
        <v>-119485001.81804098</v>
      </c>
      <c r="M290" s="37">
        <f t="shared" si="50"/>
        <v>-121251344.88748334</v>
      </c>
      <c r="N290" s="41">
        <f>'jan-mai'!M290</f>
        <v>-109563057.73634106</v>
      </c>
      <c r="O290" s="41">
        <f t="shared" si="51"/>
        <v>-11688287.151142284</v>
      </c>
      <c r="P290" s="4"/>
      <c r="Q290" s="4"/>
      <c r="R290" s="4"/>
      <c r="S290" s="4"/>
      <c r="T290" s="4"/>
    </row>
    <row r="291" spans="1:20" s="34" customFormat="1" x14ac:dyDescent="0.2">
      <c r="A291" s="33">
        <v>5020</v>
      </c>
      <c r="B291" s="34" t="s">
        <v>359</v>
      </c>
      <c r="C291" s="36">
        <v>16141009</v>
      </c>
      <c r="D291" s="36">
        <v>904</v>
      </c>
      <c r="E291" s="37">
        <f t="shared" si="42"/>
        <v>17855.098451327434</v>
      </c>
      <c r="F291" s="38">
        <f t="shared" si="43"/>
        <v>0.76621811968921905</v>
      </c>
      <c r="G291" s="37">
        <f t="shared" si="44"/>
        <v>3268.6764109247465</v>
      </c>
      <c r="H291" s="37">
        <f t="shared" si="45"/>
        <v>1091.1266699390324</v>
      </c>
      <c r="I291" s="37">
        <f t="shared" si="46"/>
        <v>4359.8030808637786</v>
      </c>
      <c r="J291" s="81">
        <f t="shared" si="47"/>
        <v>-327.6466461588488</v>
      </c>
      <c r="K291" s="37">
        <f t="shared" si="48"/>
        <v>4032.1564347049298</v>
      </c>
      <c r="L291" s="37">
        <f t="shared" si="49"/>
        <v>3941261.9851008561</v>
      </c>
      <c r="M291" s="37">
        <f t="shared" si="50"/>
        <v>3645069.4169732565</v>
      </c>
      <c r="N291" s="41">
        <f>'jan-mai'!M291</f>
        <v>2325244.0187653913</v>
      </c>
      <c r="O291" s="41">
        <f t="shared" si="51"/>
        <v>1319825.3982078652</v>
      </c>
      <c r="P291" s="4"/>
      <c r="Q291" s="4"/>
      <c r="R291" s="4"/>
      <c r="S291" s="4"/>
      <c r="T291" s="4"/>
    </row>
    <row r="292" spans="1:20" s="34" customFormat="1" x14ac:dyDescent="0.2">
      <c r="A292" s="33">
        <v>5021</v>
      </c>
      <c r="B292" s="34" t="s">
        <v>360</v>
      </c>
      <c r="C292" s="36">
        <v>139537025</v>
      </c>
      <c r="D292" s="36">
        <v>7256</v>
      </c>
      <c r="E292" s="37">
        <f t="shared" si="42"/>
        <v>19230.571251378169</v>
      </c>
      <c r="F292" s="38">
        <f t="shared" si="43"/>
        <v>0.82524395958651664</v>
      </c>
      <c r="G292" s="37">
        <f t="shared" si="44"/>
        <v>2443.3927308943057</v>
      </c>
      <c r="H292" s="37">
        <f t="shared" si="45"/>
        <v>609.71118992127515</v>
      </c>
      <c r="I292" s="37">
        <f t="shared" si="46"/>
        <v>3053.1039208155808</v>
      </c>
      <c r="J292" s="81">
        <f t="shared" si="47"/>
        <v>-327.6466461588488</v>
      </c>
      <c r="K292" s="37">
        <f t="shared" si="48"/>
        <v>2725.4572746567319</v>
      </c>
      <c r="L292" s="37">
        <f t="shared" si="49"/>
        <v>22153322.049437854</v>
      </c>
      <c r="M292" s="37">
        <f t="shared" si="50"/>
        <v>19775917.984909248</v>
      </c>
      <c r="N292" s="41">
        <f>'jan-mai'!M292</f>
        <v>15922250.58646204</v>
      </c>
      <c r="O292" s="41">
        <f t="shared" si="51"/>
        <v>3853667.3984472081</v>
      </c>
      <c r="P292" s="4"/>
      <c r="Q292" s="4"/>
      <c r="R292" s="4"/>
      <c r="S292" s="4"/>
      <c r="T292" s="4"/>
    </row>
    <row r="293" spans="1:20" s="34" customFormat="1" x14ac:dyDescent="0.2">
      <c r="A293" s="33">
        <v>5022</v>
      </c>
      <c r="B293" s="34" t="s">
        <v>361</v>
      </c>
      <c r="C293" s="36">
        <v>43840638</v>
      </c>
      <c r="D293" s="36">
        <v>2481</v>
      </c>
      <c r="E293" s="37">
        <f t="shared" si="42"/>
        <v>17670.551390568318</v>
      </c>
      <c r="F293" s="38">
        <f t="shared" si="43"/>
        <v>0.75829862810677362</v>
      </c>
      <c r="G293" s="37">
        <f t="shared" si="44"/>
        <v>3379.4046473802159</v>
      </c>
      <c r="H293" s="37">
        <f t="shared" si="45"/>
        <v>1155.718141204723</v>
      </c>
      <c r="I293" s="37">
        <f t="shared" si="46"/>
        <v>4535.1227885849385</v>
      </c>
      <c r="J293" s="81">
        <f t="shared" si="47"/>
        <v>-327.6466461588488</v>
      </c>
      <c r="K293" s="37">
        <f t="shared" si="48"/>
        <v>4207.4761424260896</v>
      </c>
      <c r="L293" s="37">
        <f t="shared" si="49"/>
        <v>11251639.638479233</v>
      </c>
      <c r="M293" s="37">
        <f t="shared" si="50"/>
        <v>10438748.309359128</v>
      </c>
      <c r="N293" s="41">
        <f>'jan-mai'!M293</f>
        <v>7464350.4940342205</v>
      </c>
      <c r="O293" s="41">
        <f t="shared" si="51"/>
        <v>2974397.8153249072</v>
      </c>
      <c r="P293" s="4"/>
      <c r="Q293" s="4"/>
      <c r="R293" s="4"/>
      <c r="S293" s="4"/>
      <c r="T293" s="4"/>
    </row>
    <row r="294" spans="1:20" s="34" customFormat="1" x14ac:dyDescent="0.2">
      <c r="A294" s="33">
        <v>5025</v>
      </c>
      <c r="B294" s="34" t="s">
        <v>362</v>
      </c>
      <c r="C294" s="36">
        <v>103225136</v>
      </c>
      <c r="D294" s="36">
        <v>5598</v>
      </c>
      <c r="E294" s="37">
        <f t="shared" si="42"/>
        <v>18439.645587709896</v>
      </c>
      <c r="F294" s="38">
        <f t="shared" si="43"/>
        <v>0.79130286559132801</v>
      </c>
      <c r="G294" s="37">
        <f t="shared" si="44"/>
        <v>2917.9481290952695</v>
      </c>
      <c r="H294" s="37">
        <f t="shared" si="45"/>
        <v>886.53517220517074</v>
      </c>
      <c r="I294" s="37">
        <f t="shared" si="46"/>
        <v>3804.48330130044</v>
      </c>
      <c r="J294" s="81">
        <f t="shared" si="47"/>
        <v>-327.6466461588488</v>
      </c>
      <c r="K294" s="37">
        <f t="shared" si="48"/>
        <v>3476.8366551415911</v>
      </c>
      <c r="L294" s="37">
        <f t="shared" si="49"/>
        <v>21297497.520679861</v>
      </c>
      <c r="M294" s="37">
        <f t="shared" si="50"/>
        <v>19463331.595482629</v>
      </c>
      <c r="N294" s="41">
        <f>'jan-mai'!M294</f>
        <v>17036415.701049402</v>
      </c>
      <c r="O294" s="41">
        <f t="shared" si="51"/>
        <v>2426915.8944332264</v>
      </c>
      <c r="P294" s="4"/>
      <c r="Q294" s="4"/>
      <c r="R294" s="4"/>
      <c r="S294" s="4"/>
      <c r="T294" s="4"/>
    </row>
    <row r="295" spans="1:20" s="34" customFormat="1" x14ac:dyDescent="0.2">
      <c r="A295" s="33">
        <v>5026</v>
      </c>
      <c r="B295" s="34" t="s">
        <v>363</v>
      </c>
      <c r="C295" s="36">
        <v>31802927</v>
      </c>
      <c r="D295" s="36">
        <v>1997</v>
      </c>
      <c r="E295" s="37">
        <f t="shared" si="42"/>
        <v>15925.351527290937</v>
      </c>
      <c r="F295" s="38">
        <f t="shared" si="43"/>
        <v>0.68340664353623415</v>
      </c>
      <c r="G295" s="37">
        <f t="shared" si="44"/>
        <v>4426.5245653466445</v>
      </c>
      <c r="H295" s="37">
        <f t="shared" si="45"/>
        <v>1766.5380933518063</v>
      </c>
      <c r="I295" s="37">
        <f t="shared" si="46"/>
        <v>6193.0626586984508</v>
      </c>
      <c r="J295" s="81">
        <f t="shared" si="47"/>
        <v>-327.6466461588488</v>
      </c>
      <c r="K295" s="37">
        <f t="shared" si="48"/>
        <v>5865.416012539602</v>
      </c>
      <c r="L295" s="37">
        <f t="shared" si="49"/>
        <v>12367546.129420806</v>
      </c>
      <c r="M295" s="37">
        <f t="shared" si="50"/>
        <v>11713235.777041584</v>
      </c>
      <c r="N295" s="41">
        <f>'jan-mai'!M295</f>
        <v>9349692.1611996517</v>
      </c>
      <c r="O295" s="41">
        <f t="shared" si="51"/>
        <v>2363543.6158419326</v>
      </c>
      <c r="P295" s="4"/>
      <c r="Q295" s="4"/>
      <c r="R295" s="4"/>
      <c r="S295" s="4"/>
      <c r="T295" s="4"/>
    </row>
    <row r="296" spans="1:20" s="34" customFormat="1" x14ac:dyDescent="0.2">
      <c r="A296" s="33">
        <v>5027</v>
      </c>
      <c r="B296" s="34" t="s">
        <v>364</v>
      </c>
      <c r="C296" s="36">
        <v>96833334</v>
      </c>
      <c r="D296" s="36">
        <v>6133</v>
      </c>
      <c r="E296" s="37">
        <f t="shared" si="42"/>
        <v>15788.901679439099</v>
      </c>
      <c r="F296" s="38">
        <f t="shared" si="43"/>
        <v>0.67755115379262298</v>
      </c>
      <c r="G296" s="37">
        <f t="shared" si="44"/>
        <v>4508.3944740577472</v>
      </c>
      <c r="H296" s="37">
        <f t="shared" si="45"/>
        <v>1814.2955400999497</v>
      </c>
      <c r="I296" s="37">
        <f t="shared" si="46"/>
        <v>6322.6900141576971</v>
      </c>
      <c r="J296" s="81">
        <f t="shared" si="47"/>
        <v>-327.6466461588488</v>
      </c>
      <c r="K296" s="37">
        <f t="shared" si="48"/>
        <v>5995.0433679988482</v>
      </c>
      <c r="L296" s="37">
        <f t="shared" si="49"/>
        <v>38777057.856829159</v>
      </c>
      <c r="M296" s="37">
        <f t="shared" si="50"/>
        <v>36767600.975936934</v>
      </c>
      <c r="N296" s="41">
        <f>'jan-mai'!M296</f>
        <v>29621034.623604141</v>
      </c>
      <c r="O296" s="41">
        <f t="shared" si="51"/>
        <v>7146566.3523327932</v>
      </c>
      <c r="P296" s="4"/>
      <c r="Q296" s="4"/>
      <c r="R296" s="4"/>
      <c r="S296" s="4"/>
      <c r="T296" s="4"/>
    </row>
    <row r="297" spans="1:20" s="34" customFormat="1" x14ac:dyDescent="0.2">
      <c r="A297" s="33">
        <v>5028</v>
      </c>
      <c r="B297" s="34" t="s">
        <v>365</v>
      </c>
      <c r="C297" s="36">
        <v>311204819</v>
      </c>
      <c r="D297" s="36">
        <v>17340</v>
      </c>
      <c r="E297" s="37">
        <f t="shared" si="42"/>
        <v>17947.221395617071</v>
      </c>
      <c r="F297" s="38">
        <f t="shared" si="43"/>
        <v>0.77017140336033718</v>
      </c>
      <c r="G297" s="37">
        <f t="shared" si="44"/>
        <v>3213.4026443509647</v>
      </c>
      <c r="H297" s="37">
        <f t="shared" si="45"/>
        <v>1058.8836394376597</v>
      </c>
      <c r="I297" s="37">
        <f t="shared" si="46"/>
        <v>4272.2862837886241</v>
      </c>
      <c r="J297" s="81">
        <f t="shared" si="47"/>
        <v>-327.6466461588488</v>
      </c>
      <c r="K297" s="37">
        <f t="shared" si="48"/>
        <v>3944.6396376297753</v>
      </c>
      <c r="L297" s="37">
        <f t="shared" si="49"/>
        <v>74081444.160894737</v>
      </c>
      <c r="M297" s="37">
        <f t="shared" si="50"/>
        <v>68400051.316500306</v>
      </c>
      <c r="N297" s="41">
        <f>'jan-mai'!M297</f>
        <v>52548557.80485829</v>
      </c>
      <c r="O297" s="41">
        <f t="shared" si="51"/>
        <v>15851493.511642016</v>
      </c>
      <c r="P297" s="4"/>
      <c r="Q297" s="4"/>
      <c r="R297" s="4"/>
      <c r="S297" s="4"/>
      <c r="T297" s="4"/>
    </row>
    <row r="298" spans="1:20" s="34" customFormat="1" x14ac:dyDescent="0.2">
      <c r="A298" s="33">
        <v>5029</v>
      </c>
      <c r="B298" s="34" t="s">
        <v>366</v>
      </c>
      <c r="C298" s="36">
        <v>147145369</v>
      </c>
      <c r="D298" s="36">
        <v>8441</v>
      </c>
      <c r="E298" s="37">
        <f t="shared" si="42"/>
        <v>17432.219997630611</v>
      </c>
      <c r="F298" s="38">
        <f t="shared" si="43"/>
        <v>0.74807108261003818</v>
      </c>
      <c r="G298" s="37">
        <f t="shared" si="44"/>
        <v>3522.4034831428403</v>
      </c>
      <c r="H298" s="37">
        <f t="shared" si="45"/>
        <v>1239.1341287329205</v>
      </c>
      <c r="I298" s="37">
        <f t="shared" si="46"/>
        <v>4761.5376118757613</v>
      </c>
      <c r="J298" s="81">
        <f t="shared" si="47"/>
        <v>-327.6466461588488</v>
      </c>
      <c r="K298" s="37">
        <f t="shared" si="48"/>
        <v>4433.8909657169124</v>
      </c>
      <c r="L298" s="37">
        <f t="shared" si="49"/>
        <v>40192138.9818433</v>
      </c>
      <c r="M298" s="37">
        <f t="shared" si="50"/>
        <v>37426473.641616456</v>
      </c>
      <c r="N298" s="41">
        <f>'jan-mai'!M298</f>
        <v>28415320.968195431</v>
      </c>
      <c r="O298" s="41">
        <f t="shared" si="51"/>
        <v>9011152.6734210253</v>
      </c>
      <c r="P298" s="4"/>
      <c r="Q298" s="4"/>
      <c r="R298" s="4"/>
      <c r="S298" s="4"/>
      <c r="T298" s="4"/>
    </row>
    <row r="299" spans="1:20" s="34" customFormat="1" x14ac:dyDescent="0.2">
      <c r="A299" s="33">
        <v>5031</v>
      </c>
      <c r="B299" s="34" t="s">
        <v>367</v>
      </c>
      <c r="C299" s="36">
        <v>309195961</v>
      </c>
      <c r="D299" s="36">
        <v>14662</v>
      </c>
      <c r="E299" s="37">
        <f t="shared" si="42"/>
        <v>21088.252694039013</v>
      </c>
      <c r="F299" s="38">
        <f t="shared" si="43"/>
        <v>0.9049628805354698</v>
      </c>
      <c r="G299" s="37">
        <f t="shared" si="44"/>
        <v>1328.7838652977996</v>
      </c>
      <c r="H299" s="37">
        <f t="shared" si="45"/>
        <v>0</v>
      </c>
      <c r="I299" s="37">
        <f t="shared" si="46"/>
        <v>1328.7838652977996</v>
      </c>
      <c r="J299" s="81">
        <f t="shared" si="47"/>
        <v>-327.6466461588488</v>
      </c>
      <c r="K299" s="37">
        <f t="shared" si="48"/>
        <v>1001.1372191389507</v>
      </c>
      <c r="L299" s="37">
        <f t="shared" si="49"/>
        <v>19482629.032996338</v>
      </c>
      <c r="M299" s="37">
        <f t="shared" si="50"/>
        <v>14678673.907015296</v>
      </c>
      <c r="N299" s="41">
        <f>'jan-mai'!M299</f>
        <v>8982721.0931862127</v>
      </c>
      <c r="O299" s="41">
        <f t="shared" si="51"/>
        <v>5695952.813829083</v>
      </c>
      <c r="P299" s="4"/>
      <c r="Q299" s="4"/>
      <c r="R299" s="4"/>
      <c r="S299" s="4"/>
      <c r="T299" s="4"/>
    </row>
    <row r="300" spans="1:20" s="34" customFormat="1" x14ac:dyDescent="0.2">
      <c r="A300" s="33">
        <v>5032</v>
      </c>
      <c r="B300" s="34" t="s">
        <v>368</v>
      </c>
      <c r="C300" s="36">
        <v>74392636</v>
      </c>
      <c r="D300" s="36">
        <v>4144</v>
      </c>
      <c r="E300" s="37">
        <f t="shared" si="42"/>
        <v>17951.890926640928</v>
      </c>
      <c r="F300" s="38">
        <f t="shared" si="43"/>
        <v>0.77037178754139812</v>
      </c>
      <c r="G300" s="37">
        <f t="shared" si="44"/>
        <v>3210.60092573665</v>
      </c>
      <c r="H300" s="37">
        <f t="shared" si="45"/>
        <v>1057.2493035793095</v>
      </c>
      <c r="I300" s="37">
        <f t="shared" si="46"/>
        <v>4267.85022931596</v>
      </c>
      <c r="J300" s="81">
        <f t="shared" si="47"/>
        <v>-327.6466461588488</v>
      </c>
      <c r="K300" s="37">
        <f t="shared" si="48"/>
        <v>3940.2035831571111</v>
      </c>
      <c r="L300" s="37">
        <f t="shared" si="49"/>
        <v>17685971.350285336</v>
      </c>
      <c r="M300" s="37">
        <f t="shared" si="50"/>
        <v>16328203.648603069</v>
      </c>
      <c r="N300" s="41">
        <f>'jan-mai'!M300</f>
        <v>12313527.974517457</v>
      </c>
      <c r="O300" s="41">
        <f t="shared" si="51"/>
        <v>4014675.6740856115</v>
      </c>
      <c r="P300" s="4"/>
      <c r="Q300" s="4"/>
      <c r="R300" s="4"/>
      <c r="S300" s="4"/>
      <c r="T300" s="4"/>
    </row>
    <row r="301" spans="1:20" s="34" customFormat="1" x14ac:dyDescent="0.2">
      <c r="A301" s="33">
        <v>5033</v>
      </c>
      <c r="B301" s="34" t="s">
        <v>369</v>
      </c>
      <c r="C301" s="36">
        <v>27474431</v>
      </c>
      <c r="D301" s="36">
        <v>753</v>
      </c>
      <c r="E301" s="37">
        <f t="shared" si="42"/>
        <v>36486.628154050464</v>
      </c>
      <c r="F301" s="38">
        <f t="shared" si="43"/>
        <v>1.5657553328090348</v>
      </c>
      <c r="G301" s="37">
        <f t="shared" si="44"/>
        <v>-7910.2414107090708</v>
      </c>
      <c r="H301" s="37">
        <f t="shared" si="45"/>
        <v>0</v>
      </c>
      <c r="I301" s="37">
        <f t="shared" si="46"/>
        <v>-7910.2414107090708</v>
      </c>
      <c r="J301" s="81">
        <f t="shared" si="47"/>
        <v>-327.6466461588488</v>
      </c>
      <c r="K301" s="37">
        <f t="shared" si="48"/>
        <v>-8237.8880568679197</v>
      </c>
      <c r="L301" s="37">
        <f t="shared" si="49"/>
        <v>-5956411.78226393</v>
      </c>
      <c r="M301" s="37">
        <f t="shared" si="50"/>
        <v>-6203129.7068215432</v>
      </c>
      <c r="N301" s="41">
        <f>'jan-mai'!M301</f>
        <v>-6443523.7589435782</v>
      </c>
      <c r="O301" s="41">
        <f t="shared" si="51"/>
        <v>240394.05212203506</v>
      </c>
      <c r="P301" s="4"/>
      <c r="Q301" s="4"/>
      <c r="R301" s="4"/>
      <c r="S301" s="4"/>
      <c r="T301" s="4"/>
    </row>
    <row r="302" spans="1:20" s="34" customFormat="1" x14ac:dyDescent="0.2">
      <c r="A302" s="33">
        <v>5034</v>
      </c>
      <c r="B302" s="34" t="s">
        <v>370</v>
      </c>
      <c r="C302" s="36">
        <v>43857828</v>
      </c>
      <c r="D302" s="36">
        <v>2426</v>
      </c>
      <c r="E302" s="37">
        <f t="shared" si="42"/>
        <v>18078.247320692499</v>
      </c>
      <c r="F302" s="38">
        <f t="shared" si="43"/>
        <v>0.77579413561328492</v>
      </c>
      <c r="G302" s="37">
        <f t="shared" si="44"/>
        <v>3134.7870893057079</v>
      </c>
      <c r="H302" s="37">
        <f t="shared" si="45"/>
        <v>1013.0245656612598</v>
      </c>
      <c r="I302" s="37">
        <f t="shared" si="46"/>
        <v>4147.8116549669676</v>
      </c>
      <c r="J302" s="81">
        <f t="shared" si="47"/>
        <v>-327.6466461588488</v>
      </c>
      <c r="K302" s="37">
        <f t="shared" si="48"/>
        <v>3820.1650088081187</v>
      </c>
      <c r="L302" s="37">
        <f t="shared" si="49"/>
        <v>10062591.074949862</v>
      </c>
      <c r="M302" s="37">
        <f t="shared" si="50"/>
        <v>9267720.3113684952</v>
      </c>
      <c r="N302" s="41">
        <f>'jan-mai'!M302</f>
        <v>5294785.0982575668</v>
      </c>
      <c r="O302" s="41">
        <f t="shared" si="51"/>
        <v>3972935.2131109284</v>
      </c>
      <c r="P302" s="4"/>
      <c r="Q302" s="4"/>
      <c r="R302" s="4"/>
      <c r="S302" s="4"/>
      <c r="T302" s="4"/>
    </row>
    <row r="303" spans="1:20" s="34" customFormat="1" x14ac:dyDescent="0.2">
      <c r="A303" s="33">
        <v>5035</v>
      </c>
      <c r="B303" s="34" t="s">
        <v>371</v>
      </c>
      <c r="C303" s="36">
        <v>443487862</v>
      </c>
      <c r="D303" s="36">
        <v>24541</v>
      </c>
      <c r="E303" s="37">
        <f t="shared" si="42"/>
        <v>18071.303614359644</v>
      </c>
      <c r="F303" s="38">
        <f t="shared" si="43"/>
        <v>0.7754961594568085</v>
      </c>
      <c r="G303" s="37">
        <f t="shared" si="44"/>
        <v>3138.9533131054209</v>
      </c>
      <c r="H303" s="37">
        <f t="shared" si="45"/>
        <v>1015.4548628777591</v>
      </c>
      <c r="I303" s="37">
        <f t="shared" si="46"/>
        <v>4154.4081759831797</v>
      </c>
      <c r="J303" s="81">
        <f t="shared" si="47"/>
        <v>-327.6466461588488</v>
      </c>
      <c r="K303" s="37">
        <f t="shared" si="48"/>
        <v>3826.7615298243309</v>
      </c>
      <c r="L303" s="37">
        <f t="shared" si="49"/>
        <v>101953331.04680321</v>
      </c>
      <c r="M303" s="37">
        <f t="shared" si="50"/>
        <v>93912554.703418911</v>
      </c>
      <c r="N303" s="41">
        <f>'jan-mai'!M303</f>
        <v>72166391.945543647</v>
      </c>
      <c r="O303" s="41">
        <f t="shared" si="51"/>
        <v>21746162.757875264</v>
      </c>
      <c r="P303" s="4"/>
      <c r="Q303" s="4"/>
      <c r="R303" s="4"/>
      <c r="S303" s="4"/>
      <c r="T303" s="4"/>
    </row>
    <row r="304" spans="1:20" s="34" customFormat="1" x14ac:dyDescent="0.2">
      <c r="A304" s="33">
        <v>5036</v>
      </c>
      <c r="B304" s="34" t="s">
        <v>372</v>
      </c>
      <c r="C304" s="36">
        <v>43772315</v>
      </c>
      <c r="D304" s="36">
        <v>2645</v>
      </c>
      <c r="E304" s="37">
        <f t="shared" si="42"/>
        <v>16549.079395085068</v>
      </c>
      <c r="F304" s="38">
        <f t="shared" si="43"/>
        <v>0.71017275716824579</v>
      </c>
      <c r="G304" s="37">
        <f t="shared" si="44"/>
        <v>4052.2878446701666</v>
      </c>
      <c r="H304" s="37">
        <f t="shared" si="45"/>
        <v>1548.2333396238607</v>
      </c>
      <c r="I304" s="37">
        <f t="shared" si="46"/>
        <v>5600.5211842940271</v>
      </c>
      <c r="J304" s="81">
        <f t="shared" si="47"/>
        <v>-327.6466461588488</v>
      </c>
      <c r="K304" s="37">
        <f t="shared" si="48"/>
        <v>5272.8745381351782</v>
      </c>
      <c r="L304" s="37">
        <f t="shared" si="49"/>
        <v>14813378.532457702</v>
      </c>
      <c r="M304" s="37">
        <f t="shared" si="50"/>
        <v>13946753.153367547</v>
      </c>
      <c r="N304" s="41">
        <f>'jan-mai'!M304</f>
        <v>11906106.842350068</v>
      </c>
      <c r="O304" s="41">
        <f t="shared" si="51"/>
        <v>2040646.3110174797</v>
      </c>
      <c r="P304" s="4"/>
      <c r="Q304" s="4"/>
      <c r="R304" s="4"/>
      <c r="S304" s="4"/>
      <c r="T304" s="4"/>
    </row>
    <row r="305" spans="1:20" s="34" customFormat="1" x14ac:dyDescent="0.2">
      <c r="A305" s="33">
        <v>5037</v>
      </c>
      <c r="B305" s="34" t="s">
        <v>373</v>
      </c>
      <c r="C305" s="36">
        <v>356882380</v>
      </c>
      <c r="D305" s="36">
        <v>20344</v>
      </c>
      <c r="E305" s="37">
        <f t="shared" si="42"/>
        <v>17542.389893826188</v>
      </c>
      <c r="F305" s="38">
        <f t="shared" si="43"/>
        <v>0.75279881743264032</v>
      </c>
      <c r="G305" s="37">
        <f t="shared" si="44"/>
        <v>3456.3015454254942</v>
      </c>
      <c r="H305" s="37">
        <f t="shared" si="45"/>
        <v>1200.5746650644685</v>
      </c>
      <c r="I305" s="37">
        <f t="shared" si="46"/>
        <v>4656.8762104899624</v>
      </c>
      <c r="J305" s="81">
        <f t="shared" si="47"/>
        <v>-327.6466461588488</v>
      </c>
      <c r="K305" s="37">
        <f t="shared" si="48"/>
        <v>4329.2295643311136</v>
      </c>
      <c r="L305" s="37">
        <f t="shared" si="49"/>
        <v>94739489.626207799</v>
      </c>
      <c r="M305" s="37">
        <f t="shared" si="50"/>
        <v>88073846.256752178</v>
      </c>
      <c r="N305" s="41">
        <f>'jan-mai'!M305</f>
        <v>68673523.003277794</v>
      </c>
      <c r="O305" s="41">
        <f t="shared" si="51"/>
        <v>19400323.253474385</v>
      </c>
      <c r="P305" s="4"/>
      <c r="Q305" s="4"/>
      <c r="R305" s="4"/>
      <c r="S305" s="4"/>
      <c r="T305" s="4"/>
    </row>
    <row r="306" spans="1:20" s="34" customFormat="1" x14ac:dyDescent="0.2">
      <c r="A306" s="33">
        <v>5038</v>
      </c>
      <c r="B306" s="34" t="s">
        <v>374</v>
      </c>
      <c r="C306" s="36">
        <v>250165962</v>
      </c>
      <c r="D306" s="36">
        <v>15002</v>
      </c>
      <c r="E306" s="37">
        <f t="shared" si="42"/>
        <v>16675.507399013466</v>
      </c>
      <c r="F306" s="38">
        <f t="shared" si="43"/>
        <v>0.71559817824392047</v>
      </c>
      <c r="G306" s="37">
        <f t="shared" si="44"/>
        <v>3976.4310423131274</v>
      </c>
      <c r="H306" s="37">
        <f t="shared" si="45"/>
        <v>1503.9835382489211</v>
      </c>
      <c r="I306" s="37">
        <f t="shared" si="46"/>
        <v>5480.4145805620483</v>
      </c>
      <c r="J306" s="81">
        <f t="shared" si="47"/>
        <v>-327.6466461588488</v>
      </c>
      <c r="K306" s="37">
        <f t="shared" si="48"/>
        <v>5152.7679344031994</v>
      </c>
      <c r="L306" s="37">
        <f t="shared" si="49"/>
        <v>82217179.537591845</v>
      </c>
      <c r="M306" s="37">
        <f t="shared" si="50"/>
        <v>77301824.551916793</v>
      </c>
      <c r="N306" s="41">
        <f>'jan-mai'!M306</f>
        <v>61450396.83984337</v>
      </c>
      <c r="O306" s="41">
        <f t="shared" si="51"/>
        <v>15851427.712073423</v>
      </c>
      <c r="P306" s="4"/>
      <c r="Q306" s="4"/>
      <c r="R306" s="4"/>
      <c r="S306" s="4"/>
      <c r="T306" s="4"/>
    </row>
    <row r="307" spans="1:20" s="34" customFormat="1" x14ac:dyDescent="0.2">
      <c r="A307" s="33">
        <v>5041</v>
      </c>
      <c r="B307" s="34" t="s">
        <v>391</v>
      </c>
      <c r="C307" s="36">
        <v>33924568</v>
      </c>
      <c r="D307" s="36">
        <v>2021</v>
      </c>
      <c r="E307" s="37">
        <f t="shared" si="42"/>
        <v>16786.030677882238</v>
      </c>
      <c r="F307" s="38">
        <f t="shared" si="43"/>
        <v>0.7203410778222995</v>
      </c>
      <c r="G307" s="37">
        <f t="shared" si="44"/>
        <v>3910.1170749918642</v>
      </c>
      <c r="H307" s="37">
        <f t="shared" si="45"/>
        <v>1465.3003906448512</v>
      </c>
      <c r="I307" s="37">
        <f t="shared" si="46"/>
        <v>5375.4174656367159</v>
      </c>
      <c r="J307" s="81">
        <f t="shared" si="47"/>
        <v>-327.6466461588488</v>
      </c>
      <c r="K307" s="37">
        <f t="shared" si="48"/>
        <v>5047.770819477867</v>
      </c>
      <c r="L307" s="37">
        <f t="shared" si="49"/>
        <v>10863718.698051803</v>
      </c>
      <c r="M307" s="37">
        <f t="shared" si="50"/>
        <v>10201544.826164769</v>
      </c>
      <c r="N307" s="41">
        <f>'jan-mai'!M307</f>
        <v>8096048.8975385539</v>
      </c>
      <c r="O307" s="41">
        <f t="shared" si="51"/>
        <v>2105495.9286262151</v>
      </c>
      <c r="P307" s="4"/>
      <c r="Q307" s="4"/>
      <c r="R307" s="4"/>
      <c r="S307" s="4"/>
      <c r="T307" s="4"/>
    </row>
    <row r="308" spans="1:20" s="34" customFormat="1" x14ac:dyDescent="0.2">
      <c r="A308" s="33">
        <v>5042</v>
      </c>
      <c r="B308" s="34" t="s">
        <v>375</v>
      </c>
      <c r="C308" s="36">
        <v>24075220</v>
      </c>
      <c r="D308" s="36">
        <v>1295</v>
      </c>
      <c r="E308" s="37">
        <f t="shared" si="42"/>
        <v>18590.903474903476</v>
      </c>
      <c r="F308" s="38">
        <f t="shared" si="43"/>
        <v>0.7977938146179917</v>
      </c>
      <c r="G308" s="37">
        <f t="shared" si="44"/>
        <v>2827.1933967791215</v>
      </c>
      <c r="H308" s="37">
        <f t="shared" si="45"/>
        <v>833.59491168741761</v>
      </c>
      <c r="I308" s="37">
        <f t="shared" si="46"/>
        <v>3660.7883084665391</v>
      </c>
      <c r="J308" s="81">
        <f t="shared" si="47"/>
        <v>-327.6466461588488</v>
      </c>
      <c r="K308" s="37">
        <f t="shared" si="48"/>
        <v>3333.1416623076902</v>
      </c>
      <c r="L308" s="37">
        <f t="shared" si="49"/>
        <v>4740720.8594641685</v>
      </c>
      <c r="M308" s="37">
        <f t="shared" si="50"/>
        <v>4316418.4526884593</v>
      </c>
      <c r="N308" s="41">
        <f>'jan-mai'!M308</f>
        <v>3293952.5732867061</v>
      </c>
      <c r="O308" s="41">
        <f t="shared" si="51"/>
        <v>1022465.8794017532</v>
      </c>
      <c r="P308" s="4"/>
      <c r="Q308" s="4"/>
      <c r="R308" s="4"/>
      <c r="S308" s="4"/>
      <c r="T308" s="4"/>
    </row>
    <row r="309" spans="1:20" s="34" customFormat="1" x14ac:dyDescent="0.2">
      <c r="A309" s="33">
        <v>5043</v>
      </c>
      <c r="B309" s="34" t="s">
        <v>392</v>
      </c>
      <c r="C309" s="36">
        <v>9370838</v>
      </c>
      <c r="D309" s="36">
        <v>429</v>
      </c>
      <c r="E309" s="37">
        <f t="shared" si="42"/>
        <v>21843.445221445221</v>
      </c>
      <c r="F309" s="38">
        <f t="shared" si="43"/>
        <v>0.93737055389162061</v>
      </c>
      <c r="G309" s="37">
        <f t="shared" si="44"/>
        <v>875.66834885407445</v>
      </c>
      <c r="H309" s="37">
        <f t="shared" si="45"/>
        <v>0</v>
      </c>
      <c r="I309" s="37">
        <f t="shared" si="46"/>
        <v>875.66834885407445</v>
      </c>
      <c r="J309" s="81">
        <f t="shared" si="47"/>
        <v>-327.6466461588488</v>
      </c>
      <c r="K309" s="37">
        <f t="shared" si="48"/>
        <v>548.02170269522571</v>
      </c>
      <c r="L309" s="37">
        <f t="shared" si="49"/>
        <v>375661.72165839793</v>
      </c>
      <c r="M309" s="37">
        <f t="shared" si="50"/>
        <v>235101.31045625184</v>
      </c>
      <c r="N309" s="41">
        <f>'jan-mai'!M309</f>
        <v>-157801.41485630267</v>
      </c>
      <c r="O309" s="41">
        <f t="shared" si="51"/>
        <v>392902.72531255451</v>
      </c>
      <c r="P309" s="4"/>
      <c r="Q309" s="4"/>
      <c r="R309" s="4"/>
      <c r="S309" s="4"/>
      <c r="T309" s="4"/>
    </row>
    <row r="310" spans="1:20" s="34" customFormat="1" x14ac:dyDescent="0.2">
      <c r="A310" s="33">
        <v>5044</v>
      </c>
      <c r="B310" s="34" t="s">
        <v>376</v>
      </c>
      <c r="C310" s="36">
        <v>22808599</v>
      </c>
      <c r="D310" s="36">
        <v>814</v>
      </c>
      <c r="E310" s="37">
        <f t="shared" si="42"/>
        <v>28020.391891891893</v>
      </c>
      <c r="F310" s="38">
        <f t="shared" si="43"/>
        <v>1.2024426550705622</v>
      </c>
      <c r="G310" s="37">
        <f t="shared" si="44"/>
        <v>-2830.4996534139286</v>
      </c>
      <c r="H310" s="37">
        <f t="shared" si="45"/>
        <v>0</v>
      </c>
      <c r="I310" s="37">
        <f t="shared" si="46"/>
        <v>-2830.4996534139286</v>
      </c>
      <c r="J310" s="81">
        <f t="shared" si="47"/>
        <v>-327.6466461588488</v>
      </c>
      <c r="K310" s="37">
        <f t="shared" si="48"/>
        <v>-3158.1462995727775</v>
      </c>
      <c r="L310" s="37">
        <f t="shared" si="49"/>
        <v>-2304026.7178789377</v>
      </c>
      <c r="M310" s="37">
        <f t="shared" si="50"/>
        <v>-2570731.087852241</v>
      </c>
      <c r="N310" s="41">
        <f>'jan-mai'!M310</f>
        <v>-3074124.8076760615</v>
      </c>
      <c r="O310" s="41">
        <f t="shared" si="51"/>
        <v>503393.71982382052</v>
      </c>
      <c r="P310" s="4"/>
      <c r="Q310" s="4"/>
      <c r="R310" s="4"/>
      <c r="S310" s="4"/>
      <c r="T310" s="4"/>
    </row>
    <row r="311" spans="1:20" s="34" customFormat="1" x14ac:dyDescent="0.2">
      <c r="A311" s="33">
        <v>5045</v>
      </c>
      <c r="B311" s="34" t="s">
        <v>377</v>
      </c>
      <c r="C311" s="36">
        <v>41484886</v>
      </c>
      <c r="D311" s="36">
        <v>2296</v>
      </c>
      <c r="E311" s="37">
        <f t="shared" si="42"/>
        <v>18068.330139372822</v>
      </c>
      <c r="F311" s="38">
        <f t="shared" si="43"/>
        <v>0.7753685583450276</v>
      </c>
      <c r="G311" s="37">
        <f t="shared" si="44"/>
        <v>3140.737398097514</v>
      </c>
      <c r="H311" s="37">
        <f t="shared" si="45"/>
        <v>1016.4955791231467</v>
      </c>
      <c r="I311" s="37">
        <f t="shared" si="46"/>
        <v>4157.2329772206604</v>
      </c>
      <c r="J311" s="81">
        <f t="shared" si="47"/>
        <v>-327.6466461588488</v>
      </c>
      <c r="K311" s="37">
        <f t="shared" si="48"/>
        <v>3829.5863310618115</v>
      </c>
      <c r="L311" s="37">
        <f t="shared" si="49"/>
        <v>9545006.9156986363</v>
      </c>
      <c r="M311" s="37">
        <f t="shared" si="50"/>
        <v>8792730.2161179185</v>
      </c>
      <c r="N311" s="41">
        <f>'jan-mai'!M311</f>
        <v>6208152.1264218334</v>
      </c>
      <c r="O311" s="41">
        <f t="shared" si="51"/>
        <v>2584578.0896960851</v>
      </c>
      <c r="P311" s="4"/>
      <c r="Q311" s="4"/>
      <c r="R311" s="4"/>
      <c r="S311" s="4"/>
      <c r="T311" s="4"/>
    </row>
    <row r="312" spans="1:20" s="34" customFormat="1" x14ac:dyDescent="0.2">
      <c r="A312" s="33">
        <v>5046</v>
      </c>
      <c r="B312" s="34" t="s">
        <v>378</v>
      </c>
      <c r="C312" s="36">
        <v>17294257</v>
      </c>
      <c r="D312" s="36">
        <v>1216</v>
      </c>
      <c r="E312" s="37">
        <f t="shared" si="42"/>
        <v>14222.250822368422</v>
      </c>
      <c r="F312" s="38">
        <f t="shared" si="43"/>
        <v>0.61032126552365329</v>
      </c>
      <c r="G312" s="37">
        <f t="shared" si="44"/>
        <v>5448.384988300154</v>
      </c>
      <c r="H312" s="37">
        <f t="shared" si="45"/>
        <v>2362.6233400746864</v>
      </c>
      <c r="I312" s="37">
        <f t="shared" si="46"/>
        <v>7811.0083283748409</v>
      </c>
      <c r="J312" s="81">
        <f t="shared" si="47"/>
        <v>-327.6466461588488</v>
      </c>
      <c r="K312" s="37">
        <f t="shared" si="48"/>
        <v>7483.361682215992</v>
      </c>
      <c r="L312" s="37">
        <f t="shared" si="49"/>
        <v>9498186.1273038071</v>
      </c>
      <c r="M312" s="37">
        <f t="shared" si="50"/>
        <v>9099767.8055746462</v>
      </c>
      <c r="N312" s="41">
        <f>'jan-mai'!M312</f>
        <v>7290564.9911711458</v>
      </c>
      <c r="O312" s="41">
        <f t="shared" si="51"/>
        <v>1809202.8144035004</v>
      </c>
      <c r="P312" s="4"/>
      <c r="Q312" s="4"/>
      <c r="R312" s="4"/>
      <c r="S312" s="4"/>
      <c r="T312" s="4"/>
    </row>
    <row r="313" spans="1:20" s="34" customFormat="1" x14ac:dyDescent="0.2">
      <c r="A313" s="33">
        <v>5047</v>
      </c>
      <c r="B313" s="34" t="s">
        <v>379</v>
      </c>
      <c r="C313" s="36">
        <v>65833954</v>
      </c>
      <c r="D313" s="36">
        <v>3873</v>
      </c>
      <c r="E313" s="37">
        <f t="shared" si="42"/>
        <v>16998.180738445648</v>
      </c>
      <c r="F313" s="38">
        <f t="shared" si="43"/>
        <v>0.72944510045986533</v>
      </c>
      <c r="G313" s="37">
        <f t="shared" si="44"/>
        <v>3782.8270386538184</v>
      </c>
      <c r="H313" s="37">
        <f t="shared" si="45"/>
        <v>1391.0478694476576</v>
      </c>
      <c r="I313" s="37">
        <f t="shared" si="46"/>
        <v>5173.8749081014757</v>
      </c>
      <c r="J313" s="81">
        <f t="shared" si="47"/>
        <v>-327.6466461588488</v>
      </c>
      <c r="K313" s="37">
        <f t="shared" si="48"/>
        <v>4846.2282619426269</v>
      </c>
      <c r="L313" s="37">
        <f t="shared" si="49"/>
        <v>20038417.519077014</v>
      </c>
      <c r="M313" s="37">
        <f t="shared" si="50"/>
        <v>18769442.058503795</v>
      </c>
      <c r="N313" s="41">
        <f>'jan-mai'!M313</f>
        <v>15755277.601690665</v>
      </c>
      <c r="O313" s="41">
        <f t="shared" si="51"/>
        <v>3014164.4568131305</v>
      </c>
      <c r="P313" s="4"/>
      <c r="Q313" s="4"/>
      <c r="R313" s="4"/>
      <c r="S313" s="4"/>
      <c r="T313" s="4"/>
    </row>
    <row r="314" spans="1:20" s="34" customFormat="1" x14ac:dyDescent="0.2">
      <c r="A314" s="33">
        <v>5049</v>
      </c>
      <c r="B314" s="34" t="s">
        <v>380</v>
      </c>
      <c r="C314" s="36">
        <v>25336184</v>
      </c>
      <c r="D314" s="36">
        <v>1108</v>
      </c>
      <c r="E314" s="37">
        <f t="shared" si="42"/>
        <v>22866.592057761733</v>
      </c>
      <c r="F314" s="38">
        <f t="shared" si="43"/>
        <v>0.98127698472007274</v>
      </c>
      <c r="G314" s="37">
        <f t="shared" si="44"/>
        <v>261.78024706416761</v>
      </c>
      <c r="H314" s="37">
        <f t="shared" si="45"/>
        <v>0</v>
      </c>
      <c r="I314" s="37">
        <f t="shared" si="46"/>
        <v>261.78024706416761</v>
      </c>
      <c r="J314" s="81">
        <f t="shared" si="47"/>
        <v>-327.6466461588488</v>
      </c>
      <c r="K314" s="37">
        <f t="shared" si="48"/>
        <v>-65.866399094681185</v>
      </c>
      <c r="L314" s="37">
        <f t="shared" si="49"/>
        <v>290052.51374709769</v>
      </c>
      <c r="M314" s="37">
        <f t="shared" si="50"/>
        <v>-72979.970196906754</v>
      </c>
      <c r="N314" s="41">
        <f>'jan-mai'!M314</f>
        <v>107403.95417066875</v>
      </c>
      <c r="O314" s="41">
        <f t="shared" si="51"/>
        <v>-180383.9243675755</v>
      </c>
      <c r="P314" s="4"/>
      <c r="Q314" s="4"/>
      <c r="R314" s="4"/>
      <c r="S314" s="4"/>
      <c r="T314" s="4"/>
    </row>
    <row r="315" spans="1:20" s="34" customFormat="1" x14ac:dyDescent="0.2">
      <c r="A315" s="33">
        <v>5052</v>
      </c>
      <c r="B315" s="34" t="s">
        <v>381</v>
      </c>
      <c r="C315" s="36">
        <v>9901854</v>
      </c>
      <c r="D315" s="36">
        <v>582</v>
      </c>
      <c r="E315" s="37">
        <f t="shared" si="42"/>
        <v>17013.494845360823</v>
      </c>
      <c r="F315" s="38">
        <f t="shared" si="43"/>
        <v>0.73010227668531436</v>
      </c>
      <c r="G315" s="37">
        <f t="shared" si="44"/>
        <v>3773.6385745047132</v>
      </c>
      <c r="H315" s="37">
        <f t="shared" si="45"/>
        <v>1385.6879320273463</v>
      </c>
      <c r="I315" s="37">
        <f t="shared" si="46"/>
        <v>5159.3265065320593</v>
      </c>
      <c r="J315" s="81">
        <f t="shared" si="47"/>
        <v>-327.6466461588488</v>
      </c>
      <c r="K315" s="37">
        <f t="shared" si="48"/>
        <v>4831.6798603732104</v>
      </c>
      <c r="L315" s="37">
        <f t="shared" si="49"/>
        <v>3002728.0268016583</v>
      </c>
      <c r="M315" s="37">
        <f t="shared" si="50"/>
        <v>2812037.6787372082</v>
      </c>
      <c r="N315" s="41">
        <f>'jan-mai'!M315</f>
        <v>2373153.356218427</v>
      </c>
      <c r="O315" s="41">
        <f t="shared" si="51"/>
        <v>438884.32251878129</v>
      </c>
      <c r="P315" s="4"/>
      <c r="Q315" s="4"/>
      <c r="R315" s="4"/>
      <c r="S315" s="4"/>
      <c r="T315" s="4"/>
    </row>
    <row r="316" spans="1:20" s="34" customFormat="1" x14ac:dyDescent="0.2">
      <c r="A316" s="33">
        <v>5053</v>
      </c>
      <c r="B316" s="34" t="s">
        <v>382</v>
      </c>
      <c r="C316" s="36">
        <v>122764147</v>
      </c>
      <c r="D316" s="36">
        <v>6841</v>
      </c>
      <c r="E316" s="37">
        <f t="shared" si="42"/>
        <v>17945.351118257564</v>
      </c>
      <c r="F316" s="38">
        <f t="shared" si="43"/>
        <v>0.7700911439092003</v>
      </c>
      <c r="G316" s="37">
        <f t="shared" si="44"/>
        <v>3214.5248107666689</v>
      </c>
      <c r="H316" s="37">
        <f t="shared" si="45"/>
        <v>1059.5382365134869</v>
      </c>
      <c r="I316" s="37">
        <f t="shared" si="46"/>
        <v>4274.0630472801558</v>
      </c>
      <c r="J316" s="81">
        <f t="shared" si="47"/>
        <v>-327.6466461588488</v>
      </c>
      <c r="K316" s="37">
        <f t="shared" si="48"/>
        <v>3946.416401121307</v>
      </c>
      <c r="L316" s="37">
        <f t="shared" si="49"/>
        <v>29238865.306443546</v>
      </c>
      <c r="M316" s="37">
        <f t="shared" si="50"/>
        <v>26997434.60007086</v>
      </c>
      <c r="N316" s="41">
        <f>'jan-mai'!M316</f>
        <v>21086705.445601821</v>
      </c>
      <c r="O316" s="41">
        <f t="shared" si="51"/>
        <v>5910729.1544690393</v>
      </c>
      <c r="P316" s="4"/>
      <c r="Q316" s="4"/>
      <c r="R316" s="4"/>
      <c r="S316" s="4"/>
      <c r="T316" s="4"/>
    </row>
    <row r="317" spans="1:20" s="34" customFormat="1" x14ac:dyDescent="0.2">
      <c r="A317" s="33">
        <v>5054</v>
      </c>
      <c r="B317" s="34" t="s">
        <v>383</v>
      </c>
      <c r="C317" s="36">
        <v>159184699</v>
      </c>
      <c r="D317" s="36">
        <v>9977</v>
      </c>
      <c r="E317" s="37">
        <f t="shared" si="42"/>
        <v>15955.166783602286</v>
      </c>
      <c r="F317" s="38">
        <f t="shared" si="43"/>
        <v>0.68468610943731611</v>
      </c>
      <c r="G317" s="37">
        <f t="shared" si="44"/>
        <v>4408.6354115598351</v>
      </c>
      <c r="H317" s="37">
        <f t="shared" si="45"/>
        <v>1756.1027536428342</v>
      </c>
      <c r="I317" s="37">
        <f t="shared" si="46"/>
        <v>6164.7381652026688</v>
      </c>
      <c r="J317" s="81">
        <f t="shared" si="47"/>
        <v>-327.6466461588488</v>
      </c>
      <c r="K317" s="37">
        <f t="shared" si="48"/>
        <v>5837.09151904382</v>
      </c>
      <c r="L317" s="37">
        <f t="shared" si="49"/>
        <v>61505592.674227029</v>
      </c>
      <c r="M317" s="37">
        <f t="shared" si="50"/>
        <v>58236662.085500188</v>
      </c>
      <c r="N317" s="41">
        <f>'jan-mai'!M317</f>
        <v>46606162.993885301</v>
      </c>
      <c r="O317" s="41">
        <f t="shared" si="51"/>
        <v>11630499.091614887</v>
      </c>
      <c r="P317" s="4"/>
      <c r="Q317" s="4"/>
      <c r="R317" s="4"/>
      <c r="S317" s="4"/>
      <c r="T317" s="4"/>
    </row>
    <row r="318" spans="1:20" s="34" customFormat="1" x14ac:dyDescent="0.2">
      <c r="A318" s="33">
        <v>5055</v>
      </c>
      <c r="B318" s="34" t="s">
        <v>411</v>
      </c>
      <c r="C318" s="36">
        <v>116586209</v>
      </c>
      <c r="D318" s="36">
        <v>5880</v>
      </c>
      <c r="E318" s="37">
        <f t="shared" si="42"/>
        <v>19827.58656462585</v>
      </c>
      <c r="F318" s="38">
        <f t="shared" si="43"/>
        <v>0.85086375395445524</v>
      </c>
      <c r="G318" s="37">
        <f t="shared" si="44"/>
        <v>2085.1835429456974</v>
      </c>
      <c r="H318" s="37">
        <f t="shared" si="45"/>
        <v>400.75583028458692</v>
      </c>
      <c r="I318" s="37">
        <f t="shared" si="46"/>
        <v>2485.9393732302842</v>
      </c>
      <c r="J318" s="81">
        <f t="shared" si="47"/>
        <v>-327.6466461588488</v>
      </c>
      <c r="K318" s="37">
        <f t="shared" si="48"/>
        <v>2158.2927270714354</v>
      </c>
      <c r="L318" s="37">
        <f t="shared" si="49"/>
        <v>14617323.514594071</v>
      </c>
      <c r="M318" s="37">
        <f t="shared" si="50"/>
        <v>12690761.235180041</v>
      </c>
      <c r="N318" s="41">
        <f>'jan-mai'!M318</f>
        <v>11143774.003031524</v>
      </c>
      <c r="O318" s="41">
        <f t="shared" si="51"/>
        <v>1546987.2321485169</v>
      </c>
      <c r="P318" s="4"/>
      <c r="Q318" s="4"/>
      <c r="R318" s="4"/>
      <c r="S318" s="4"/>
      <c r="T318" s="4"/>
    </row>
    <row r="319" spans="1:20" s="34" customFormat="1" x14ac:dyDescent="0.2">
      <c r="A319" s="33">
        <v>5056</v>
      </c>
      <c r="B319" s="34" t="s">
        <v>355</v>
      </c>
      <c r="C319" s="36">
        <v>101022725</v>
      </c>
      <c r="D319" s="36">
        <v>5281</v>
      </c>
      <c r="E319" s="37">
        <f t="shared" si="42"/>
        <v>19129.468850596477</v>
      </c>
      <c r="F319" s="38">
        <f t="shared" si="43"/>
        <v>0.82090533935240328</v>
      </c>
      <c r="G319" s="37">
        <f t="shared" si="44"/>
        <v>2504.0541713633211</v>
      </c>
      <c r="H319" s="37">
        <f t="shared" si="45"/>
        <v>645.09703019486744</v>
      </c>
      <c r="I319" s="37">
        <f t="shared" si="46"/>
        <v>3149.1512015581884</v>
      </c>
      <c r="J319" s="81">
        <f t="shared" si="47"/>
        <v>-327.6466461588488</v>
      </c>
      <c r="K319" s="37">
        <f t="shared" si="48"/>
        <v>2821.5045553993396</v>
      </c>
      <c r="L319" s="37">
        <f t="shared" si="49"/>
        <v>16630667.495428793</v>
      </c>
      <c r="M319" s="37">
        <f t="shared" si="50"/>
        <v>14900365.557063913</v>
      </c>
      <c r="N319" s="41">
        <f>'jan-mai'!M319</f>
        <v>11164124.283573039</v>
      </c>
      <c r="O319" s="41">
        <f t="shared" si="51"/>
        <v>3736241.2734908741</v>
      </c>
      <c r="P319" s="4"/>
      <c r="Q319" s="4"/>
      <c r="R319" s="4"/>
      <c r="S319" s="4"/>
      <c r="T319" s="4"/>
    </row>
    <row r="320" spans="1:20" s="34" customFormat="1" x14ac:dyDescent="0.2">
      <c r="A320" s="33">
        <v>5057</v>
      </c>
      <c r="B320" s="34" t="s">
        <v>357</v>
      </c>
      <c r="C320" s="36">
        <v>185361638</v>
      </c>
      <c r="D320" s="36">
        <v>10472</v>
      </c>
      <c r="E320" s="37">
        <f t="shared" si="42"/>
        <v>17700.691176470587</v>
      </c>
      <c r="F320" s="38">
        <f t="shared" si="43"/>
        <v>0.75959202058762865</v>
      </c>
      <c r="G320" s="37">
        <f t="shared" si="44"/>
        <v>3361.3207758388548</v>
      </c>
      <c r="H320" s="37">
        <f t="shared" si="45"/>
        <v>1145.1692161389287</v>
      </c>
      <c r="I320" s="37">
        <f t="shared" si="46"/>
        <v>4506.4899919777836</v>
      </c>
      <c r="J320" s="81">
        <f t="shared" si="47"/>
        <v>-327.6466461588488</v>
      </c>
      <c r="K320" s="37">
        <f t="shared" si="48"/>
        <v>4178.8433458189347</v>
      </c>
      <c r="L320" s="37">
        <f t="shared" si="49"/>
        <v>47191963.195991352</v>
      </c>
      <c r="M320" s="37">
        <f t="shared" si="50"/>
        <v>43760847.517415881</v>
      </c>
      <c r="N320" s="41">
        <f>'jan-mai'!M320</f>
        <v>33777531.555875197</v>
      </c>
      <c r="O320" s="41">
        <f t="shared" si="51"/>
        <v>9983315.9615406841</v>
      </c>
      <c r="P320" s="4"/>
      <c r="Q320" s="4"/>
      <c r="R320" s="4"/>
      <c r="S320" s="4"/>
      <c r="T320" s="4"/>
    </row>
    <row r="321" spans="1:20" s="34" customFormat="1" x14ac:dyDescent="0.2">
      <c r="A321" s="33">
        <v>5058</v>
      </c>
      <c r="B321" s="34" t="s">
        <v>358</v>
      </c>
      <c r="C321" s="36">
        <v>79070105</v>
      </c>
      <c r="D321" s="36">
        <v>4252</v>
      </c>
      <c r="E321" s="37">
        <f t="shared" si="42"/>
        <v>18595.979539040451</v>
      </c>
      <c r="F321" s="38">
        <f t="shared" si="43"/>
        <v>0.79801164440644434</v>
      </c>
      <c r="G321" s="37">
        <f t="shared" si="44"/>
        <v>2824.1477582969369</v>
      </c>
      <c r="H321" s="37">
        <f t="shared" si="45"/>
        <v>831.8182892394766</v>
      </c>
      <c r="I321" s="37">
        <f t="shared" si="46"/>
        <v>3655.9660475364135</v>
      </c>
      <c r="J321" s="81">
        <f t="shared" si="47"/>
        <v>-327.6466461588488</v>
      </c>
      <c r="K321" s="37">
        <f t="shared" si="48"/>
        <v>3328.3194013775646</v>
      </c>
      <c r="L321" s="37">
        <f t="shared" si="49"/>
        <v>15545167.63412483</v>
      </c>
      <c r="M321" s="37">
        <f t="shared" si="50"/>
        <v>14152014.094657404</v>
      </c>
      <c r="N321" s="41">
        <f>'jan-mai'!M321</f>
        <v>12761178.238042524</v>
      </c>
      <c r="O321" s="41">
        <f t="shared" si="51"/>
        <v>1390835.8566148803</v>
      </c>
      <c r="P321" s="4"/>
      <c r="Q321" s="4"/>
      <c r="R321" s="4"/>
      <c r="S321" s="4"/>
      <c r="T321" s="4"/>
    </row>
    <row r="322" spans="1:20" s="34" customFormat="1" x14ac:dyDescent="0.2">
      <c r="A322" s="33">
        <v>5059</v>
      </c>
      <c r="B322" s="34" t="s">
        <v>412</v>
      </c>
      <c r="C322" s="36">
        <v>333488934</v>
      </c>
      <c r="D322" s="36">
        <v>18690</v>
      </c>
      <c r="E322" s="37">
        <f t="shared" si="42"/>
        <v>17843.174638844303</v>
      </c>
      <c r="F322" s="38">
        <f t="shared" si="43"/>
        <v>0.76570643160162566</v>
      </c>
      <c r="G322" s="37">
        <f t="shared" si="44"/>
        <v>3275.8306984146257</v>
      </c>
      <c r="H322" s="37">
        <f t="shared" si="45"/>
        <v>1095.3000043081283</v>
      </c>
      <c r="I322" s="37">
        <f t="shared" si="46"/>
        <v>4371.130702722754</v>
      </c>
      <c r="J322" s="81">
        <f t="shared" si="47"/>
        <v>-327.6466461588488</v>
      </c>
      <c r="K322" s="37">
        <f t="shared" si="48"/>
        <v>4043.4840565639051</v>
      </c>
      <c r="L322" s="37">
        <f t="shared" si="49"/>
        <v>81696432.833888277</v>
      </c>
      <c r="M322" s="37">
        <f t="shared" si="50"/>
        <v>75572717.017179385</v>
      </c>
      <c r="N322" s="41">
        <f>'jan-mai'!M322</f>
        <v>60199810.823921636</v>
      </c>
      <c r="O322" s="41">
        <f t="shared" si="51"/>
        <v>15372906.193257749</v>
      </c>
      <c r="P322" s="4"/>
      <c r="Q322" s="4"/>
      <c r="R322" s="4"/>
      <c r="S322" s="4"/>
      <c r="T322" s="4"/>
    </row>
    <row r="323" spans="1:20" s="34" customFormat="1" x14ac:dyDescent="0.2">
      <c r="A323" s="33">
        <v>5060</v>
      </c>
      <c r="B323" s="34" t="s">
        <v>413</v>
      </c>
      <c r="C323" s="36">
        <v>251882847</v>
      </c>
      <c r="D323" s="36">
        <v>9890</v>
      </c>
      <c r="E323" s="37">
        <f t="shared" si="42"/>
        <v>25468.43751263903</v>
      </c>
      <c r="F323" s="38">
        <f t="shared" si="43"/>
        <v>1.0929303109446509</v>
      </c>
      <c r="G323" s="37">
        <f t="shared" si="44"/>
        <v>-1299.3270258622106</v>
      </c>
      <c r="H323" s="37">
        <f t="shared" si="45"/>
        <v>0</v>
      </c>
      <c r="I323" s="37">
        <f t="shared" si="46"/>
        <v>-1299.3270258622106</v>
      </c>
      <c r="J323" s="81">
        <f t="shared" si="47"/>
        <v>-327.6466461588488</v>
      </c>
      <c r="K323" s="37">
        <f t="shared" si="48"/>
        <v>-1626.9736720210594</v>
      </c>
      <c r="L323" s="37">
        <f t="shared" si="49"/>
        <v>-12850344.285777263</v>
      </c>
      <c r="M323" s="37">
        <f t="shared" si="50"/>
        <v>-16090769.616288278</v>
      </c>
      <c r="N323" s="41">
        <f>'jan-mai'!M323</f>
        <v>-6060925.3895777017</v>
      </c>
      <c r="O323" s="41">
        <f t="shared" si="51"/>
        <v>-10029844.226710577</v>
      </c>
      <c r="P323" s="4"/>
      <c r="Q323" s="4"/>
      <c r="R323" s="4"/>
      <c r="S323" s="4"/>
      <c r="T323" s="4"/>
    </row>
    <row r="324" spans="1:20" s="34" customFormat="1" x14ac:dyDescent="0.2">
      <c r="A324" s="33">
        <v>5061</v>
      </c>
      <c r="B324" s="34" t="s">
        <v>285</v>
      </c>
      <c r="C324" s="36">
        <v>34582186</v>
      </c>
      <c r="D324" s="36">
        <v>1957</v>
      </c>
      <c r="E324" s="37">
        <f t="shared" si="42"/>
        <v>17671.01992846193</v>
      </c>
      <c r="F324" s="38">
        <f t="shared" si="43"/>
        <v>0.75831873453322796</v>
      </c>
      <c r="G324" s="37">
        <f t="shared" si="44"/>
        <v>3379.1235246440488</v>
      </c>
      <c r="H324" s="37">
        <f t="shared" si="45"/>
        <v>1155.5541529419588</v>
      </c>
      <c r="I324" s="37">
        <f t="shared" si="46"/>
        <v>4534.6776775860071</v>
      </c>
      <c r="J324" s="81">
        <f t="shared" si="47"/>
        <v>-327.6466461588488</v>
      </c>
      <c r="K324" s="37">
        <f t="shared" si="48"/>
        <v>4207.0310314271583</v>
      </c>
      <c r="L324" s="37">
        <f t="shared" si="49"/>
        <v>8874364.2150358167</v>
      </c>
      <c r="M324" s="37">
        <f t="shared" si="50"/>
        <v>8233159.7285029488</v>
      </c>
      <c r="N324" s="41">
        <f>'jan-mai'!M324</f>
        <v>6139540.6506348113</v>
      </c>
      <c r="O324" s="41">
        <f t="shared" si="51"/>
        <v>2093619.0778681375</v>
      </c>
      <c r="P324" s="4"/>
      <c r="Q324" s="4"/>
      <c r="R324" s="4"/>
      <c r="S324" s="4"/>
      <c r="T324" s="4"/>
    </row>
    <row r="325" spans="1:20" s="34" customFormat="1" x14ac:dyDescent="0.2">
      <c r="A325" s="33">
        <v>5401</v>
      </c>
      <c r="B325" s="34" t="s">
        <v>324</v>
      </c>
      <c r="C325" s="36">
        <v>1728415064</v>
      </c>
      <c r="D325" s="36">
        <v>77992</v>
      </c>
      <c r="E325" s="37">
        <f t="shared" si="42"/>
        <v>22161.440455431326</v>
      </c>
      <c r="F325" s="38">
        <f t="shared" si="43"/>
        <v>0.95101672397122894</v>
      </c>
      <c r="G325" s="37">
        <f t="shared" si="44"/>
        <v>684.87120846241157</v>
      </c>
      <c r="H325" s="37">
        <f t="shared" si="45"/>
        <v>0</v>
      </c>
      <c r="I325" s="37">
        <f t="shared" si="46"/>
        <v>684.87120846241157</v>
      </c>
      <c r="J325" s="81">
        <f t="shared" si="47"/>
        <v>-327.6466461588488</v>
      </c>
      <c r="K325" s="37">
        <f t="shared" si="48"/>
        <v>357.22456230356278</v>
      </c>
      <c r="L325" s="37">
        <f t="shared" si="49"/>
        <v>53414475.290400401</v>
      </c>
      <c r="M325" s="37">
        <f t="shared" si="50"/>
        <v>27860658.063179467</v>
      </c>
      <c r="N325" s="41">
        <f>'jan-mai'!M325</f>
        <v>17205899.866497118</v>
      </c>
      <c r="O325" s="41">
        <f t="shared" si="51"/>
        <v>10654758.196682349</v>
      </c>
      <c r="P325" s="4"/>
      <c r="Q325" s="4"/>
      <c r="R325" s="4"/>
      <c r="S325" s="4"/>
      <c r="T325" s="4"/>
    </row>
    <row r="326" spans="1:20" s="34" customFormat="1" x14ac:dyDescent="0.2">
      <c r="A326" s="33">
        <v>5402</v>
      </c>
      <c r="B326" s="34" t="s">
        <v>420</v>
      </c>
      <c r="C326" s="36">
        <v>498216505</v>
      </c>
      <c r="D326" s="36">
        <v>24903</v>
      </c>
      <c r="E326" s="37">
        <f t="shared" si="42"/>
        <v>20006.284584186644</v>
      </c>
      <c r="F326" s="38">
        <f t="shared" si="43"/>
        <v>0.85853224488511592</v>
      </c>
      <c r="G326" s="37">
        <f t="shared" si="44"/>
        <v>1977.9647312092209</v>
      </c>
      <c r="H326" s="37">
        <f t="shared" si="45"/>
        <v>338.21152343830909</v>
      </c>
      <c r="I326" s="37">
        <f t="shared" si="46"/>
        <v>2316.1762546475302</v>
      </c>
      <c r="J326" s="81">
        <f t="shared" si="47"/>
        <v>-327.6466461588488</v>
      </c>
      <c r="K326" s="37">
        <f t="shared" si="48"/>
        <v>1988.5296084886813</v>
      </c>
      <c r="L326" s="37">
        <f t="shared" si="49"/>
        <v>57679737.269487441</v>
      </c>
      <c r="M326" s="37">
        <f t="shared" si="50"/>
        <v>49520352.840193629</v>
      </c>
      <c r="N326" s="41">
        <f>'jan-mai'!M326</f>
        <v>38166881.818655469</v>
      </c>
      <c r="O326" s="41">
        <f t="shared" si="51"/>
        <v>11353471.021538161</v>
      </c>
      <c r="P326" s="4"/>
      <c r="Q326" s="4"/>
      <c r="R326" s="4"/>
      <c r="S326" s="4"/>
      <c r="T326" s="4"/>
    </row>
    <row r="327" spans="1:20" s="34" customFormat="1" x14ac:dyDescent="0.2">
      <c r="A327" s="33">
        <v>5403</v>
      </c>
      <c r="B327" s="34" t="s">
        <v>342</v>
      </c>
      <c r="C327" s="36">
        <v>424867834</v>
      </c>
      <c r="D327" s="36">
        <v>21317</v>
      </c>
      <c r="E327" s="37">
        <f t="shared" si="42"/>
        <v>19930.939344185394</v>
      </c>
      <c r="F327" s="38">
        <f t="shared" si="43"/>
        <v>0.85529894498040449</v>
      </c>
      <c r="G327" s="37">
        <f t="shared" si="44"/>
        <v>2023.1718752099709</v>
      </c>
      <c r="H327" s="37">
        <f t="shared" si="45"/>
        <v>364.58235743874661</v>
      </c>
      <c r="I327" s="37">
        <f t="shared" si="46"/>
        <v>2387.7542326487173</v>
      </c>
      <c r="J327" s="81">
        <f t="shared" si="47"/>
        <v>-327.6466461588488</v>
      </c>
      <c r="K327" s="37">
        <f t="shared" si="48"/>
        <v>2060.1075864898685</v>
      </c>
      <c r="L327" s="37">
        <f t="shared" si="49"/>
        <v>50899756.977372706</v>
      </c>
      <c r="M327" s="37">
        <f t="shared" si="50"/>
        <v>43915313.42120453</v>
      </c>
      <c r="N327" s="41">
        <f>'jan-mai'!M327</f>
        <v>34902740.964017548</v>
      </c>
      <c r="O327" s="41">
        <f t="shared" si="51"/>
        <v>9012572.457186982</v>
      </c>
      <c r="P327" s="4"/>
      <c r="Q327" s="4"/>
      <c r="R327" s="4"/>
      <c r="S327" s="4"/>
      <c r="T327" s="4"/>
    </row>
    <row r="328" spans="1:20" s="34" customFormat="1" x14ac:dyDescent="0.2">
      <c r="A328" s="33">
        <v>5404</v>
      </c>
      <c r="B328" s="34" t="s">
        <v>339</v>
      </c>
      <c r="C328" s="36">
        <v>32543135</v>
      </c>
      <c r="D328" s="36">
        <v>1933</v>
      </c>
      <c r="E328" s="37">
        <f t="shared" si="42"/>
        <v>16835.558717020176</v>
      </c>
      <c r="F328" s="38">
        <f t="shared" si="43"/>
        <v>0.72246648088986665</v>
      </c>
      <c r="G328" s="37">
        <f t="shared" si="44"/>
        <v>3880.4002515091015</v>
      </c>
      <c r="H328" s="37">
        <f t="shared" si="45"/>
        <v>1447.9655769465726</v>
      </c>
      <c r="I328" s="37">
        <f t="shared" si="46"/>
        <v>5328.3658284556741</v>
      </c>
      <c r="J328" s="81">
        <f t="shared" si="47"/>
        <v>-327.6466461588488</v>
      </c>
      <c r="K328" s="37">
        <f t="shared" si="48"/>
        <v>5000.7191822968252</v>
      </c>
      <c r="L328" s="37">
        <f t="shared" si="49"/>
        <v>10299731.146404818</v>
      </c>
      <c r="M328" s="37">
        <f t="shared" si="50"/>
        <v>9666390.1793797631</v>
      </c>
      <c r="N328" s="41">
        <f>'jan-mai'!M328</f>
        <v>8317179.5642959075</v>
      </c>
      <c r="O328" s="41">
        <f t="shared" si="51"/>
        <v>1349210.6150838556</v>
      </c>
      <c r="P328" s="4"/>
      <c r="Q328" s="4"/>
      <c r="R328" s="4"/>
      <c r="S328" s="4"/>
      <c r="T328" s="4"/>
    </row>
    <row r="329" spans="1:20" s="34" customFormat="1" x14ac:dyDescent="0.2">
      <c r="A329" s="33">
        <v>5405</v>
      </c>
      <c r="B329" s="34" t="s">
        <v>340</v>
      </c>
      <c r="C329" s="36">
        <v>104971541</v>
      </c>
      <c r="D329" s="36">
        <v>5593</v>
      </c>
      <c r="E329" s="37">
        <f t="shared" ref="E329:E363" si="52">IF(ISNUMBER(C329),(C329)/D329,"")</f>
        <v>18768.37850885035</v>
      </c>
      <c r="F329" s="38">
        <f t="shared" ref="F329:F363" si="53">IF(ISNUMBER(C329),E329/E$365,"")</f>
        <v>0.80540982341084399</v>
      </c>
      <c r="G329" s="37">
        <f t="shared" ref="G329:G363" si="54">IF(ISNUMBER(D329),(E$365-E329)*0.6,"")</f>
        <v>2720.7083764109971</v>
      </c>
      <c r="H329" s="37">
        <f t="shared" ref="H329:H363" si="55">IF(ISNUMBER(D329),(IF(E329&gt;=E$365*0.9,0,IF(E329&lt;0.9*E$365,(E$365*0.9-E329)*0.35))),"")</f>
        <v>771.47864980601184</v>
      </c>
      <c r="I329" s="37">
        <f t="shared" ref="I329:I363" si="56">IF(ISNUMBER(C329),G329+H329,"")</f>
        <v>3492.1870262170087</v>
      </c>
      <c r="J329" s="81">
        <f t="shared" ref="J329:J363" si="57">IF(ISNUMBER(D329),I$367,"")</f>
        <v>-327.6466461588488</v>
      </c>
      <c r="K329" s="37">
        <f t="shared" ref="K329:K363" si="58">IF(ISNUMBER(I329),I329+J329,"")</f>
        <v>3164.5403800581598</v>
      </c>
      <c r="L329" s="37">
        <f t="shared" ref="L329:L363" si="59">IF(ISNUMBER(I329),(I329*D329),"")</f>
        <v>19531802.037631728</v>
      </c>
      <c r="M329" s="37">
        <f t="shared" ref="M329:M363" si="60">IF(ISNUMBER(K329),(K329*D329),"")</f>
        <v>17699274.345665287</v>
      </c>
      <c r="N329" s="41">
        <f>'jan-mai'!M329</f>
        <v>13651469.055978799</v>
      </c>
      <c r="O329" s="41">
        <f t="shared" ref="O329:O363" si="61">IF(ISNUMBER(M329),(M329-N329),"")</f>
        <v>4047805.289686488</v>
      </c>
      <c r="P329" s="4"/>
      <c r="Q329" s="4"/>
      <c r="R329" s="4"/>
      <c r="S329" s="4"/>
      <c r="T329" s="4"/>
    </row>
    <row r="330" spans="1:20" s="34" customFormat="1" x14ac:dyDescent="0.2">
      <c r="A330" s="33">
        <v>5406</v>
      </c>
      <c r="B330" s="34" t="s">
        <v>341</v>
      </c>
      <c r="C330" s="36">
        <v>245830960</v>
      </c>
      <c r="D330" s="36">
        <v>11310</v>
      </c>
      <c r="E330" s="37">
        <f t="shared" si="52"/>
        <v>21735.717064544649</v>
      </c>
      <c r="F330" s="38">
        <f t="shared" si="53"/>
        <v>0.93274760173916105</v>
      </c>
      <c r="G330" s="37">
        <f t="shared" si="54"/>
        <v>940.30524299441743</v>
      </c>
      <c r="H330" s="37">
        <f t="shared" si="55"/>
        <v>0</v>
      </c>
      <c r="I330" s="37">
        <f t="shared" si="56"/>
        <v>940.30524299441743</v>
      </c>
      <c r="J330" s="81">
        <f t="shared" si="57"/>
        <v>-327.6466461588488</v>
      </c>
      <c r="K330" s="37">
        <f t="shared" si="58"/>
        <v>612.65859683556869</v>
      </c>
      <c r="L330" s="37">
        <f t="shared" si="59"/>
        <v>10634852.298266862</v>
      </c>
      <c r="M330" s="37">
        <f t="shared" si="60"/>
        <v>6929168.7302102819</v>
      </c>
      <c r="N330" s="41">
        <f>'jan-mai'!M330</f>
        <v>4113210.0628793063</v>
      </c>
      <c r="O330" s="41">
        <f t="shared" si="61"/>
        <v>2815958.6673309756</v>
      </c>
      <c r="P330" s="4"/>
      <c r="Q330" s="4"/>
      <c r="R330" s="4"/>
      <c r="S330" s="4"/>
      <c r="T330" s="4"/>
    </row>
    <row r="331" spans="1:20" s="34" customFormat="1" x14ac:dyDescent="0.2">
      <c r="A331" s="33">
        <v>5411</v>
      </c>
      <c r="B331" s="34" t="s">
        <v>325</v>
      </c>
      <c r="C331" s="36">
        <v>45302929</v>
      </c>
      <c r="D331" s="36">
        <v>2866</v>
      </c>
      <c r="E331" s="37">
        <f t="shared" si="52"/>
        <v>15807.023377529658</v>
      </c>
      <c r="F331" s="38">
        <f t="shared" si="53"/>
        <v>0.67832881253667165</v>
      </c>
      <c r="G331" s="37">
        <f t="shared" si="54"/>
        <v>4497.5214552034122</v>
      </c>
      <c r="H331" s="37">
        <f t="shared" si="55"/>
        <v>1807.9529457682538</v>
      </c>
      <c r="I331" s="37">
        <f t="shared" si="56"/>
        <v>6305.474400971666</v>
      </c>
      <c r="J331" s="81">
        <f t="shared" si="57"/>
        <v>-327.6466461588488</v>
      </c>
      <c r="K331" s="37">
        <f t="shared" si="58"/>
        <v>5977.8277548128171</v>
      </c>
      <c r="L331" s="37">
        <f t="shared" si="59"/>
        <v>18071489.633184794</v>
      </c>
      <c r="M331" s="37">
        <f t="shared" si="60"/>
        <v>17132454.345293533</v>
      </c>
      <c r="N331" s="41">
        <f>'jan-mai'!M331</f>
        <v>13639250.114470806</v>
      </c>
      <c r="O331" s="41">
        <f t="shared" si="61"/>
        <v>3493204.2308227271</v>
      </c>
      <c r="P331" s="4"/>
      <c r="Q331" s="4"/>
      <c r="R331" s="4"/>
      <c r="S331" s="4"/>
      <c r="T331" s="4"/>
    </row>
    <row r="332" spans="1:20" s="34" customFormat="1" x14ac:dyDescent="0.2">
      <c r="A332" s="33">
        <v>5412</v>
      </c>
      <c r="B332" s="34" t="s">
        <v>313</v>
      </c>
      <c r="C332" s="36">
        <v>75957291</v>
      </c>
      <c r="D332" s="36">
        <v>4206</v>
      </c>
      <c r="E332" s="37">
        <f t="shared" si="52"/>
        <v>18059.27032810271</v>
      </c>
      <c r="F332" s="38">
        <f t="shared" si="53"/>
        <v>0.77497977350718161</v>
      </c>
      <c r="G332" s="37">
        <f t="shared" si="54"/>
        <v>3146.1732848595811</v>
      </c>
      <c r="H332" s="37">
        <f t="shared" si="55"/>
        <v>1019.666513067686</v>
      </c>
      <c r="I332" s="37">
        <f t="shared" si="56"/>
        <v>4165.8397979272668</v>
      </c>
      <c r="J332" s="81">
        <f t="shared" si="57"/>
        <v>-327.6466461588488</v>
      </c>
      <c r="K332" s="37">
        <f t="shared" si="58"/>
        <v>3838.1931517684179</v>
      </c>
      <c r="L332" s="37">
        <f t="shared" si="59"/>
        <v>17521522.190082084</v>
      </c>
      <c r="M332" s="37">
        <f t="shared" si="60"/>
        <v>16143440.396337966</v>
      </c>
      <c r="N332" s="41">
        <f>'jan-mai'!M332</f>
        <v>13418879.643392961</v>
      </c>
      <c r="O332" s="41">
        <f t="shared" si="61"/>
        <v>2724560.752945004</v>
      </c>
      <c r="P332" s="4"/>
      <c r="Q332" s="4"/>
      <c r="R332" s="4"/>
      <c r="S332" s="4"/>
      <c r="T332" s="4"/>
    </row>
    <row r="333" spans="1:20" s="34" customFormat="1" x14ac:dyDescent="0.2">
      <c r="A333" s="33">
        <v>5413</v>
      </c>
      <c r="B333" s="34" t="s">
        <v>326</v>
      </c>
      <c r="C333" s="36">
        <v>28406798</v>
      </c>
      <c r="D333" s="36">
        <v>1279</v>
      </c>
      <c r="E333" s="37">
        <f t="shared" si="52"/>
        <v>22210.162627052385</v>
      </c>
      <c r="F333" s="38">
        <f t="shared" si="53"/>
        <v>0.9531075447431463</v>
      </c>
      <c r="G333" s="37">
        <f t="shared" si="54"/>
        <v>655.63790548977624</v>
      </c>
      <c r="H333" s="37">
        <f t="shared" si="55"/>
        <v>0</v>
      </c>
      <c r="I333" s="37">
        <f t="shared" si="56"/>
        <v>655.63790548977624</v>
      </c>
      <c r="J333" s="81">
        <f t="shared" si="57"/>
        <v>-327.6466461588488</v>
      </c>
      <c r="K333" s="37">
        <f t="shared" si="58"/>
        <v>327.99125933092745</v>
      </c>
      <c r="L333" s="37">
        <f t="shared" si="59"/>
        <v>838560.88112142379</v>
      </c>
      <c r="M333" s="37">
        <f t="shared" si="60"/>
        <v>419500.82068425621</v>
      </c>
      <c r="N333" s="41">
        <f>'jan-mai'!M333</f>
        <v>943939.25034682686</v>
      </c>
      <c r="O333" s="41">
        <f t="shared" si="61"/>
        <v>-524438.42966257059</v>
      </c>
      <c r="P333" s="4"/>
      <c r="Q333" s="4"/>
      <c r="R333" s="4"/>
      <c r="S333" s="4"/>
      <c r="T333" s="4"/>
    </row>
    <row r="334" spans="1:20" s="34" customFormat="1" x14ac:dyDescent="0.2">
      <c r="A334" s="33">
        <v>5414</v>
      </c>
      <c r="B334" s="34" t="s">
        <v>327</v>
      </c>
      <c r="C334" s="36">
        <v>25186700</v>
      </c>
      <c r="D334" s="36">
        <v>1079</v>
      </c>
      <c r="E334" s="37">
        <f t="shared" si="52"/>
        <v>23342.632066728453</v>
      </c>
      <c r="F334" s="38">
        <f t="shared" si="53"/>
        <v>1.0017053504085409</v>
      </c>
      <c r="G334" s="37">
        <f t="shared" si="54"/>
        <v>-23.843758315864395</v>
      </c>
      <c r="H334" s="37">
        <f t="shared" si="55"/>
        <v>0</v>
      </c>
      <c r="I334" s="37">
        <f t="shared" si="56"/>
        <v>-23.843758315864395</v>
      </c>
      <c r="J334" s="81">
        <f t="shared" si="57"/>
        <v>-327.6466461588488</v>
      </c>
      <c r="K334" s="37">
        <f t="shared" si="58"/>
        <v>-351.49040447471322</v>
      </c>
      <c r="L334" s="37">
        <f t="shared" si="59"/>
        <v>-25727.415222817683</v>
      </c>
      <c r="M334" s="37">
        <f t="shared" si="60"/>
        <v>-379258.14642821555</v>
      </c>
      <c r="N334" s="41">
        <f>'jan-mai'!M334</f>
        <v>-853472.37675979093</v>
      </c>
      <c r="O334" s="41">
        <f t="shared" si="61"/>
        <v>474214.23033157538</v>
      </c>
      <c r="P334" s="4"/>
      <c r="Q334" s="4"/>
      <c r="R334" s="4"/>
      <c r="S334" s="4"/>
      <c r="T334" s="4"/>
    </row>
    <row r="335" spans="1:20" s="34" customFormat="1" x14ac:dyDescent="0.2">
      <c r="A335" s="33">
        <v>5415</v>
      </c>
      <c r="B335" s="34" t="s">
        <v>387</v>
      </c>
      <c r="C335" s="36">
        <v>13195705</v>
      </c>
      <c r="D335" s="36">
        <v>983</v>
      </c>
      <c r="E335" s="37">
        <f t="shared" si="52"/>
        <v>13423.911495422177</v>
      </c>
      <c r="F335" s="38">
        <f t="shared" si="53"/>
        <v>0.5760620280495955</v>
      </c>
      <c r="G335" s="37">
        <f t="shared" si="54"/>
        <v>5927.3885844679007</v>
      </c>
      <c r="H335" s="37">
        <f t="shared" si="55"/>
        <v>2642.0421045058724</v>
      </c>
      <c r="I335" s="37">
        <f t="shared" si="56"/>
        <v>8569.4306889737727</v>
      </c>
      <c r="J335" s="81">
        <f t="shared" si="57"/>
        <v>-327.6466461588488</v>
      </c>
      <c r="K335" s="37">
        <f t="shared" si="58"/>
        <v>8241.7840428149248</v>
      </c>
      <c r="L335" s="37">
        <f t="shared" si="59"/>
        <v>8423750.3672612179</v>
      </c>
      <c r="M335" s="37">
        <f t="shared" si="60"/>
        <v>8101673.7140870709</v>
      </c>
      <c r="N335" s="41">
        <f>'jan-mai'!M335</f>
        <v>6348368.2008809522</v>
      </c>
      <c r="O335" s="41">
        <f t="shared" si="61"/>
        <v>1753305.5132061187</v>
      </c>
      <c r="P335" s="4"/>
      <c r="Q335" s="4"/>
      <c r="R335" s="4"/>
      <c r="S335" s="4"/>
      <c r="T335" s="4"/>
    </row>
    <row r="336" spans="1:20" s="34" customFormat="1" x14ac:dyDescent="0.2">
      <c r="A336" s="33">
        <v>5416</v>
      </c>
      <c r="B336" s="34" t="s">
        <v>328</v>
      </c>
      <c r="C336" s="36">
        <v>90107069</v>
      </c>
      <c r="D336" s="36">
        <v>3949</v>
      </c>
      <c r="E336" s="37">
        <f t="shared" si="52"/>
        <v>22817.692833628767</v>
      </c>
      <c r="F336" s="38">
        <f t="shared" si="53"/>
        <v>0.97917856607110487</v>
      </c>
      <c r="G336" s="37">
        <f t="shared" si="54"/>
        <v>291.11978154394671</v>
      </c>
      <c r="H336" s="37">
        <f t="shared" si="55"/>
        <v>0</v>
      </c>
      <c r="I336" s="37">
        <f t="shared" si="56"/>
        <v>291.11978154394671</v>
      </c>
      <c r="J336" s="81">
        <f t="shared" si="57"/>
        <v>-327.6466461588488</v>
      </c>
      <c r="K336" s="37">
        <f t="shared" si="58"/>
        <v>-36.526864614902081</v>
      </c>
      <c r="L336" s="37">
        <f t="shared" si="59"/>
        <v>1149632.0173170455</v>
      </c>
      <c r="M336" s="37">
        <f t="shared" si="60"/>
        <v>-144244.58836424831</v>
      </c>
      <c r="N336" s="41">
        <f>'jan-mai'!M336</f>
        <v>-2760605.9777798103</v>
      </c>
      <c r="O336" s="41">
        <f t="shared" si="61"/>
        <v>2616361.3894155622</v>
      </c>
      <c r="P336" s="4"/>
      <c r="Q336" s="4"/>
      <c r="R336" s="4"/>
      <c r="S336" s="4"/>
      <c r="T336" s="4"/>
    </row>
    <row r="337" spans="1:20" s="34" customFormat="1" x14ac:dyDescent="0.2">
      <c r="A337" s="33">
        <v>5417</v>
      </c>
      <c r="B337" s="34" t="s">
        <v>329</v>
      </c>
      <c r="C337" s="36">
        <v>35102302</v>
      </c>
      <c r="D337" s="36">
        <v>2048</v>
      </c>
      <c r="E337" s="37">
        <f t="shared" si="52"/>
        <v>17139.7958984375</v>
      </c>
      <c r="F337" s="38">
        <f t="shared" si="53"/>
        <v>0.73552224990287929</v>
      </c>
      <c r="G337" s="37">
        <f t="shared" si="54"/>
        <v>3697.8579426587071</v>
      </c>
      <c r="H337" s="37">
        <f t="shared" si="55"/>
        <v>1341.4825634505094</v>
      </c>
      <c r="I337" s="37">
        <f t="shared" si="56"/>
        <v>5039.3405061092162</v>
      </c>
      <c r="J337" s="81">
        <f t="shared" si="57"/>
        <v>-327.6466461588488</v>
      </c>
      <c r="K337" s="37">
        <f t="shared" si="58"/>
        <v>4711.6938599503674</v>
      </c>
      <c r="L337" s="37">
        <f t="shared" si="59"/>
        <v>10320569.356511675</v>
      </c>
      <c r="M337" s="37">
        <f t="shared" si="60"/>
        <v>9649549.0251783524</v>
      </c>
      <c r="N337" s="41">
        <f>'jan-mai'!M337</f>
        <v>8483854.0509198252</v>
      </c>
      <c r="O337" s="41">
        <f t="shared" si="61"/>
        <v>1165694.9742585272</v>
      </c>
      <c r="P337" s="4"/>
      <c r="Q337" s="4"/>
      <c r="R337" s="4"/>
      <c r="S337" s="4"/>
      <c r="T337" s="4"/>
    </row>
    <row r="338" spans="1:20" s="34" customFormat="1" x14ac:dyDescent="0.2">
      <c r="A338" s="33">
        <v>5418</v>
      </c>
      <c r="B338" s="34" t="s">
        <v>330</v>
      </c>
      <c r="C338" s="36">
        <v>135521358</v>
      </c>
      <c r="D338" s="36">
        <v>6782</v>
      </c>
      <c r="E338" s="37">
        <f t="shared" si="52"/>
        <v>19982.506340312593</v>
      </c>
      <c r="F338" s="38">
        <f t="shared" si="53"/>
        <v>0.85751184606959829</v>
      </c>
      <c r="G338" s="37">
        <f t="shared" si="54"/>
        <v>1992.2316775336512</v>
      </c>
      <c r="H338" s="37">
        <f t="shared" si="55"/>
        <v>346.53390879422676</v>
      </c>
      <c r="I338" s="37">
        <f t="shared" si="56"/>
        <v>2338.7655863278778</v>
      </c>
      <c r="J338" s="81">
        <f t="shared" si="57"/>
        <v>-327.6466461588488</v>
      </c>
      <c r="K338" s="37">
        <f t="shared" si="58"/>
        <v>2011.118940169029</v>
      </c>
      <c r="L338" s="37">
        <f t="shared" si="59"/>
        <v>15861508.206475668</v>
      </c>
      <c r="M338" s="37">
        <f t="shared" si="60"/>
        <v>13639408.652226355</v>
      </c>
      <c r="N338" s="41">
        <f>'jan-mai'!M338</f>
        <v>8842330.5937686767</v>
      </c>
      <c r="O338" s="41">
        <f t="shared" si="61"/>
        <v>4797078.0584576782</v>
      </c>
      <c r="P338" s="4"/>
      <c r="Q338" s="4"/>
      <c r="R338" s="4"/>
      <c r="S338" s="4"/>
      <c r="T338" s="4"/>
    </row>
    <row r="339" spans="1:20" s="34" customFormat="1" x14ac:dyDescent="0.2">
      <c r="A339" s="33">
        <v>5419</v>
      </c>
      <c r="B339" s="34" t="s">
        <v>331</v>
      </c>
      <c r="C339" s="36">
        <v>62462855</v>
      </c>
      <c r="D339" s="36">
        <v>3428</v>
      </c>
      <c r="E339" s="37">
        <f t="shared" si="52"/>
        <v>18221.369603267212</v>
      </c>
      <c r="F339" s="38">
        <f t="shared" si="53"/>
        <v>0.7819359604001358</v>
      </c>
      <c r="G339" s="37">
        <f t="shared" si="54"/>
        <v>3048.9137197608798</v>
      </c>
      <c r="H339" s="37">
        <f t="shared" si="55"/>
        <v>962.93176676011001</v>
      </c>
      <c r="I339" s="37">
        <f t="shared" si="56"/>
        <v>4011.8454865209897</v>
      </c>
      <c r="J339" s="81">
        <f t="shared" si="57"/>
        <v>-327.6466461588488</v>
      </c>
      <c r="K339" s="37">
        <f t="shared" si="58"/>
        <v>3684.1988403621408</v>
      </c>
      <c r="L339" s="37">
        <f t="shared" si="59"/>
        <v>13752606.327793952</v>
      </c>
      <c r="M339" s="37">
        <f t="shared" si="60"/>
        <v>12629433.624761419</v>
      </c>
      <c r="N339" s="41">
        <f>'jan-mai'!M339</f>
        <v>10178366.140406813</v>
      </c>
      <c r="O339" s="41">
        <f t="shared" si="61"/>
        <v>2451067.4843546059</v>
      </c>
      <c r="P339" s="4"/>
      <c r="Q339" s="4"/>
      <c r="R339" s="4"/>
      <c r="S339" s="4"/>
      <c r="T339" s="4"/>
    </row>
    <row r="340" spans="1:20" s="34" customFormat="1" x14ac:dyDescent="0.2">
      <c r="A340" s="33">
        <v>5420</v>
      </c>
      <c r="B340" s="34" t="s">
        <v>332</v>
      </c>
      <c r="C340" s="36">
        <v>17248394</v>
      </c>
      <c r="D340" s="36">
        <v>1056</v>
      </c>
      <c r="E340" s="37">
        <f t="shared" si="52"/>
        <v>16333.70643939394</v>
      </c>
      <c r="F340" s="38">
        <f t="shared" si="53"/>
        <v>0.70093043002054545</v>
      </c>
      <c r="G340" s="37">
        <f t="shared" si="54"/>
        <v>4181.5116180848427</v>
      </c>
      <c r="H340" s="37">
        <f t="shared" si="55"/>
        <v>1623.6138741157554</v>
      </c>
      <c r="I340" s="37">
        <f t="shared" si="56"/>
        <v>5805.1254922005983</v>
      </c>
      <c r="J340" s="81">
        <f t="shared" si="57"/>
        <v>-327.6466461588488</v>
      </c>
      <c r="K340" s="37">
        <f t="shared" si="58"/>
        <v>5477.4788460417494</v>
      </c>
      <c r="L340" s="37">
        <f t="shared" si="59"/>
        <v>6130212.519763832</v>
      </c>
      <c r="M340" s="37">
        <f t="shared" si="60"/>
        <v>5784217.6614200873</v>
      </c>
      <c r="N340" s="41">
        <f>'jan-mai'!M340</f>
        <v>4635906.4489117842</v>
      </c>
      <c r="O340" s="41">
        <f t="shared" si="61"/>
        <v>1148311.2125083031</v>
      </c>
      <c r="P340" s="4"/>
      <c r="Q340" s="4"/>
      <c r="R340" s="4"/>
      <c r="S340" s="4"/>
      <c r="T340" s="4"/>
    </row>
    <row r="341" spans="1:20" s="34" customFormat="1" x14ac:dyDescent="0.2">
      <c r="A341" s="33">
        <v>5421</v>
      </c>
      <c r="B341" s="34" t="s">
        <v>414</v>
      </c>
      <c r="C341" s="36">
        <v>300966945</v>
      </c>
      <c r="D341" s="36">
        <v>14851</v>
      </c>
      <c r="E341" s="37">
        <f t="shared" si="52"/>
        <v>20265.76964514174</v>
      </c>
      <c r="F341" s="38">
        <f t="shared" si="53"/>
        <v>0.86966756043851046</v>
      </c>
      <c r="G341" s="37">
        <f t="shared" si="54"/>
        <v>1822.2736946361633</v>
      </c>
      <c r="H341" s="37">
        <f t="shared" si="55"/>
        <v>247.39175210402553</v>
      </c>
      <c r="I341" s="37">
        <f t="shared" si="56"/>
        <v>2069.6654467401891</v>
      </c>
      <c r="J341" s="81">
        <f t="shared" si="57"/>
        <v>-327.6466461588488</v>
      </c>
      <c r="K341" s="37">
        <f t="shared" si="58"/>
        <v>1742.0188005813402</v>
      </c>
      <c r="L341" s="37">
        <f t="shared" si="59"/>
        <v>30736601.549538549</v>
      </c>
      <c r="M341" s="37">
        <f t="shared" si="60"/>
        <v>25870721.207433484</v>
      </c>
      <c r="N341" s="41">
        <f>'jan-mai'!M341</f>
        <v>23115251.948711101</v>
      </c>
      <c r="O341" s="41">
        <f t="shared" si="61"/>
        <v>2755469.2587223835</v>
      </c>
      <c r="P341" s="4"/>
      <c r="Q341" s="4"/>
      <c r="R341" s="4"/>
      <c r="S341" s="4"/>
      <c r="T341" s="4"/>
    </row>
    <row r="342" spans="1:20" s="34" customFormat="1" x14ac:dyDescent="0.2">
      <c r="A342" s="33">
        <v>5422</v>
      </c>
      <c r="B342" s="34" t="s">
        <v>333</v>
      </c>
      <c r="C342" s="36">
        <v>90161787</v>
      </c>
      <c r="D342" s="36">
        <v>5517</v>
      </c>
      <c r="E342" s="37">
        <f t="shared" si="52"/>
        <v>16342.538879825992</v>
      </c>
      <c r="F342" s="38">
        <f t="shared" si="53"/>
        <v>0.70130945766458574</v>
      </c>
      <c r="G342" s="37">
        <f t="shared" si="54"/>
        <v>4176.2121538256115</v>
      </c>
      <c r="H342" s="37">
        <f t="shared" si="55"/>
        <v>1620.5225199645372</v>
      </c>
      <c r="I342" s="37">
        <f t="shared" si="56"/>
        <v>5796.7346737901489</v>
      </c>
      <c r="J342" s="81">
        <f t="shared" si="57"/>
        <v>-327.6466461588488</v>
      </c>
      <c r="K342" s="37">
        <f t="shared" si="58"/>
        <v>5469.0880276313001</v>
      </c>
      <c r="L342" s="37">
        <f t="shared" si="59"/>
        <v>31980585.195300251</v>
      </c>
      <c r="M342" s="37">
        <f t="shared" si="60"/>
        <v>30172958.648441881</v>
      </c>
      <c r="N342" s="41">
        <f>'jan-mai'!M342</f>
        <v>24259698.090905603</v>
      </c>
      <c r="O342" s="41">
        <f t="shared" si="61"/>
        <v>5913260.5575362779</v>
      </c>
      <c r="P342" s="4"/>
      <c r="Q342" s="4"/>
      <c r="R342" s="4"/>
      <c r="S342" s="4"/>
      <c r="T342" s="4"/>
    </row>
    <row r="343" spans="1:20" s="34" customFormat="1" x14ac:dyDescent="0.2">
      <c r="A343" s="33">
        <v>5423</v>
      </c>
      <c r="B343" s="34" t="s">
        <v>334</v>
      </c>
      <c r="C343" s="36">
        <v>40888721</v>
      </c>
      <c r="D343" s="36">
        <v>2171</v>
      </c>
      <c r="E343" s="37">
        <f t="shared" si="52"/>
        <v>18834.049286043297</v>
      </c>
      <c r="F343" s="38">
        <f t="shared" si="53"/>
        <v>0.80822796185776868</v>
      </c>
      <c r="G343" s="37">
        <f t="shared" si="54"/>
        <v>2681.3059100952291</v>
      </c>
      <c r="H343" s="37">
        <f t="shared" si="55"/>
        <v>748.4938777884804</v>
      </c>
      <c r="I343" s="37">
        <f t="shared" si="56"/>
        <v>3429.7997878837095</v>
      </c>
      <c r="J343" s="81">
        <f t="shared" si="57"/>
        <v>-327.6466461588488</v>
      </c>
      <c r="K343" s="37">
        <f t="shared" si="58"/>
        <v>3102.1531417248607</v>
      </c>
      <c r="L343" s="37">
        <f t="shared" si="59"/>
        <v>7446095.3394955331</v>
      </c>
      <c r="M343" s="37">
        <f t="shared" si="60"/>
        <v>6734774.4706846727</v>
      </c>
      <c r="N343" s="41">
        <f>'jan-mai'!M343</f>
        <v>5920471.8996567093</v>
      </c>
      <c r="O343" s="41">
        <f t="shared" si="61"/>
        <v>814302.57102796342</v>
      </c>
      <c r="P343" s="4"/>
      <c r="Q343" s="4"/>
      <c r="R343" s="4"/>
      <c r="S343" s="4"/>
      <c r="T343" s="4"/>
    </row>
    <row r="344" spans="1:20" s="34" customFormat="1" x14ac:dyDescent="0.2">
      <c r="A344" s="33">
        <v>5424</v>
      </c>
      <c r="B344" s="34" t="s">
        <v>335</v>
      </c>
      <c r="C344" s="36">
        <v>43307363</v>
      </c>
      <c r="D344" s="36">
        <v>2714</v>
      </c>
      <c r="E344" s="37">
        <f t="shared" si="52"/>
        <v>15957.023949889463</v>
      </c>
      <c r="F344" s="38">
        <f t="shared" si="53"/>
        <v>0.68476580625133199</v>
      </c>
      <c r="G344" s="37">
        <f t="shared" si="54"/>
        <v>4407.5211117875297</v>
      </c>
      <c r="H344" s="37">
        <f t="shared" si="55"/>
        <v>1755.4527454423223</v>
      </c>
      <c r="I344" s="37">
        <f t="shared" si="56"/>
        <v>6162.973857229852</v>
      </c>
      <c r="J344" s="81">
        <f t="shared" si="57"/>
        <v>-327.6466461588488</v>
      </c>
      <c r="K344" s="37">
        <f t="shared" si="58"/>
        <v>5835.3272110710031</v>
      </c>
      <c r="L344" s="37">
        <f t="shared" si="59"/>
        <v>16726311.048521819</v>
      </c>
      <c r="M344" s="37">
        <f t="shared" si="60"/>
        <v>15837078.050846703</v>
      </c>
      <c r="N344" s="41">
        <f>'jan-mai'!M344</f>
        <v>13383545.984324414</v>
      </c>
      <c r="O344" s="41">
        <f t="shared" si="61"/>
        <v>2453532.0665222891</v>
      </c>
      <c r="P344" s="4"/>
      <c r="Q344" s="4"/>
      <c r="R344" s="4"/>
      <c r="S344" s="4"/>
      <c r="T344" s="4"/>
    </row>
    <row r="345" spans="1:20" s="34" customFormat="1" x14ac:dyDescent="0.2">
      <c r="A345" s="33">
        <v>5425</v>
      </c>
      <c r="B345" s="34" t="s">
        <v>415</v>
      </c>
      <c r="C345" s="36">
        <v>33478878</v>
      </c>
      <c r="D345" s="36">
        <v>1836</v>
      </c>
      <c r="E345" s="37">
        <f t="shared" si="52"/>
        <v>18234.683006535946</v>
      </c>
      <c r="F345" s="38">
        <f t="shared" si="53"/>
        <v>0.78250728017454318</v>
      </c>
      <c r="G345" s="37">
        <f t="shared" si="54"/>
        <v>3040.9256777996393</v>
      </c>
      <c r="H345" s="37">
        <f t="shared" si="55"/>
        <v>958.27207561605314</v>
      </c>
      <c r="I345" s="37">
        <f t="shared" si="56"/>
        <v>3999.1977534156922</v>
      </c>
      <c r="J345" s="81">
        <f t="shared" si="57"/>
        <v>-327.6466461588488</v>
      </c>
      <c r="K345" s="37">
        <f t="shared" si="58"/>
        <v>3671.5511072568434</v>
      </c>
      <c r="L345" s="37">
        <f t="shared" si="59"/>
        <v>7342527.0752712106</v>
      </c>
      <c r="M345" s="37">
        <f t="shared" si="60"/>
        <v>6740967.8329235641</v>
      </c>
      <c r="N345" s="41">
        <f>'jan-mai'!M345</f>
        <v>4673878.0799261695</v>
      </c>
      <c r="O345" s="41">
        <f t="shared" si="61"/>
        <v>2067089.7529973947</v>
      </c>
      <c r="P345" s="4"/>
      <c r="Q345" s="4"/>
      <c r="R345" s="4"/>
      <c r="S345" s="4"/>
      <c r="T345" s="4"/>
    </row>
    <row r="346" spans="1:20" s="34" customFormat="1" x14ac:dyDescent="0.2">
      <c r="A346" s="33">
        <v>5426</v>
      </c>
      <c r="B346" s="34" t="s">
        <v>416</v>
      </c>
      <c r="C346" s="36">
        <v>33422009</v>
      </c>
      <c r="D346" s="36">
        <v>2000</v>
      </c>
      <c r="E346" s="37">
        <f t="shared" si="52"/>
        <v>16711.004499999999</v>
      </c>
      <c r="F346" s="38">
        <f t="shared" si="53"/>
        <v>0.71712146987104097</v>
      </c>
      <c r="G346" s="37">
        <f t="shared" si="54"/>
        <v>3955.1327817212077</v>
      </c>
      <c r="H346" s="37">
        <f t="shared" si="55"/>
        <v>1491.5595529036345</v>
      </c>
      <c r="I346" s="37">
        <f t="shared" si="56"/>
        <v>5446.6923346248423</v>
      </c>
      <c r="J346" s="81">
        <f t="shared" si="57"/>
        <v>-327.6466461588488</v>
      </c>
      <c r="K346" s="37">
        <f t="shared" si="58"/>
        <v>5119.0456884659934</v>
      </c>
      <c r="L346" s="37">
        <f t="shared" si="59"/>
        <v>10893384.669249684</v>
      </c>
      <c r="M346" s="37">
        <f t="shared" si="60"/>
        <v>10238091.376931988</v>
      </c>
      <c r="N346" s="41">
        <f>'jan-mai'!M346</f>
        <v>7849068.7782420153</v>
      </c>
      <c r="O346" s="41">
        <f t="shared" si="61"/>
        <v>2389022.5986899724</v>
      </c>
      <c r="P346" s="4"/>
      <c r="Q346" s="4"/>
      <c r="R346" s="4"/>
      <c r="S346" s="4"/>
      <c r="T346" s="4"/>
    </row>
    <row r="347" spans="1:20" s="34" customFormat="1" x14ac:dyDescent="0.2">
      <c r="A347" s="33">
        <v>5427</v>
      </c>
      <c r="B347" s="34" t="s">
        <v>336</v>
      </c>
      <c r="C347" s="36">
        <v>47850945</v>
      </c>
      <c r="D347" s="36">
        <v>2790</v>
      </c>
      <c r="E347" s="37">
        <f t="shared" si="52"/>
        <v>17150.87634408602</v>
      </c>
      <c r="F347" s="38">
        <f t="shared" si="53"/>
        <v>0.73599774648181282</v>
      </c>
      <c r="G347" s="37">
        <f t="shared" si="54"/>
        <v>3691.2096752695948</v>
      </c>
      <c r="H347" s="37">
        <f t="shared" si="55"/>
        <v>1337.6044074735273</v>
      </c>
      <c r="I347" s="37">
        <f t="shared" si="56"/>
        <v>5028.8140827431216</v>
      </c>
      <c r="J347" s="81">
        <f t="shared" si="57"/>
        <v>-327.6466461588488</v>
      </c>
      <c r="K347" s="37">
        <f t="shared" si="58"/>
        <v>4701.1674365842728</v>
      </c>
      <c r="L347" s="37">
        <f t="shared" si="59"/>
        <v>14030391.290853309</v>
      </c>
      <c r="M347" s="37">
        <f t="shared" si="60"/>
        <v>13116257.148070121</v>
      </c>
      <c r="N347" s="41">
        <f>'jan-mai'!M347</f>
        <v>10115189.849397609</v>
      </c>
      <c r="O347" s="41">
        <f t="shared" si="61"/>
        <v>3001067.2986725122</v>
      </c>
      <c r="P347" s="4"/>
      <c r="Q347" s="4"/>
      <c r="R347" s="4"/>
      <c r="S347" s="4"/>
      <c r="T347" s="4"/>
    </row>
    <row r="348" spans="1:20" s="34" customFormat="1" x14ac:dyDescent="0.2">
      <c r="A348" s="33">
        <v>5428</v>
      </c>
      <c r="B348" s="34" t="s">
        <v>421</v>
      </c>
      <c r="C348" s="36">
        <v>83701014</v>
      </c>
      <c r="D348" s="36">
        <v>4772</v>
      </c>
      <c r="E348" s="37">
        <f t="shared" si="52"/>
        <v>17540.028080469405</v>
      </c>
      <c r="F348" s="38">
        <f t="shared" si="53"/>
        <v>0.75269746463449005</v>
      </c>
      <c r="G348" s="37">
        <f t="shared" si="54"/>
        <v>3457.7186334395642</v>
      </c>
      <c r="H348" s="37">
        <f t="shared" si="55"/>
        <v>1201.4012997393427</v>
      </c>
      <c r="I348" s="37">
        <f t="shared" si="56"/>
        <v>4659.1199331789066</v>
      </c>
      <c r="J348" s="81">
        <f t="shared" si="57"/>
        <v>-327.6466461588488</v>
      </c>
      <c r="K348" s="37">
        <f t="shared" si="58"/>
        <v>4331.4732870200578</v>
      </c>
      <c r="L348" s="37">
        <f t="shared" si="59"/>
        <v>22233320.321129743</v>
      </c>
      <c r="M348" s="37">
        <f t="shared" si="60"/>
        <v>20669790.525659718</v>
      </c>
      <c r="N348" s="41">
        <f>'jan-mai'!M348</f>
        <v>16111645.925385451</v>
      </c>
      <c r="O348" s="41">
        <f t="shared" si="61"/>
        <v>4558144.6002742667</v>
      </c>
      <c r="P348" s="4"/>
      <c r="Q348" s="4"/>
      <c r="R348" s="4"/>
      <c r="S348" s="4"/>
      <c r="T348" s="4"/>
    </row>
    <row r="349" spans="1:20" s="34" customFormat="1" x14ac:dyDescent="0.2">
      <c r="A349" s="33">
        <v>5429</v>
      </c>
      <c r="B349" s="34" t="s">
        <v>338</v>
      </c>
      <c r="C349" s="36">
        <v>20215055</v>
      </c>
      <c r="D349" s="36">
        <v>1118</v>
      </c>
      <c r="E349" s="37">
        <f t="shared" si="52"/>
        <v>18081.444543828264</v>
      </c>
      <c r="F349" s="38">
        <f t="shared" si="53"/>
        <v>0.77593133845795081</v>
      </c>
      <c r="G349" s="37">
        <f t="shared" si="54"/>
        <v>3132.8687554242488</v>
      </c>
      <c r="H349" s="37">
        <f t="shared" si="55"/>
        <v>1011.9055375637421</v>
      </c>
      <c r="I349" s="37">
        <f t="shared" si="56"/>
        <v>4144.7742929879905</v>
      </c>
      <c r="J349" s="81">
        <f t="shared" si="57"/>
        <v>-327.6466461588488</v>
      </c>
      <c r="K349" s="37">
        <f t="shared" si="58"/>
        <v>3817.1276468291417</v>
      </c>
      <c r="L349" s="37">
        <f t="shared" si="59"/>
        <v>4633857.6595605733</v>
      </c>
      <c r="M349" s="37">
        <f t="shared" si="60"/>
        <v>4267548.7091549803</v>
      </c>
      <c r="N349" s="41">
        <f>'jan-mai'!M349</f>
        <v>2877290.2677872884</v>
      </c>
      <c r="O349" s="41">
        <f t="shared" si="61"/>
        <v>1390258.4413676918</v>
      </c>
      <c r="P349" s="4"/>
      <c r="Q349" s="4"/>
      <c r="R349" s="4"/>
      <c r="S349" s="4"/>
      <c r="T349" s="4"/>
    </row>
    <row r="350" spans="1:20" s="34" customFormat="1" x14ac:dyDescent="0.2">
      <c r="A350" s="33">
        <v>5430</v>
      </c>
      <c r="B350" s="34" t="s">
        <v>417</v>
      </c>
      <c r="C350" s="36">
        <v>38687972</v>
      </c>
      <c r="D350" s="36">
        <v>2847</v>
      </c>
      <c r="E350" s="37">
        <f t="shared" si="52"/>
        <v>13589.031260976466</v>
      </c>
      <c r="F350" s="38">
        <f t="shared" si="53"/>
        <v>0.58314783363232114</v>
      </c>
      <c r="G350" s="37">
        <f t="shared" si="54"/>
        <v>5828.316725135327</v>
      </c>
      <c r="H350" s="37">
        <f t="shared" si="55"/>
        <v>2584.250186561871</v>
      </c>
      <c r="I350" s="37">
        <f t="shared" si="56"/>
        <v>8412.5669116971985</v>
      </c>
      <c r="J350" s="81">
        <f t="shared" si="57"/>
        <v>-327.6466461588488</v>
      </c>
      <c r="K350" s="37">
        <f t="shared" si="58"/>
        <v>8084.9202655383497</v>
      </c>
      <c r="L350" s="37">
        <f t="shared" si="59"/>
        <v>23950577.997601923</v>
      </c>
      <c r="M350" s="37">
        <f t="shared" si="60"/>
        <v>23017767.99598768</v>
      </c>
      <c r="N350" s="41">
        <f>'jan-mai'!M350</f>
        <v>17603521.473202508</v>
      </c>
      <c r="O350" s="41">
        <f t="shared" si="61"/>
        <v>5414246.5227851719</v>
      </c>
      <c r="P350" s="4"/>
      <c r="Q350" s="4"/>
      <c r="R350" s="4"/>
      <c r="S350" s="4"/>
      <c r="T350" s="4"/>
    </row>
    <row r="351" spans="1:20" s="34" customFormat="1" x14ac:dyDescent="0.2">
      <c r="A351" s="33">
        <v>5432</v>
      </c>
      <c r="B351" s="34" t="s">
        <v>343</v>
      </c>
      <c r="C351" s="36">
        <v>14530769</v>
      </c>
      <c r="D351" s="36">
        <v>862</v>
      </c>
      <c r="E351" s="37">
        <f t="shared" si="52"/>
        <v>16857.040603248261</v>
      </c>
      <c r="F351" s="38">
        <f t="shared" si="53"/>
        <v>0.72338833581651019</v>
      </c>
      <c r="G351" s="37">
        <f t="shared" si="54"/>
        <v>3867.5111197722508</v>
      </c>
      <c r="H351" s="37">
        <f t="shared" si="55"/>
        <v>1440.446916766743</v>
      </c>
      <c r="I351" s="37">
        <f t="shared" si="56"/>
        <v>5307.9580365389938</v>
      </c>
      <c r="J351" s="81">
        <f t="shared" si="57"/>
        <v>-327.6466461588488</v>
      </c>
      <c r="K351" s="37">
        <f t="shared" si="58"/>
        <v>4980.311390380145</v>
      </c>
      <c r="L351" s="37">
        <f t="shared" si="59"/>
        <v>4575459.8274966124</v>
      </c>
      <c r="M351" s="37">
        <f t="shared" si="60"/>
        <v>4293028.418507685</v>
      </c>
      <c r="N351" s="41">
        <f>'jan-mai'!M351</f>
        <v>3589205.5801723083</v>
      </c>
      <c r="O351" s="41">
        <f t="shared" si="61"/>
        <v>703822.8383353767</v>
      </c>
      <c r="P351" s="4"/>
      <c r="Q351" s="4"/>
      <c r="R351" s="4"/>
      <c r="S351" s="4"/>
      <c r="T351" s="4"/>
    </row>
    <row r="352" spans="1:20" s="34" customFormat="1" x14ac:dyDescent="0.2">
      <c r="A352" s="33">
        <v>5433</v>
      </c>
      <c r="B352" s="34" t="s">
        <v>344</v>
      </c>
      <c r="C352" s="36">
        <v>16237767</v>
      </c>
      <c r="D352" s="36">
        <v>970</v>
      </c>
      <c r="E352" s="37">
        <f t="shared" si="52"/>
        <v>16739.965979381443</v>
      </c>
      <c r="F352" s="38">
        <f t="shared" si="53"/>
        <v>0.71836429753371445</v>
      </c>
      <c r="G352" s="37">
        <f t="shared" si="54"/>
        <v>3937.7558940923414</v>
      </c>
      <c r="H352" s="37">
        <f t="shared" si="55"/>
        <v>1481.4230351201295</v>
      </c>
      <c r="I352" s="37">
        <f t="shared" si="56"/>
        <v>5419.1789292124704</v>
      </c>
      <c r="J352" s="81">
        <f t="shared" si="57"/>
        <v>-327.6466461588488</v>
      </c>
      <c r="K352" s="37">
        <f t="shared" si="58"/>
        <v>5091.5322830536215</v>
      </c>
      <c r="L352" s="37">
        <f t="shared" si="59"/>
        <v>5256603.5613360964</v>
      </c>
      <c r="M352" s="37">
        <f t="shared" si="60"/>
        <v>4938786.3145620124</v>
      </c>
      <c r="N352" s="41">
        <f>'jan-mai'!M352</f>
        <v>3865681.9936973774</v>
      </c>
      <c r="O352" s="41">
        <f t="shared" si="61"/>
        <v>1073104.3208646351</v>
      </c>
      <c r="P352" s="4"/>
      <c r="Q352" s="4"/>
      <c r="R352" s="4"/>
      <c r="S352" s="4"/>
      <c r="T352" s="4"/>
    </row>
    <row r="353" spans="1:20" s="34" customFormat="1" x14ac:dyDescent="0.2">
      <c r="A353" s="33">
        <v>5434</v>
      </c>
      <c r="B353" s="34" t="s">
        <v>345</v>
      </c>
      <c r="C353" s="36">
        <v>23131902</v>
      </c>
      <c r="D353" s="36">
        <v>1119</v>
      </c>
      <c r="E353" s="37">
        <f t="shared" si="52"/>
        <v>20671.941018766756</v>
      </c>
      <c r="F353" s="38">
        <f t="shared" si="53"/>
        <v>0.88709764445730843</v>
      </c>
      <c r="G353" s="37">
        <f t="shared" si="54"/>
        <v>1578.5708704611534</v>
      </c>
      <c r="H353" s="37">
        <f t="shared" si="55"/>
        <v>105.23177133526968</v>
      </c>
      <c r="I353" s="37">
        <f t="shared" si="56"/>
        <v>1683.8026417964231</v>
      </c>
      <c r="J353" s="81">
        <f t="shared" si="57"/>
        <v>-327.6466461588488</v>
      </c>
      <c r="K353" s="37">
        <f t="shared" si="58"/>
        <v>1356.1559956375743</v>
      </c>
      <c r="L353" s="37">
        <f t="shared" si="59"/>
        <v>1884175.1561701975</v>
      </c>
      <c r="M353" s="37">
        <f t="shared" si="60"/>
        <v>1517538.5591184457</v>
      </c>
      <c r="N353" s="41">
        <f>'jan-mai'!M353</f>
        <v>1786465.2568014087</v>
      </c>
      <c r="O353" s="41">
        <f t="shared" si="61"/>
        <v>-268926.69768296299</v>
      </c>
      <c r="P353" s="4"/>
      <c r="Q353" s="4"/>
      <c r="R353" s="4"/>
      <c r="S353" s="4"/>
      <c r="T353" s="4"/>
    </row>
    <row r="354" spans="1:20" s="34" customFormat="1" x14ac:dyDescent="0.2">
      <c r="A354" s="33">
        <v>5435</v>
      </c>
      <c r="B354" s="34" t="s">
        <v>346</v>
      </c>
      <c r="C354" s="36">
        <v>59029842</v>
      </c>
      <c r="D354" s="36">
        <v>2932</v>
      </c>
      <c r="E354" s="37">
        <f t="shared" si="52"/>
        <v>20132.961118690313</v>
      </c>
      <c r="F354" s="38">
        <f t="shared" si="53"/>
        <v>0.86396833118510119</v>
      </c>
      <c r="G354" s="37">
        <f t="shared" si="54"/>
        <v>1901.9588105070193</v>
      </c>
      <c r="H354" s="37">
        <f t="shared" si="55"/>
        <v>293.87473636202481</v>
      </c>
      <c r="I354" s="37">
        <f t="shared" si="56"/>
        <v>2195.8335468690439</v>
      </c>
      <c r="J354" s="81">
        <f t="shared" si="57"/>
        <v>-327.6466461588488</v>
      </c>
      <c r="K354" s="37">
        <f t="shared" si="58"/>
        <v>1868.186900710195</v>
      </c>
      <c r="L354" s="37">
        <f t="shared" si="59"/>
        <v>6438183.9594200365</v>
      </c>
      <c r="M354" s="37">
        <f t="shared" si="60"/>
        <v>5477523.9928822918</v>
      </c>
      <c r="N354" s="41">
        <f>'jan-mai'!M354</f>
        <v>5727588.989402798</v>
      </c>
      <c r="O354" s="41">
        <f t="shared" si="61"/>
        <v>-250064.99652050622</v>
      </c>
      <c r="P354" s="4"/>
      <c r="Q354" s="4"/>
      <c r="R354" s="4"/>
      <c r="S354" s="4"/>
      <c r="T354" s="4"/>
    </row>
    <row r="355" spans="1:20" s="34" customFormat="1" x14ac:dyDescent="0.2">
      <c r="A355" s="33">
        <v>5436</v>
      </c>
      <c r="B355" s="34" t="s">
        <v>418</v>
      </c>
      <c r="C355" s="36">
        <v>70653347</v>
      </c>
      <c r="D355" s="36">
        <v>3863</v>
      </c>
      <c r="E355" s="37">
        <f t="shared" si="52"/>
        <v>18289.761066528605</v>
      </c>
      <c r="F355" s="38">
        <f t="shared" si="53"/>
        <v>0.78487085199570927</v>
      </c>
      <c r="G355" s="37">
        <f t="shared" si="54"/>
        <v>3007.8788418040444</v>
      </c>
      <c r="H355" s="37">
        <f t="shared" si="55"/>
        <v>938.99475461862266</v>
      </c>
      <c r="I355" s="37">
        <f t="shared" si="56"/>
        <v>3946.8735964226671</v>
      </c>
      <c r="J355" s="81">
        <f t="shared" si="57"/>
        <v>-327.6466461588488</v>
      </c>
      <c r="K355" s="37">
        <f t="shared" si="58"/>
        <v>3619.2269502638183</v>
      </c>
      <c r="L355" s="37">
        <f t="shared" si="59"/>
        <v>15246772.702980762</v>
      </c>
      <c r="M355" s="37">
        <f t="shared" si="60"/>
        <v>13981073.708869129</v>
      </c>
      <c r="N355" s="41">
        <f>'jan-mai'!M355</f>
        <v>11285652.561549455</v>
      </c>
      <c r="O355" s="41">
        <f t="shared" si="61"/>
        <v>2695421.1473196745</v>
      </c>
      <c r="P355" s="4"/>
      <c r="Q355" s="4"/>
      <c r="R355" s="4"/>
      <c r="S355" s="4"/>
      <c r="T355" s="4"/>
    </row>
    <row r="356" spans="1:20" s="34" customFormat="1" x14ac:dyDescent="0.2">
      <c r="A356" s="33">
        <v>5437</v>
      </c>
      <c r="B356" s="34" t="s">
        <v>388</v>
      </c>
      <c r="C356" s="36">
        <v>41476214</v>
      </c>
      <c r="D356" s="36">
        <v>2543</v>
      </c>
      <c r="E356" s="37">
        <f t="shared" si="52"/>
        <v>16309.954384585135</v>
      </c>
      <c r="F356" s="38">
        <f t="shared" si="53"/>
        <v>0.69991115505972856</v>
      </c>
      <c r="G356" s="37">
        <f t="shared" si="54"/>
        <v>4195.7628509701262</v>
      </c>
      <c r="H356" s="37">
        <f t="shared" si="55"/>
        <v>1631.927093298837</v>
      </c>
      <c r="I356" s="37">
        <f t="shared" si="56"/>
        <v>5827.6899442689628</v>
      </c>
      <c r="J356" s="81">
        <f t="shared" si="57"/>
        <v>-327.6466461588488</v>
      </c>
      <c r="K356" s="37">
        <f t="shared" si="58"/>
        <v>5500.0432981101139</v>
      </c>
      <c r="L356" s="37">
        <f t="shared" si="59"/>
        <v>14819815.528275972</v>
      </c>
      <c r="M356" s="37">
        <f t="shared" si="60"/>
        <v>13986610.10709402</v>
      </c>
      <c r="N356" s="41">
        <f>'jan-mai'!M356</f>
        <v>10548210.162909724</v>
      </c>
      <c r="O356" s="41">
        <f t="shared" si="61"/>
        <v>3438399.9441842958</v>
      </c>
      <c r="P356" s="4"/>
      <c r="Q356" s="4"/>
      <c r="R356" s="4"/>
      <c r="S356" s="4"/>
      <c r="T356" s="4"/>
    </row>
    <row r="357" spans="1:20" s="34" customFormat="1" x14ac:dyDescent="0.2">
      <c r="A357" s="33">
        <v>5438</v>
      </c>
      <c r="B357" s="34" t="s">
        <v>347</v>
      </c>
      <c r="C357" s="36">
        <v>25853083</v>
      </c>
      <c r="D357" s="36">
        <v>1226</v>
      </c>
      <c r="E357" s="37">
        <f t="shared" si="52"/>
        <v>21087.343393148451</v>
      </c>
      <c r="F357" s="38">
        <f t="shared" si="53"/>
        <v>0.90492385959024801</v>
      </c>
      <c r="G357" s="37">
        <f t="shared" si="54"/>
        <v>1329.3294458321368</v>
      </c>
      <c r="H357" s="37">
        <f t="shared" si="55"/>
        <v>0</v>
      </c>
      <c r="I357" s="37">
        <f t="shared" si="56"/>
        <v>1329.3294458321368</v>
      </c>
      <c r="J357" s="81">
        <f t="shared" si="57"/>
        <v>-327.6466461588488</v>
      </c>
      <c r="K357" s="37">
        <f t="shared" si="58"/>
        <v>1001.6827996732879</v>
      </c>
      <c r="L357" s="37">
        <f t="shared" si="59"/>
        <v>1629757.9005901997</v>
      </c>
      <c r="M357" s="37">
        <f t="shared" si="60"/>
        <v>1228063.112399451</v>
      </c>
      <c r="N357" s="41">
        <f>'jan-mai'!M357</f>
        <v>997506.60416357359</v>
      </c>
      <c r="O357" s="41">
        <f t="shared" si="61"/>
        <v>230556.50823587738</v>
      </c>
      <c r="P357" s="4"/>
      <c r="Q357" s="4"/>
      <c r="R357" s="4"/>
      <c r="S357" s="4"/>
      <c r="T357" s="4"/>
    </row>
    <row r="358" spans="1:20" s="34" customFormat="1" x14ac:dyDescent="0.2">
      <c r="A358" s="33">
        <v>5439</v>
      </c>
      <c r="B358" s="34" t="s">
        <v>348</v>
      </c>
      <c r="C358" s="36">
        <v>17493223</v>
      </c>
      <c r="D358" s="36">
        <v>1054</v>
      </c>
      <c r="E358" s="37">
        <f t="shared" si="52"/>
        <v>16596.985768500948</v>
      </c>
      <c r="F358" s="38">
        <f t="shared" si="53"/>
        <v>0.71222856948761815</v>
      </c>
      <c r="G358" s="37">
        <f t="shared" si="54"/>
        <v>4023.5440206206381</v>
      </c>
      <c r="H358" s="37">
        <f t="shared" si="55"/>
        <v>1531.4661089283024</v>
      </c>
      <c r="I358" s="37">
        <f t="shared" si="56"/>
        <v>5555.0101295489403</v>
      </c>
      <c r="J358" s="81">
        <f t="shared" si="57"/>
        <v>-327.6466461588488</v>
      </c>
      <c r="K358" s="37">
        <f t="shared" si="58"/>
        <v>5227.3634833900915</v>
      </c>
      <c r="L358" s="37">
        <f t="shared" si="59"/>
        <v>5854980.6765445834</v>
      </c>
      <c r="M358" s="37">
        <f t="shared" si="60"/>
        <v>5509641.1114931563</v>
      </c>
      <c r="N358" s="41">
        <f>'jan-mai'!M358</f>
        <v>5033700.6208835421</v>
      </c>
      <c r="O358" s="41">
        <f t="shared" si="61"/>
        <v>475940.49060961418</v>
      </c>
      <c r="P358" s="4"/>
      <c r="Q358" s="4"/>
      <c r="R358" s="4"/>
      <c r="S358" s="4"/>
      <c r="T358" s="4"/>
    </row>
    <row r="359" spans="1:20" s="34" customFormat="1" x14ac:dyDescent="0.2">
      <c r="A359" s="33">
        <v>5440</v>
      </c>
      <c r="B359" s="34" t="s">
        <v>349</v>
      </c>
      <c r="C359" s="36">
        <v>17427346</v>
      </c>
      <c r="D359" s="36">
        <v>908</v>
      </c>
      <c r="E359" s="37">
        <f t="shared" si="52"/>
        <v>19193.112334801761</v>
      </c>
      <c r="F359" s="38">
        <f t="shared" si="53"/>
        <v>0.82363648031649128</v>
      </c>
      <c r="G359" s="37">
        <f t="shared" si="54"/>
        <v>2465.8680808401505</v>
      </c>
      <c r="H359" s="37">
        <f t="shared" si="55"/>
        <v>622.82181072301807</v>
      </c>
      <c r="I359" s="37">
        <f t="shared" si="56"/>
        <v>3088.6898915631687</v>
      </c>
      <c r="J359" s="81">
        <f t="shared" si="57"/>
        <v>-327.6466461588488</v>
      </c>
      <c r="K359" s="37">
        <f t="shared" si="58"/>
        <v>2761.0432454043198</v>
      </c>
      <c r="L359" s="37">
        <f t="shared" si="59"/>
        <v>2804530.4215393569</v>
      </c>
      <c r="M359" s="37">
        <f t="shared" si="60"/>
        <v>2507027.2668271223</v>
      </c>
      <c r="N359" s="41">
        <f>'jan-mai'!M359</f>
        <v>2377696.9248218751</v>
      </c>
      <c r="O359" s="41">
        <f t="shared" si="61"/>
        <v>129330.34200524725</v>
      </c>
      <c r="P359" s="4"/>
      <c r="Q359" s="4"/>
      <c r="R359" s="4"/>
      <c r="S359" s="4"/>
      <c r="T359" s="4"/>
    </row>
    <row r="360" spans="1:20" s="34" customFormat="1" x14ac:dyDescent="0.2">
      <c r="A360" s="33">
        <v>5441</v>
      </c>
      <c r="B360" s="34" t="s">
        <v>389</v>
      </c>
      <c r="C360" s="36">
        <v>48950439</v>
      </c>
      <c r="D360" s="36">
        <v>2804</v>
      </c>
      <c r="E360" s="37">
        <f t="shared" si="52"/>
        <v>17457.360556348074</v>
      </c>
      <c r="F360" s="38">
        <f t="shared" si="53"/>
        <v>0.7491499426163799</v>
      </c>
      <c r="G360" s="37">
        <f t="shared" si="54"/>
        <v>3507.3191479123625</v>
      </c>
      <c r="H360" s="37">
        <f t="shared" si="55"/>
        <v>1230.3349331818083</v>
      </c>
      <c r="I360" s="37">
        <f t="shared" si="56"/>
        <v>4737.6540810941706</v>
      </c>
      <c r="J360" s="81">
        <f t="shared" si="57"/>
        <v>-327.6466461588488</v>
      </c>
      <c r="K360" s="37">
        <f t="shared" si="58"/>
        <v>4410.0074349353217</v>
      </c>
      <c r="L360" s="37">
        <f t="shared" si="59"/>
        <v>13284382.043388054</v>
      </c>
      <c r="M360" s="37">
        <f t="shared" si="60"/>
        <v>12365660.847558642</v>
      </c>
      <c r="N360" s="41">
        <f>'jan-mai'!M360</f>
        <v>10389198.395595307</v>
      </c>
      <c r="O360" s="41">
        <f t="shared" si="61"/>
        <v>1976462.4519633353</v>
      </c>
      <c r="P360" s="4"/>
      <c r="Q360" s="4"/>
      <c r="R360" s="4"/>
      <c r="S360" s="4"/>
      <c r="T360" s="4"/>
    </row>
    <row r="361" spans="1:20" s="34" customFormat="1" x14ac:dyDescent="0.2">
      <c r="A361" s="33">
        <v>5442</v>
      </c>
      <c r="B361" s="34" t="s">
        <v>390</v>
      </c>
      <c r="C361" s="36">
        <v>14369761</v>
      </c>
      <c r="D361" s="36">
        <v>864</v>
      </c>
      <c r="E361" s="37">
        <f t="shared" si="52"/>
        <v>16631.667824074073</v>
      </c>
      <c r="F361" s="38">
        <f t="shared" si="53"/>
        <v>0.71371688496684316</v>
      </c>
      <c r="G361" s="37">
        <f t="shared" si="54"/>
        <v>4002.7347872767632</v>
      </c>
      <c r="H361" s="37">
        <f t="shared" si="55"/>
        <v>1519.3273894777087</v>
      </c>
      <c r="I361" s="37">
        <f t="shared" si="56"/>
        <v>5522.0621767544717</v>
      </c>
      <c r="J361" s="81">
        <f t="shared" si="57"/>
        <v>-327.6466461588488</v>
      </c>
      <c r="K361" s="37">
        <f t="shared" si="58"/>
        <v>5194.4155305956228</v>
      </c>
      <c r="L361" s="37">
        <f t="shared" si="59"/>
        <v>4771061.7207158636</v>
      </c>
      <c r="M361" s="37">
        <f t="shared" si="60"/>
        <v>4487975.0184346177</v>
      </c>
      <c r="N361" s="41">
        <f>'jan-mai'!M361</f>
        <v>3699545.5082005509</v>
      </c>
      <c r="O361" s="41">
        <f t="shared" si="61"/>
        <v>788429.51023406675</v>
      </c>
      <c r="P361" s="4"/>
      <c r="Q361" s="4"/>
      <c r="R361" s="4"/>
      <c r="S361" s="4"/>
      <c r="T361" s="4"/>
    </row>
    <row r="362" spans="1:20" s="34" customFormat="1" x14ac:dyDescent="0.2">
      <c r="A362" s="33">
        <v>5443</v>
      </c>
      <c r="B362" s="34" t="s">
        <v>350</v>
      </c>
      <c r="C362" s="36">
        <v>40400001</v>
      </c>
      <c r="D362" s="36">
        <v>2117</v>
      </c>
      <c r="E362" s="37">
        <f t="shared" si="52"/>
        <v>19083.609352857817</v>
      </c>
      <c r="F362" s="38">
        <f t="shared" si="53"/>
        <v>0.81893736487032509</v>
      </c>
      <c r="G362" s="37">
        <f t="shared" si="54"/>
        <v>2531.5698700065172</v>
      </c>
      <c r="H362" s="37">
        <f t="shared" si="55"/>
        <v>661.14785440339847</v>
      </c>
      <c r="I362" s="37">
        <f t="shared" si="56"/>
        <v>3192.7177244099157</v>
      </c>
      <c r="J362" s="81">
        <f t="shared" si="57"/>
        <v>-327.6466461588488</v>
      </c>
      <c r="K362" s="37">
        <f t="shared" si="58"/>
        <v>2865.0710782510669</v>
      </c>
      <c r="L362" s="37">
        <f t="shared" si="59"/>
        <v>6758983.4225757914</v>
      </c>
      <c r="M362" s="37">
        <f t="shared" si="60"/>
        <v>6065355.4726575082</v>
      </c>
      <c r="N362" s="41">
        <f>'jan-mai'!M362</f>
        <v>5889108.6928941738</v>
      </c>
      <c r="O362" s="41">
        <f t="shared" si="61"/>
        <v>176246.77976333443</v>
      </c>
      <c r="P362" s="4"/>
      <c r="Q362" s="4"/>
      <c r="R362" s="4"/>
      <c r="S362" s="4"/>
      <c r="T362" s="4"/>
    </row>
    <row r="363" spans="1:20" s="34" customFormat="1" x14ac:dyDescent="0.2">
      <c r="A363" s="33">
        <v>5444</v>
      </c>
      <c r="B363" s="34" t="s">
        <v>351</v>
      </c>
      <c r="C363" s="36">
        <v>185393836</v>
      </c>
      <c r="D363" s="36">
        <v>9850</v>
      </c>
      <c r="E363" s="37">
        <f t="shared" si="52"/>
        <v>18821.709238578682</v>
      </c>
      <c r="F363" s="38">
        <f t="shared" si="53"/>
        <v>0.80769841182526736</v>
      </c>
      <c r="G363" s="37">
        <f t="shared" si="54"/>
        <v>2688.709938573998</v>
      </c>
      <c r="H363" s="37">
        <f t="shared" si="55"/>
        <v>752.81289440109572</v>
      </c>
      <c r="I363" s="37">
        <f t="shared" si="56"/>
        <v>3441.5228329750935</v>
      </c>
      <c r="J363" s="81">
        <f t="shared" si="57"/>
        <v>-327.6466461588488</v>
      </c>
      <c r="K363" s="37">
        <f t="shared" si="58"/>
        <v>3113.8761868162446</v>
      </c>
      <c r="L363" s="37">
        <f t="shared" si="59"/>
        <v>33898999.904804669</v>
      </c>
      <c r="M363" s="37">
        <f t="shared" si="60"/>
        <v>30671680.440140009</v>
      </c>
      <c r="N363" s="41">
        <f>'jan-mai'!M363</f>
        <v>23160084.53909193</v>
      </c>
      <c r="O363" s="41">
        <f t="shared" si="61"/>
        <v>7511595.9010480791</v>
      </c>
      <c r="P363" s="4"/>
      <c r="Q363" s="4"/>
      <c r="R363" s="4"/>
      <c r="S363" s="4"/>
      <c r="T363" s="4"/>
    </row>
    <row r="365" spans="1:20" s="58" customFormat="1" ht="13.5" thickBot="1" x14ac:dyDescent="0.25">
      <c r="A365" s="42"/>
      <c r="B365" s="42" t="s">
        <v>32</v>
      </c>
      <c r="C365" s="44">
        <f>SUM(C8:C363)</f>
        <v>127909203919</v>
      </c>
      <c r="D365" s="44">
        <f>SUM(D8:D363)</f>
        <v>5488984</v>
      </c>
      <c r="E365" s="44">
        <f>(C365)/D365</f>
        <v>23302.892469535345</v>
      </c>
      <c r="F365" s="45">
        <f>IF(C365&gt;0,E365/E$365,"")</f>
        <v>1</v>
      </c>
      <c r="G365" s="46"/>
      <c r="H365" s="46"/>
      <c r="I365" s="44"/>
      <c r="J365" s="47"/>
      <c r="K365" s="44"/>
      <c r="L365" s="44">
        <f>SUM(L8:L363)</f>
        <v>1798447198.4195824</v>
      </c>
      <c r="M365" s="44">
        <f>SUM(M8:M363)</f>
        <v>4.6417117118835449E-6</v>
      </c>
      <c r="N365" s="44">
        <f>jan!M365</f>
        <v>6.2375329434871674E-7</v>
      </c>
      <c r="O365" s="44">
        <f t="shared" ref="O365" si="62">M365-N365</f>
        <v>4.0179584175348282E-6</v>
      </c>
      <c r="P365" s="4"/>
      <c r="Q365" s="4"/>
      <c r="R365" s="4"/>
      <c r="S365" s="4"/>
      <c r="T365" s="4"/>
    </row>
    <row r="366" spans="1:20" s="34" customFormat="1" ht="13.5" thickTop="1" x14ac:dyDescent="0.2">
      <c r="A366" s="48"/>
      <c r="B366" s="48"/>
      <c r="C366" s="48"/>
      <c r="D366" s="2"/>
      <c r="E366" s="37"/>
      <c r="F366" s="38"/>
      <c r="G366" s="39"/>
      <c r="H366" s="39"/>
      <c r="I366" s="37"/>
      <c r="J366" s="40"/>
      <c r="K366" s="37"/>
      <c r="L366" s="37"/>
      <c r="M366" s="37"/>
      <c r="O366" s="49"/>
      <c r="P366" s="4"/>
      <c r="Q366" s="4"/>
      <c r="R366" s="4"/>
      <c r="S366" s="4"/>
      <c r="T366" s="4"/>
    </row>
    <row r="367" spans="1:20" s="34" customFormat="1" x14ac:dyDescent="0.2">
      <c r="A367" s="50" t="s">
        <v>33</v>
      </c>
      <c r="B367" s="50"/>
      <c r="C367" s="50"/>
      <c r="D367" s="51">
        <f>L365</f>
        <v>1798447198.4195824</v>
      </c>
      <c r="E367" s="52" t="s">
        <v>34</v>
      </c>
      <c r="F367" s="53">
        <f>D365</f>
        <v>5488984</v>
      </c>
      <c r="G367" s="52" t="s">
        <v>35</v>
      </c>
      <c r="H367" s="52"/>
      <c r="I367" s="54">
        <f>-L365/D365</f>
        <v>-327.6466461588488</v>
      </c>
      <c r="J367" s="55" t="s">
        <v>36</v>
      </c>
      <c r="M367" s="56"/>
      <c r="P367" s="4"/>
      <c r="Q367" s="4"/>
      <c r="R367" s="4"/>
      <c r="S367" s="4"/>
      <c r="T367" s="4"/>
    </row>
  </sheetData>
  <mergeCells count="8">
    <mergeCell ref="P4:AV4"/>
    <mergeCell ref="P5:AV5"/>
    <mergeCell ref="A1:M1"/>
    <mergeCell ref="A2:A5"/>
    <mergeCell ref="B2:B5"/>
    <mergeCell ref="E2:F2"/>
    <mergeCell ref="G2:K2"/>
    <mergeCell ref="L2:M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367"/>
  <sheetViews>
    <sheetView zoomScaleNormal="100" workbookViewId="0">
      <pane xSplit="2" ySplit="7" topLeftCell="C206" activePane="bottomRight" state="frozen"/>
      <selection activeCell="S30" sqref="S30"/>
      <selection pane="topRight" activeCell="S30" sqref="S30"/>
      <selection pane="bottomLeft" activeCell="S30" sqref="S30"/>
      <selection pane="bottomRight" activeCell="G356" sqref="G356"/>
    </sheetView>
  </sheetViews>
  <sheetFormatPr baseColWidth="10" defaultColWidth="8.85546875" defaultRowHeight="12.75" x14ac:dyDescent="0.2"/>
  <cols>
    <col min="1" max="1" width="6.5703125" style="2" customWidth="1"/>
    <col min="2" max="2" width="14" style="2" bestFit="1" customWidth="1"/>
    <col min="3" max="3" width="14.85546875" style="2" bestFit="1" customWidth="1"/>
    <col min="4" max="4" width="11.140625" style="2" customWidth="1"/>
    <col min="5" max="6" width="11.42578125" style="2" customWidth="1"/>
    <col min="7" max="8" width="11.42578125" style="59" customWidth="1"/>
    <col min="9" max="9" width="11.42578125" style="2" customWidth="1"/>
    <col min="10" max="10" width="11.42578125" style="60" customWidth="1"/>
    <col min="11" max="11" width="11.42578125" style="2" customWidth="1"/>
    <col min="12" max="12" width="12.85546875" style="2" bestFit="1" customWidth="1"/>
    <col min="13" max="13" width="13.5703125" style="2" bestFit="1" customWidth="1"/>
    <col min="14" max="15" width="12.85546875" style="2" customWidth="1"/>
    <col min="16" max="16" width="11.42578125" style="4" customWidth="1"/>
    <col min="17" max="231" width="11.42578125" style="2" customWidth="1"/>
    <col min="232" max="16384" width="8.85546875" style="2"/>
  </cols>
  <sheetData>
    <row r="1" spans="1:49" ht="22.5" customHeight="1" x14ac:dyDescent="0.2">
      <c r="A1" s="85" t="s">
        <v>437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3"/>
      <c r="O1" s="3"/>
    </row>
    <row r="2" spans="1:49" x14ac:dyDescent="0.2">
      <c r="A2" s="87" t="s">
        <v>0</v>
      </c>
      <c r="B2" s="87" t="s">
        <v>1</v>
      </c>
      <c r="C2" s="5" t="s">
        <v>2</v>
      </c>
      <c r="D2" s="6" t="s">
        <v>3</v>
      </c>
      <c r="E2" s="90" t="s">
        <v>429</v>
      </c>
      <c r="F2" s="91"/>
      <c r="G2" s="90" t="s">
        <v>4</v>
      </c>
      <c r="H2" s="92"/>
      <c r="I2" s="92"/>
      <c r="J2" s="92"/>
      <c r="K2" s="91"/>
      <c r="L2" s="90" t="s">
        <v>5</v>
      </c>
      <c r="M2" s="91"/>
      <c r="N2" s="7" t="s">
        <v>6</v>
      </c>
      <c r="O2" s="7" t="s">
        <v>7</v>
      </c>
    </row>
    <row r="3" spans="1:49" x14ac:dyDescent="0.2">
      <c r="A3" s="88"/>
      <c r="B3" s="88"/>
      <c r="C3" s="8" t="s">
        <v>43</v>
      </c>
      <c r="D3" s="9" t="s">
        <v>424</v>
      </c>
      <c r="E3" s="10" t="s">
        <v>9</v>
      </c>
      <c r="F3" s="11" t="s">
        <v>10</v>
      </c>
      <c r="G3" s="12" t="s">
        <v>11</v>
      </c>
      <c r="H3" s="68" t="s">
        <v>12</v>
      </c>
      <c r="I3" s="10" t="s">
        <v>13</v>
      </c>
      <c r="J3" s="13" t="s">
        <v>14</v>
      </c>
      <c r="K3" s="14" t="s">
        <v>15</v>
      </c>
      <c r="L3" s="15" t="s">
        <v>13</v>
      </c>
      <c r="M3" s="16" t="s">
        <v>6</v>
      </c>
      <c r="N3" s="17" t="s">
        <v>16</v>
      </c>
      <c r="O3" s="17" t="s">
        <v>17</v>
      </c>
      <c r="Q3" s="93" t="s">
        <v>423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</row>
    <row r="4" spans="1:49" x14ac:dyDescent="0.2">
      <c r="A4" s="88"/>
      <c r="B4" s="88"/>
      <c r="C4" s="9"/>
      <c r="D4" s="9"/>
      <c r="E4" s="18"/>
      <c r="F4" s="16" t="s">
        <v>18</v>
      </c>
      <c r="G4" s="19" t="s">
        <v>19</v>
      </c>
      <c r="H4" s="69" t="s">
        <v>20</v>
      </c>
      <c r="I4" s="18" t="s">
        <v>16</v>
      </c>
      <c r="J4" s="20" t="s">
        <v>21</v>
      </c>
      <c r="K4" s="15" t="s">
        <v>22</v>
      </c>
      <c r="L4" s="15" t="s">
        <v>23</v>
      </c>
      <c r="M4" s="16" t="s">
        <v>16</v>
      </c>
      <c r="N4" s="21" t="s">
        <v>45</v>
      </c>
      <c r="O4" s="17" t="s">
        <v>46</v>
      </c>
      <c r="Q4" s="93" t="s">
        <v>444</v>
      </c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</row>
    <row r="5" spans="1:49" s="34" customFormat="1" ht="14.25" x14ac:dyDescent="0.2">
      <c r="A5" s="89"/>
      <c r="B5" s="89"/>
      <c r="C5" s="1"/>
      <c r="D5" s="22"/>
      <c r="E5" s="22"/>
      <c r="F5" s="23" t="s">
        <v>26</v>
      </c>
      <c r="G5" s="24" t="s">
        <v>27</v>
      </c>
      <c r="H5" s="25" t="s">
        <v>28</v>
      </c>
      <c r="I5" s="22"/>
      <c r="J5" s="26" t="s">
        <v>29</v>
      </c>
      <c r="K5" s="22"/>
      <c r="L5" s="23" t="s">
        <v>30</v>
      </c>
      <c r="M5" s="23" t="s">
        <v>44</v>
      </c>
      <c r="N5" s="27"/>
      <c r="O5" s="27"/>
      <c r="P5" s="78"/>
    </row>
    <row r="6" spans="1:49" s="57" customFormat="1" x14ac:dyDescent="0.2">
      <c r="A6" s="72"/>
      <c r="B6" s="72"/>
      <c r="C6" s="72">
        <v>1</v>
      </c>
      <c r="D6" s="73">
        <v>2</v>
      </c>
      <c r="E6" s="72">
        <v>3</v>
      </c>
      <c r="F6" s="72">
        <v>4</v>
      </c>
      <c r="G6" s="72">
        <v>5</v>
      </c>
      <c r="H6" s="72">
        <f t="shared" ref="H6:M6" si="0">G6+1</f>
        <v>6</v>
      </c>
      <c r="I6" s="72">
        <f t="shared" si="0"/>
        <v>7</v>
      </c>
      <c r="J6" s="72">
        <f t="shared" si="0"/>
        <v>8</v>
      </c>
      <c r="K6" s="72">
        <f t="shared" si="0"/>
        <v>9</v>
      </c>
      <c r="L6" s="72">
        <f t="shared" si="0"/>
        <v>10</v>
      </c>
      <c r="M6" s="72">
        <f t="shared" si="0"/>
        <v>11</v>
      </c>
      <c r="N6" s="72">
        <v>12</v>
      </c>
      <c r="O6" s="72">
        <v>13</v>
      </c>
      <c r="P6" s="4"/>
    </row>
    <row r="7" spans="1:49" s="34" customFormat="1" x14ac:dyDescent="0.2">
      <c r="A7" s="28"/>
      <c r="B7" s="29"/>
      <c r="C7" s="29"/>
      <c r="D7" s="29"/>
      <c r="E7" s="29"/>
      <c r="F7" s="29"/>
      <c r="G7" s="30"/>
      <c r="H7" s="30"/>
      <c r="I7" s="29"/>
      <c r="J7" s="31"/>
      <c r="K7" s="29"/>
      <c r="L7" s="29"/>
      <c r="M7" s="29"/>
      <c r="N7" s="32"/>
      <c r="O7" s="29"/>
      <c r="P7" s="4"/>
    </row>
    <row r="8" spans="1:49" s="34" customFormat="1" x14ac:dyDescent="0.2">
      <c r="A8" s="33">
        <v>301</v>
      </c>
      <c r="B8" s="34" t="s">
        <v>90</v>
      </c>
      <c r="C8" s="36">
        <v>18079846260</v>
      </c>
      <c r="D8" s="36">
        <v>709037</v>
      </c>
      <c r="E8" s="37">
        <f>IF(ISNUMBER(C8),(C8)/D8,"")</f>
        <v>25499.157674423197</v>
      </c>
      <c r="F8" s="38">
        <f t="shared" ref="F8" si="1">IF(ISNUMBER(C8),E8/E$365,"")</f>
        <v>1.4037396610700945</v>
      </c>
      <c r="G8" s="83">
        <f>IF(ISNUMBER(D8),(E$365-E8)*0.6,"")</f>
        <v>-4400.397693057892</v>
      </c>
      <c r="H8" s="83">
        <f>IF(ISNUMBER(D8),(IF(E8&gt;=E$365*0.9,0,IF(E8&lt;0.9*E$365,(E$365*0.9-E8)*0.35))),"")</f>
        <v>0</v>
      </c>
      <c r="I8" s="37">
        <f>IF(ISNUMBER(C8),G8+H8,"")</f>
        <v>-4400.397693057892</v>
      </c>
      <c r="J8" s="81">
        <f>IF(ISNUMBER(D8),I$367,"")</f>
        <v>-266.73377606293155</v>
      </c>
      <c r="K8" s="36">
        <f>IF(ISNUMBER(I8),I8+J8,"")</f>
        <v>-4667.1314691208236</v>
      </c>
      <c r="L8" s="37">
        <f>IF(ISNUMBER(I8),(I8*D8),"")</f>
        <v>-3120044779.0926886</v>
      </c>
      <c r="M8" s="37">
        <f>IF(ISNUMBER(K8),(K8*D8),"")</f>
        <v>-3309168895.4710212</v>
      </c>
      <c r="N8" s="41">
        <f>'jan-apr'!M8</f>
        <v>-1840908446.0026457</v>
      </c>
      <c r="O8" s="41">
        <f>IF(ISNUMBER(M8),(M8-N8),"")</f>
        <v>-1468260449.4683754</v>
      </c>
    </row>
    <row r="9" spans="1:49" s="34" customFormat="1" x14ac:dyDescent="0.2">
      <c r="A9" s="33">
        <v>1101</v>
      </c>
      <c r="B9" s="34" t="s">
        <v>204</v>
      </c>
      <c r="C9" s="36">
        <v>249139806</v>
      </c>
      <c r="D9" s="36">
        <v>15011</v>
      </c>
      <c r="E9" s="37">
        <f>IF(ISNUMBER(C9),(C9)/D9,"")</f>
        <v>16597.149157284657</v>
      </c>
      <c r="F9" s="38">
        <f t="shared" ref="F9:F72" si="2">IF(ISNUMBER(C9),E9/E$365,"")</f>
        <v>0.91368024113775281</v>
      </c>
      <c r="G9" s="83">
        <f t="shared" ref="G9:G72" si="3">IF(ISNUMBER(D9),(E$365-E9)*0.6,"")</f>
        <v>940.80741722523157</v>
      </c>
      <c r="H9" s="83">
        <f t="shared" ref="H9:H72" si="4">IF(ISNUMBER(D9),(IF(E9&gt;=E$365*0.9,0,IF(E9&lt;0.9*E$365,(E$365*0.9-E9)*0.35))),"")</f>
        <v>0</v>
      </c>
      <c r="I9" s="37">
        <f t="shared" ref="I9:I72" si="5">IF(ISNUMBER(C9),G9+H9,"")</f>
        <v>940.80741722523157</v>
      </c>
      <c r="J9" s="81">
        <f t="shared" ref="J9:J72" si="6">IF(ISNUMBER(D9),I$367,"")</f>
        <v>-266.73377606293155</v>
      </c>
      <c r="K9" s="36">
        <f t="shared" ref="K9:K72" si="7">IF(ISNUMBER(I9),I9+J9,"")</f>
        <v>674.07364116229996</v>
      </c>
      <c r="L9" s="37">
        <f t="shared" ref="L9:L72" si="8">IF(ISNUMBER(I9),(I9*D9),"")</f>
        <v>14122460.139967952</v>
      </c>
      <c r="M9" s="37">
        <f t="shared" ref="M9:M72" si="9">IF(ISNUMBER(K9),(K9*D9),"")</f>
        <v>10118519.427487284</v>
      </c>
      <c r="N9" s="41">
        <f>'jan-apr'!M9</f>
        <v>4717284.7583182305</v>
      </c>
      <c r="O9" s="41">
        <f>IF(ISNUMBER(M9),(M9-N9),"")</f>
        <v>5401234.6691690534</v>
      </c>
    </row>
    <row r="10" spans="1:49" s="34" customFormat="1" x14ac:dyDescent="0.2">
      <c r="A10" s="33">
        <v>1103</v>
      </c>
      <c r="B10" s="34" t="s">
        <v>206</v>
      </c>
      <c r="C10" s="36">
        <v>3410316425</v>
      </c>
      <c r="D10" s="36">
        <v>146011</v>
      </c>
      <c r="E10" s="37">
        <f t="shared" ref="E10:E72" si="10">IF(ISNUMBER(C10),(C10)/D10,"")</f>
        <v>23356.571936360961</v>
      </c>
      <c r="F10" s="38">
        <f t="shared" si="2"/>
        <v>1.2857893892939449</v>
      </c>
      <c r="G10" s="83">
        <f t="shared" si="3"/>
        <v>-3114.8462502205502</v>
      </c>
      <c r="H10" s="83">
        <f t="shared" si="4"/>
        <v>0</v>
      </c>
      <c r="I10" s="37">
        <f t="shared" si="5"/>
        <v>-3114.8462502205502</v>
      </c>
      <c r="J10" s="81">
        <f t="shared" si="6"/>
        <v>-266.73377606293155</v>
      </c>
      <c r="K10" s="36">
        <f t="shared" si="7"/>
        <v>-3381.5800262834819</v>
      </c>
      <c r="L10" s="37">
        <f t="shared" si="8"/>
        <v>-454801815.84095275</v>
      </c>
      <c r="M10" s="37">
        <f t="shared" si="9"/>
        <v>-493747881.21767747</v>
      </c>
      <c r="N10" s="41">
        <f>'jan-apr'!M10</f>
        <v>-267371851.93030411</v>
      </c>
      <c r="O10" s="41">
        <f>IF(ISNUMBER(M10),(M10-N10),"")</f>
        <v>-226376029.28737336</v>
      </c>
    </row>
    <row r="11" spans="1:49" s="34" customFormat="1" x14ac:dyDescent="0.2">
      <c r="A11" s="33">
        <v>1106</v>
      </c>
      <c r="B11" s="34" t="s">
        <v>207</v>
      </c>
      <c r="C11" s="36">
        <v>658616708</v>
      </c>
      <c r="D11" s="36">
        <v>37855</v>
      </c>
      <c r="E11" s="37">
        <f t="shared" si="10"/>
        <v>17398.407290978736</v>
      </c>
      <c r="F11" s="38">
        <f t="shared" si="2"/>
        <v>0.9577898480268292</v>
      </c>
      <c r="G11" s="83">
        <f t="shared" si="3"/>
        <v>460.05253700878455</v>
      </c>
      <c r="H11" s="83">
        <f t="shared" si="4"/>
        <v>0</v>
      </c>
      <c r="I11" s="37">
        <f t="shared" si="5"/>
        <v>460.05253700878455</v>
      </c>
      <c r="J11" s="81">
        <f t="shared" si="6"/>
        <v>-266.73377606293155</v>
      </c>
      <c r="K11" s="36">
        <f t="shared" si="7"/>
        <v>193.318760945853</v>
      </c>
      <c r="L11" s="37">
        <f t="shared" si="8"/>
        <v>17415288.788467538</v>
      </c>
      <c r="M11" s="37">
        <f t="shared" si="9"/>
        <v>7318081.695605265</v>
      </c>
      <c r="N11" s="41">
        <f>'jan-apr'!M11</f>
        <v>6398045.5205740379</v>
      </c>
      <c r="O11" s="41">
        <f>IF(ISNUMBER(M11),(M11-N11),"")</f>
        <v>920036.17503122706</v>
      </c>
    </row>
    <row r="12" spans="1:49" s="34" customFormat="1" x14ac:dyDescent="0.2">
      <c r="A12" s="33">
        <v>1108</v>
      </c>
      <c r="B12" s="34" t="s">
        <v>205</v>
      </c>
      <c r="C12" s="36">
        <v>1501070519</v>
      </c>
      <c r="D12" s="36">
        <v>82548</v>
      </c>
      <c r="E12" s="37">
        <f t="shared" si="10"/>
        <v>18184.214263216552</v>
      </c>
      <c r="F12" s="38">
        <f t="shared" si="2"/>
        <v>1.0010488617934705</v>
      </c>
      <c r="G12" s="83">
        <f t="shared" si="3"/>
        <v>-11.431646333905519</v>
      </c>
      <c r="H12" s="83">
        <f t="shared" si="4"/>
        <v>0</v>
      </c>
      <c r="I12" s="37">
        <f t="shared" si="5"/>
        <v>-11.431646333905519</v>
      </c>
      <c r="J12" s="81">
        <f t="shared" si="6"/>
        <v>-266.73377606293155</v>
      </c>
      <c r="K12" s="36">
        <f t="shared" si="7"/>
        <v>-278.16542239683707</v>
      </c>
      <c r="L12" s="37">
        <f t="shared" si="8"/>
        <v>-943659.54157123272</v>
      </c>
      <c r="M12" s="37">
        <f t="shared" si="9"/>
        <v>-22961999.288014106</v>
      </c>
      <c r="N12" s="41">
        <f>'jan-apr'!M12</f>
        <v>-3235295.2286686809</v>
      </c>
      <c r="O12" s="41">
        <f>IF(ISNUMBER(M12),(M12-N12),"")</f>
        <v>-19726704.059345424</v>
      </c>
    </row>
    <row r="13" spans="1:49" s="34" customFormat="1" x14ac:dyDescent="0.2">
      <c r="A13" s="33">
        <v>1111</v>
      </c>
      <c r="B13" s="34" t="s">
        <v>208</v>
      </c>
      <c r="C13" s="36">
        <v>49172911</v>
      </c>
      <c r="D13" s="36">
        <v>3324</v>
      </c>
      <c r="E13" s="37">
        <f t="shared" si="10"/>
        <v>14793.294524669074</v>
      </c>
      <c r="F13" s="38">
        <f t="shared" si="2"/>
        <v>0.81437726325361004</v>
      </c>
      <c r="G13" s="83">
        <f t="shared" si="3"/>
        <v>2023.1201967945813</v>
      </c>
      <c r="H13" s="83">
        <f t="shared" si="4"/>
        <v>544.37279495373787</v>
      </c>
      <c r="I13" s="37">
        <f t="shared" si="5"/>
        <v>2567.4929917483191</v>
      </c>
      <c r="J13" s="81">
        <f t="shared" si="6"/>
        <v>-266.73377606293155</v>
      </c>
      <c r="K13" s="36">
        <f t="shared" si="7"/>
        <v>2300.7592156853875</v>
      </c>
      <c r="L13" s="37">
        <f t="shared" si="8"/>
        <v>8534346.7045714129</v>
      </c>
      <c r="M13" s="37">
        <f t="shared" si="9"/>
        <v>7647723.6329382285</v>
      </c>
      <c r="N13" s="41">
        <f>'jan-apr'!M13</f>
        <v>4675644.2713998267</v>
      </c>
      <c r="O13" s="41">
        <f t="shared" ref="O13:O72" si="11">IF(ISNUMBER(M13),(M13-N13),"")</f>
        <v>2972079.3615384018</v>
      </c>
    </row>
    <row r="14" spans="1:49" s="34" customFormat="1" x14ac:dyDescent="0.2">
      <c r="A14" s="33">
        <v>1112</v>
      </c>
      <c r="B14" s="34" t="s">
        <v>209</v>
      </c>
      <c r="C14" s="36">
        <v>50435680</v>
      </c>
      <c r="D14" s="36">
        <v>3206</v>
      </c>
      <c r="E14" s="37">
        <f t="shared" si="10"/>
        <v>15731.653150343107</v>
      </c>
      <c r="F14" s="38">
        <f t="shared" si="2"/>
        <v>0.86603431153670241</v>
      </c>
      <c r="G14" s="83">
        <f t="shared" si="3"/>
        <v>1460.1050213901617</v>
      </c>
      <c r="H14" s="83">
        <f t="shared" si="4"/>
        <v>215.94727596782639</v>
      </c>
      <c r="I14" s="37">
        <f t="shared" si="5"/>
        <v>1676.0522973579882</v>
      </c>
      <c r="J14" s="81">
        <f t="shared" si="6"/>
        <v>-266.73377606293155</v>
      </c>
      <c r="K14" s="36">
        <f t="shared" si="7"/>
        <v>1409.3185212950566</v>
      </c>
      <c r="L14" s="37">
        <f t="shared" si="8"/>
        <v>5373423.6653297106</v>
      </c>
      <c r="M14" s="37">
        <f t="shared" si="9"/>
        <v>4518275.1792719513</v>
      </c>
      <c r="N14" s="41">
        <f>'jan-apr'!M14</f>
        <v>3951957.5698880437</v>
      </c>
      <c r="O14" s="41">
        <f t="shared" si="11"/>
        <v>566317.60938390763</v>
      </c>
    </row>
    <row r="15" spans="1:49" s="34" customFormat="1" x14ac:dyDescent="0.2">
      <c r="A15" s="33">
        <v>1114</v>
      </c>
      <c r="B15" s="34" t="s">
        <v>210</v>
      </c>
      <c r="C15" s="36">
        <v>43550160</v>
      </c>
      <c r="D15" s="36">
        <v>2848</v>
      </c>
      <c r="E15" s="37">
        <f t="shared" si="10"/>
        <v>15291.488764044943</v>
      </c>
      <c r="F15" s="38">
        <f t="shared" si="2"/>
        <v>0.84180307165315649</v>
      </c>
      <c r="G15" s="83">
        <f t="shared" si="3"/>
        <v>1724.2036531690599</v>
      </c>
      <c r="H15" s="83">
        <f t="shared" si="4"/>
        <v>370.00481117218368</v>
      </c>
      <c r="I15" s="37">
        <f t="shared" si="5"/>
        <v>2094.2084643412436</v>
      </c>
      <c r="J15" s="81">
        <f t="shared" si="6"/>
        <v>-266.73377606293155</v>
      </c>
      <c r="K15" s="36">
        <f t="shared" si="7"/>
        <v>1827.474688278312</v>
      </c>
      <c r="L15" s="37">
        <f t="shared" si="8"/>
        <v>5964305.7064438621</v>
      </c>
      <c r="M15" s="37">
        <f t="shared" si="9"/>
        <v>5204647.9122166326</v>
      </c>
      <c r="N15" s="41">
        <f>'jan-apr'!M15</f>
        <v>3668923.56953872</v>
      </c>
      <c r="O15" s="41">
        <f t="shared" si="11"/>
        <v>1535724.3426779127</v>
      </c>
    </row>
    <row r="16" spans="1:49" s="34" customFormat="1" x14ac:dyDescent="0.2">
      <c r="A16" s="33">
        <v>1119</v>
      </c>
      <c r="B16" s="34" t="s">
        <v>211</v>
      </c>
      <c r="C16" s="36">
        <v>280363251</v>
      </c>
      <c r="D16" s="36">
        <v>19649</v>
      </c>
      <c r="E16" s="37">
        <f t="shared" si="10"/>
        <v>14268.576059850375</v>
      </c>
      <c r="F16" s="38">
        <f t="shared" si="2"/>
        <v>0.78549128476889196</v>
      </c>
      <c r="G16" s="83">
        <f t="shared" si="3"/>
        <v>2337.9512756858007</v>
      </c>
      <c r="H16" s="83">
        <f t="shared" si="4"/>
        <v>728.0242576402826</v>
      </c>
      <c r="I16" s="37">
        <f t="shared" si="5"/>
        <v>3065.9755333260832</v>
      </c>
      <c r="J16" s="81">
        <f t="shared" si="6"/>
        <v>-266.73377606293155</v>
      </c>
      <c r="K16" s="36">
        <f t="shared" si="7"/>
        <v>2799.2417572631516</v>
      </c>
      <c r="L16" s="37">
        <f t="shared" si="8"/>
        <v>60243353.254324213</v>
      </c>
      <c r="M16" s="37">
        <f t="shared" si="9"/>
        <v>55002301.288463667</v>
      </c>
      <c r="N16" s="41">
        <f>'jan-apr'!M16</f>
        <v>38057877.02461949</v>
      </c>
      <c r="O16" s="41">
        <f t="shared" si="11"/>
        <v>16944424.263844177</v>
      </c>
    </row>
    <row r="17" spans="1:15" s="34" customFormat="1" x14ac:dyDescent="0.2">
      <c r="A17" s="33">
        <v>1120</v>
      </c>
      <c r="B17" s="34" t="s">
        <v>212</v>
      </c>
      <c r="C17" s="36">
        <v>342442496</v>
      </c>
      <c r="D17" s="36">
        <v>20615</v>
      </c>
      <c r="E17" s="37">
        <f t="shared" si="10"/>
        <v>16611.326509822946</v>
      </c>
      <c r="F17" s="38">
        <f t="shared" si="2"/>
        <v>0.91446071052819589</v>
      </c>
      <c r="G17" s="83">
        <f t="shared" si="3"/>
        <v>932.30100570225841</v>
      </c>
      <c r="H17" s="83">
        <f t="shared" si="4"/>
        <v>0</v>
      </c>
      <c r="I17" s="37">
        <f t="shared" si="5"/>
        <v>932.30100570225841</v>
      </c>
      <c r="J17" s="81">
        <f t="shared" si="6"/>
        <v>-266.73377606293155</v>
      </c>
      <c r="K17" s="36">
        <f t="shared" si="7"/>
        <v>665.5672296393268</v>
      </c>
      <c r="L17" s="37">
        <f t="shared" si="8"/>
        <v>19219385.232552055</v>
      </c>
      <c r="M17" s="37">
        <f t="shared" si="9"/>
        <v>13720668.439014722</v>
      </c>
      <c r="N17" s="41">
        <f>'jan-apr'!M17</f>
        <v>11715651.788690576</v>
      </c>
      <c r="O17" s="41">
        <f t="shared" si="11"/>
        <v>2005016.6503241453</v>
      </c>
    </row>
    <row r="18" spans="1:15" s="34" customFormat="1" x14ac:dyDescent="0.2">
      <c r="A18" s="33">
        <v>1121</v>
      </c>
      <c r="B18" s="34" t="s">
        <v>213</v>
      </c>
      <c r="C18" s="36">
        <v>353738301</v>
      </c>
      <c r="D18" s="36">
        <v>19781</v>
      </c>
      <c r="E18" s="37">
        <f t="shared" si="10"/>
        <v>17882.730953945706</v>
      </c>
      <c r="F18" s="38">
        <f t="shared" si="2"/>
        <v>0.98445207519456879</v>
      </c>
      <c r="G18" s="83">
        <f t="shared" si="3"/>
        <v>169.45833922860257</v>
      </c>
      <c r="H18" s="83">
        <f t="shared" si="4"/>
        <v>0</v>
      </c>
      <c r="I18" s="37">
        <f t="shared" si="5"/>
        <v>169.45833922860257</v>
      </c>
      <c r="J18" s="81">
        <f t="shared" si="6"/>
        <v>-266.73377606293155</v>
      </c>
      <c r="K18" s="36">
        <f t="shared" si="7"/>
        <v>-97.275436834328985</v>
      </c>
      <c r="L18" s="37">
        <f t="shared" si="8"/>
        <v>3352055.4082809873</v>
      </c>
      <c r="M18" s="37">
        <f t="shared" si="9"/>
        <v>-1924205.4160198616</v>
      </c>
      <c r="N18" s="41">
        <f>'jan-apr'!M18</f>
        <v>8404203.0566180181</v>
      </c>
      <c r="O18" s="41">
        <f t="shared" si="11"/>
        <v>-10328408.472637881</v>
      </c>
    </row>
    <row r="19" spans="1:15" s="34" customFormat="1" x14ac:dyDescent="0.2">
      <c r="A19" s="33">
        <v>1122</v>
      </c>
      <c r="B19" s="34" t="s">
        <v>214</v>
      </c>
      <c r="C19" s="36">
        <v>185907033</v>
      </c>
      <c r="D19" s="36">
        <v>12302</v>
      </c>
      <c r="E19" s="37">
        <f t="shared" si="10"/>
        <v>15111.935701511949</v>
      </c>
      <c r="F19" s="38">
        <f t="shared" si="2"/>
        <v>0.83191859788495137</v>
      </c>
      <c r="G19" s="83">
        <f t="shared" si="3"/>
        <v>1831.9354906888561</v>
      </c>
      <c r="H19" s="83">
        <f t="shared" si="4"/>
        <v>432.84838305873154</v>
      </c>
      <c r="I19" s="37">
        <f t="shared" si="5"/>
        <v>2264.7838737475877</v>
      </c>
      <c r="J19" s="81">
        <f t="shared" si="6"/>
        <v>-266.73377606293155</v>
      </c>
      <c r="K19" s="36">
        <f t="shared" si="7"/>
        <v>1998.0500976846561</v>
      </c>
      <c r="L19" s="37">
        <f t="shared" si="8"/>
        <v>27861371.214842822</v>
      </c>
      <c r="M19" s="37">
        <f t="shared" si="9"/>
        <v>24580012.301716641</v>
      </c>
      <c r="N19" s="41">
        <f>'jan-apr'!M19</f>
        <v>15131680.45083054</v>
      </c>
      <c r="O19" s="41">
        <f t="shared" si="11"/>
        <v>9448331.8508861009</v>
      </c>
    </row>
    <row r="20" spans="1:15" s="34" customFormat="1" x14ac:dyDescent="0.2">
      <c r="A20" s="33">
        <v>1124</v>
      </c>
      <c r="B20" s="34" t="s">
        <v>215</v>
      </c>
      <c r="C20" s="36">
        <v>645279245</v>
      </c>
      <c r="D20" s="36">
        <v>28315</v>
      </c>
      <c r="E20" s="37">
        <f t="shared" si="10"/>
        <v>22789.307610806994</v>
      </c>
      <c r="F20" s="38">
        <f t="shared" si="2"/>
        <v>1.2545612427701485</v>
      </c>
      <c r="G20" s="83">
        <f t="shared" si="3"/>
        <v>-2774.4876548881707</v>
      </c>
      <c r="H20" s="83">
        <f t="shared" si="4"/>
        <v>0</v>
      </c>
      <c r="I20" s="37">
        <f t="shared" si="5"/>
        <v>-2774.4876548881707</v>
      </c>
      <c r="J20" s="81">
        <f t="shared" si="6"/>
        <v>-266.73377606293155</v>
      </c>
      <c r="K20" s="36">
        <f t="shared" si="7"/>
        <v>-3041.2214309511023</v>
      </c>
      <c r="L20" s="37">
        <f t="shared" si="8"/>
        <v>-78559617.948158547</v>
      </c>
      <c r="M20" s="37">
        <f t="shared" si="9"/>
        <v>-86112184.817380458</v>
      </c>
      <c r="N20" s="41">
        <f>'jan-apr'!M20</f>
        <v>-48195115.476025514</v>
      </c>
      <c r="O20" s="41">
        <f t="shared" si="11"/>
        <v>-37917069.341354944</v>
      </c>
    </row>
    <row r="21" spans="1:15" s="34" customFormat="1" x14ac:dyDescent="0.2">
      <c r="A21" s="33">
        <v>1127</v>
      </c>
      <c r="B21" s="34" t="s">
        <v>216</v>
      </c>
      <c r="C21" s="36">
        <v>228415030</v>
      </c>
      <c r="D21" s="36">
        <v>11671</v>
      </c>
      <c r="E21" s="37">
        <f t="shared" si="10"/>
        <v>19571.161854168451</v>
      </c>
      <c r="F21" s="38">
        <f t="shared" si="2"/>
        <v>1.0774009266774665</v>
      </c>
      <c r="G21" s="83">
        <f t="shared" si="3"/>
        <v>-843.60020090504474</v>
      </c>
      <c r="H21" s="83">
        <f t="shared" si="4"/>
        <v>0</v>
      </c>
      <c r="I21" s="37">
        <f t="shared" si="5"/>
        <v>-843.60020090504474</v>
      </c>
      <c r="J21" s="81">
        <f t="shared" si="6"/>
        <v>-266.73377606293155</v>
      </c>
      <c r="K21" s="36">
        <f t="shared" si="7"/>
        <v>-1110.3339769679762</v>
      </c>
      <c r="L21" s="37">
        <f t="shared" si="8"/>
        <v>-9845657.9447627775</v>
      </c>
      <c r="M21" s="37">
        <f t="shared" si="9"/>
        <v>-12958707.84519325</v>
      </c>
      <c r="N21" s="41">
        <f>'jan-apr'!M21</f>
        <v>-7153573.3264451232</v>
      </c>
      <c r="O21" s="41">
        <f t="shared" si="11"/>
        <v>-5805134.5187481269</v>
      </c>
    </row>
    <row r="22" spans="1:15" s="34" customFormat="1" x14ac:dyDescent="0.2">
      <c r="A22" s="33">
        <v>1130</v>
      </c>
      <c r="B22" s="34" t="s">
        <v>217</v>
      </c>
      <c r="C22" s="36">
        <v>210876497</v>
      </c>
      <c r="D22" s="36">
        <v>13474</v>
      </c>
      <c r="E22" s="37">
        <f t="shared" si="10"/>
        <v>15650.623200237495</v>
      </c>
      <c r="F22" s="38">
        <f t="shared" si="2"/>
        <v>0.86157357772933163</v>
      </c>
      <c r="G22" s="83">
        <f t="shared" si="3"/>
        <v>1508.7229914535292</v>
      </c>
      <c r="H22" s="83">
        <f t="shared" si="4"/>
        <v>244.30775850479074</v>
      </c>
      <c r="I22" s="37">
        <f t="shared" si="5"/>
        <v>1753.03074995832</v>
      </c>
      <c r="J22" s="81">
        <f t="shared" si="6"/>
        <v>-266.73377606293155</v>
      </c>
      <c r="K22" s="36">
        <f t="shared" si="7"/>
        <v>1486.2969738953884</v>
      </c>
      <c r="L22" s="37">
        <f t="shared" si="8"/>
        <v>23620336.324938405</v>
      </c>
      <c r="M22" s="37">
        <f t="shared" si="9"/>
        <v>20026365.426266465</v>
      </c>
      <c r="N22" s="41">
        <f>'jan-apr'!M22</f>
        <v>10726028.424320495</v>
      </c>
      <c r="O22" s="41">
        <f t="shared" si="11"/>
        <v>9300337.0019459706</v>
      </c>
    </row>
    <row r="23" spans="1:15" s="34" customFormat="1" x14ac:dyDescent="0.2">
      <c r="A23" s="33">
        <v>1133</v>
      </c>
      <c r="B23" s="34" t="s">
        <v>218</v>
      </c>
      <c r="C23" s="36">
        <v>62382908</v>
      </c>
      <c r="D23" s="36">
        <v>2619</v>
      </c>
      <c r="E23" s="37">
        <f t="shared" si="10"/>
        <v>23819.361588392516</v>
      </c>
      <c r="F23" s="38">
        <f t="shared" si="2"/>
        <v>1.3112661598439439</v>
      </c>
      <c r="G23" s="83">
        <f t="shared" si="3"/>
        <v>-3392.5200414394835</v>
      </c>
      <c r="H23" s="83">
        <f t="shared" si="4"/>
        <v>0</v>
      </c>
      <c r="I23" s="37">
        <f t="shared" si="5"/>
        <v>-3392.5200414394835</v>
      </c>
      <c r="J23" s="81">
        <f t="shared" si="6"/>
        <v>-266.73377606293155</v>
      </c>
      <c r="K23" s="36">
        <f t="shared" si="7"/>
        <v>-3659.2538175024151</v>
      </c>
      <c r="L23" s="37">
        <f t="shared" si="8"/>
        <v>-8885009.9885300081</v>
      </c>
      <c r="M23" s="37">
        <f t="shared" si="9"/>
        <v>-9583585.7480388246</v>
      </c>
      <c r="N23" s="41">
        <f>'jan-apr'!M23</f>
        <v>-10857317.497725969</v>
      </c>
      <c r="O23" s="41">
        <f t="shared" si="11"/>
        <v>1273731.7496871445</v>
      </c>
    </row>
    <row r="24" spans="1:15" s="34" customFormat="1" x14ac:dyDescent="0.2">
      <c r="A24" s="33">
        <v>1134</v>
      </c>
      <c r="B24" s="34" t="s">
        <v>219</v>
      </c>
      <c r="C24" s="36">
        <v>103946196</v>
      </c>
      <c r="D24" s="36">
        <v>3815</v>
      </c>
      <c r="E24" s="37">
        <f t="shared" si="10"/>
        <v>27246.709305373526</v>
      </c>
      <c r="F24" s="38">
        <f t="shared" si="2"/>
        <v>1.4999431343555387</v>
      </c>
      <c r="G24" s="83">
        <f t="shared" si="3"/>
        <v>-5448.9286716280894</v>
      </c>
      <c r="H24" s="83">
        <f t="shared" si="4"/>
        <v>0</v>
      </c>
      <c r="I24" s="37">
        <f t="shared" si="5"/>
        <v>-5448.9286716280894</v>
      </c>
      <c r="J24" s="81">
        <f t="shared" si="6"/>
        <v>-266.73377606293155</v>
      </c>
      <c r="K24" s="36">
        <f t="shared" si="7"/>
        <v>-5715.662447691021</v>
      </c>
      <c r="L24" s="37">
        <f t="shared" si="8"/>
        <v>-20787662.882261161</v>
      </c>
      <c r="M24" s="37">
        <f t="shared" si="9"/>
        <v>-21805252.237941246</v>
      </c>
      <c r="N24" s="41">
        <f>'jan-apr'!M24</f>
        <v>-24081424.3373137</v>
      </c>
      <c r="O24" s="41">
        <f t="shared" si="11"/>
        <v>2276172.099372454</v>
      </c>
    </row>
    <row r="25" spans="1:15" s="34" customFormat="1" x14ac:dyDescent="0.2">
      <c r="A25" s="33">
        <v>1135</v>
      </c>
      <c r="B25" s="34" t="s">
        <v>220</v>
      </c>
      <c r="C25" s="36">
        <v>85324659</v>
      </c>
      <c r="D25" s="36">
        <v>4543</v>
      </c>
      <c r="E25" s="37">
        <f t="shared" si="10"/>
        <v>18781.567026194145</v>
      </c>
      <c r="F25" s="38">
        <f t="shared" si="2"/>
        <v>1.0339333898138816</v>
      </c>
      <c r="G25" s="83">
        <f t="shared" si="3"/>
        <v>-369.84330412046108</v>
      </c>
      <c r="H25" s="83">
        <f t="shared" si="4"/>
        <v>0</v>
      </c>
      <c r="I25" s="37">
        <f t="shared" si="5"/>
        <v>-369.84330412046108</v>
      </c>
      <c r="J25" s="81">
        <f t="shared" si="6"/>
        <v>-266.73377606293155</v>
      </c>
      <c r="K25" s="36">
        <f t="shared" si="7"/>
        <v>-636.57708018339258</v>
      </c>
      <c r="L25" s="37">
        <f t="shared" si="8"/>
        <v>-1680198.1306192547</v>
      </c>
      <c r="M25" s="37">
        <f t="shared" si="9"/>
        <v>-2891969.6752731525</v>
      </c>
      <c r="N25" s="41">
        <f>'jan-apr'!M25</f>
        <v>-4883031.6831497056</v>
      </c>
      <c r="O25" s="41">
        <f t="shared" si="11"/>
        <v>1991062.0078765531</v>
      </c>
    </row>
    <row r="26" spans="1:15" s="34" customFormat="1" x14ac:dyDescent="0.2">
      <c r="A26" s="33">
        <v>1144</v>
      </c>
      <c r="B26" s="34" t="s">
        <v>221</v>
      </c>
      <c r="C26" s="36">
        <v>8726410</v>
      </c>
      <c r="D26" s="36">
        <v>535</v>
      </c>
      <c r="E26" s="37">
        <f t="shared" si="10"/>
        <v>16311.046728971962</v>
      </c>
      <c r="F26" s="38">
        <f t="shared" si="2"/>
        <v>0.89793017868946146</v>
      </c>
      <c r="G26" s="83">
        <f t="shared" si="3"/>
        <v>1112.4688742128487</v>
      </c>
      <c r="H26" s="83">
        <f t="shared" si="4"/>
        <v>13.159523447727224</v>
      </c>
      <c r="I26" s="37">
        <f t="shared" si="5"/>
        <v>1125.628397660576</v>
      </c>
      <c r="J26" s="81">
        <f t="shared" si="6"/>
        <v>-266.73377606293155</v>
      </c>
      <c r="K26" s="36">
        <f t="shared" si="7"/>
        <v>858.89462159764435</v>
      </c>
      <c r="L26" s="37">
        <f t="shared" si="8"/>
        <v>602211.19274840818</v>
      </c>
      <c r="M26" s="37">
        <f t="shared" si="9"/>
        <v>459508.6225547397</v>
      </c>
      <c r="N26" s="41">
        <f>'jan-apr'!M26</f>
        <v>662746.352617</v>
      </c>
      <c r="O26" s="41">
        <f t="shared" si="11"/>
        <v>-203237.73006226029</v>
      </c>
    </row>
    <row r="27" spans="1:15" s="34" customFormat="1" x14ac:dyDescent="0.2">
      <c r="A27" s="33">
        <v>1145</v>
      </c>
      <c r="B27" s="34" t="s">
        <v>222</v>
      </c>
      <c r="C27" s="36">
        <v>13462432</v>
      </c>
      <c r="D27" s="36">
        <v>868</v>
      </c>
      <c r="E27" s="37">
        <f t="shared" si="10"/>
        <v>15509.714285714286</v>
      </c>
      <c r="F27" s="38">
        <f t="shared" si="2"/>
        <v>0.85381648102676233</v>
      </c>
      <c r="G27" s="83">
        <f t="shared" si="3"/>
        <v>1593.2683401674542</v>
      </c>
      <c r="H27" s="83">
        <f t="shared" si="4"/>
        <v>293.62587858791363</v>
      </c>
      <c r="I27" s="37">
        <f t="shared" si="5"/>
        <v>1886.8942187553678</v>
      </c>
      <c r="J27" s="81">
        <f t="shared" si="6"/>
        <v>-266.73377606293155</v>
      </c>
      <c r="K27" s="36">
        <f t="shared" si="7"/>
        <v>1620.1604426924362</v>
      </c>
      <c r="L27" s="37">
        <f t="shared" si="8"/>
        <v>1637824.1818796592</v>
      </c>
      <c r="M27" s="37">
        <f t="shared" si="9"/>
        <v>1406299.2642570345</v>
      </c>
      <c r="N27" s="41">
        <f>'jan-apr'!M27</f>
        <v>723028.74162907712</v>
      </c>
      <c r="O27" s="41">
        <f t="shared" si="11"/>
        <v>683270.5226279574</v>
      </c>
    </row>
    <row r="28" spans="1:15" s="34" customFormat="1" x14ac:dyDescent="0.2">
      <c r="A28" s="33">
        <v>1146</v>
      </c>
      <c r="B28" s="34" t="s">
        <v>223</v>
      </c>
      <c r="C28" s="36">
        <v>182543881</v>
      </c>
      <c r="D28" s="36">
        <v>11405</v>
      </c>
      <c r="E28" s="37">
        <f t="shared" si="10"/>
        <v>16005.601139850942</v>
      </c>
      <c r="F28" s="38">
        <f t="shared" si="2"/>
        <v>0.88111526687070096</v>
      </c>
      <c r="G28" s="83">
        <f t="shared" si="3"/>
        <v>1295.7362276854608</v>
      </c>
      <c r="H28" s="83">
        <f t="shared" si="4"/>
        <v>120.06547964008422</v>
      </c>
      <c r="I28" s="37">
        <f t="shared" si="5"/>
        <v>1415.8017073255451</v>
      </c>
      <c r="J28" s="81">
        <f t="shared" si="6"/>
        <v>-266.73377606293155</v>
      </c>
      <c r="K28" s="36">
        <f t="shared" si="7"/>
        <v>1149.0679312626135</v>
      </c>
      <c r="L28" s="37">
        <f t="shared" si="8"/>
        <v>16147218.472047841</v>
      </c>
      <c r="M28" s="37">
        <f t="shared" si="9"/>
        <v>13105119.756050106</v>
      </c>
      <c r="N28" s="41">
        <f>'jan-apr'!M28</f>
        <v>8665169.7520502508</v>
      </c>
      <c r="O28" s="41">
        <f t="shared" si="11"/>
        <v>4439950.0039998554</v>
      </c>
    </row>
    <row r="29" spans="1:15" s="34" customFormat="1" x14ac:dyDescent="0.2">
      <c r="A29" s="33">
        <v>1149</v>
      </c>
      <c r="B29" s="34" t="s">
        <v>224</v>
      </c>
      <c r="C29" s="36">
        <v>654624727</v>
      </c>
      <c r="D29" s="36">
        <v>42903</v>
      </c>
      <c r="E29" s="37">
        <f t="shared" si="10"/>
        <v>15258.250635153719</v>
      </c>
      <c r="F29" s="38">
        <f t="shared" si="2"/>
        <v>0.83997329827867473</v>
      </c>
      <c r="G29" s="83">
        <f t="shared" si="3"/>
        <v>1744.1465305037941</v>
      </c>
      <c r="H29" s="83">
        <f t="shared" si="4"/>
        <v>381.63815628411203</v>
      </c>
      <c r="I29" s="37">
        <f t="shared" si="5"/>
        <v>2125.7846867879061</v>
      </c>
      <c r="J29" s="81">
        <f t="shared" si="6"/>
        <v>-266.73377606293155</v>
      </c>
      <c r="K29" s="36">
        <f t="shared" si="7"/>
        <v>1859.0509107249745</v>
      </c>
      <c r="L29" s="37">
        <f t="shared" si="8"/>
        <v>91202540.417261541</v>
      </c>
      <c r="M29" s="37">
        <f t="shared" si="9"/>
        <v>79758861.222833589</v>
      </c>
      <c r="N29" s="41">
        <f>'jan-apr'!M29</f>
        <v>49619290.414069444</v>
      </c>
      <c r="O29" s="41">
        <f t="shared" si="11"/>
        <v>30139570.808764145</v>
      </c>
    </row>
    <row r="30" spans="1:15" s="34" customFormat="1" x14ac:dyDescent="0.2">
      <c r="A30" s="33">
        <v>1151</v>
      </c>
      <c r="B30" s="34" t="s">
        <v>225</v>
      </c>
      <c r="C30" s="36">
        <v>3596322</v>
      </c>
      <c r="D30" s="36">
        <v>208</v>
      </c>
      <c r="E30" s="37">
        <f t="shared" si="10"/>
        <v>17290.009615384617</v>
      </c>
      <c r="F30" s="38">
        <f t="shared" si="2"/>
        <v>0.95182250909186905</v>
      </c>
      <c r="G30" s="83">
        <f t="shared" si="3"/>
        <v>525.09114236525568</v>
      </c>
      <c r="H30" s="83">
        <f t="shared" si="4"/>
        <v>0</v>
      </c>
      <c r="I30" s="37">
        <f t="shared" si="5"/>
        <v>525.09114236525568</v>
      </c>
      <c r="J30" s="81">
        <f t="shared" si="6"/>
        <v>-266.73377606293155</v>
      </c>
      <c r="K30" s="36">
        <f t="shared" si="7"/>
        <v>258.35736630232412</v>
      </c>
      <c r="L30" s="37">
        <f t="shared" si="8"/>
        <v>109218.95761197318</v>
      </c>
      <c r="M30" s="37">
        <f t="shared" si="9"/>
        <v>53738.332190883419</v>
      </c>
      <c r="N30" s="41">
        <f>'jan-apr'!M30</f>
        <v>60734.758332568941</v>
      </c>
      <c r="O30" s="41">
        <f>IF(ISNUMBER(M30),(M30-N30),"")</f>
        <v>-6996.4261416855225</v>
      </c>
    </row>
    <row r="31" spans="1:15" s="34" customFormat="1" x14ac:dyDescent="0.2">
      <c r="A31" s="33">
        <v>1160</v>
      </c>
      <c r="B31" s="34" t="s">
        <v>226</v>
      </c>
      <c r="C31" s="36">
        <v>162569122</v>
      </c>
      <c r="D31" s="36">
        <v>8844</v>
      </c>
      <c r="E31" s="37">
        <f t="shared" si="10"/>
        <v>18381.854590682949</v>
      </c>
      <c r="F31" s="38">
        <f t="shared" si="2"/>
        <v>1.0119290473209219</v>
      </c>
      <c r="G31" s="83">
        <f t="shared" si="3"/>
        <v>-130.0158428137438</v>
      </c>
      <c r="H31" s="83">
        <f t="shared" si="4"/>
        <v>0</v>
      </c>
      <c r="I31" s="37">
        <f t="shared" si="5"/>
        <v>-130.0158428137438</v>
      </c>
      <c r="J31" s="81">
        <f t="shared" si="6"/>
        <v>-266.73377606293155</v>
      </c>
      <c r="K31" s="36">
        <f t="shared" si="7"/>
        <v>-396.74961887667536</v>
      </c>
      <c r="L31" s="37">
        <f t="shared" si="8"/>
        <v>-1149860.1138447502</v>
      </c>
      <c r="M31" s="37">
        <f t="shared" si="9"/>
        <v>-3508853.6293453169</v>
      </c>
      <c r="N31" s="41">
        <f>'jan-apr'!M31</f>
        <v>-1395270.3870517297</v>
      </c>
      <c r="O31" s="41">
        <f t="shared" si="11"/>
        <v>-2113583.242293587</v>
      </c>
    </row>
    <row r="32" spans="1:15" s="34" customFormat="1" x14ac:dyDescent="0.2">
      <c r="A32" s="33">
        <v>1505</v>
      </c>
      <c r="B32" s="34" t="s">
        <v>267</v>
      </c>
      <c r="C32" s="36">
        <v>371307038</v>
      </c>
      <c r="D32" s="36">
        <v>24159</v>
      </c>
      <c r="E32" s="37">
        <f t="shared" si="10"/>
        <v>15369.304938118299</v>
      </c>
      <c r="F32" s="38">
        <f t="shared" si="2"/>
        <v>0.84608688569965229</v>
      </c>
      <c r="G32" s="83">
        <f t="shared" si="3"/>
        <v>1677.5139487250465</v>
      </c>
      <c r="H32" s="83">
        <f t="shared" si="4"/>
        <v>342.76915024650913</v>
      </c>
      <c r="I32" s="37">
        <f t="shared" si="5"/>
        <v>2020.2830989715555</v>
      </c>
      <c r="J32" s="81">
        <f t="shared" si="6"/>
        <v>-266.73377606293155</v>
      </c>
      <c r="K32" s="36">
        <f t="shared" si="7"/>
        <v>1753.5493229086239</v>
      </c>
      <c r="L32" s="37">
        <f t="shared" si="8"/>
        <v>48808019.388053812</v>
      </c>
      <c r="M32" s="37">
        <f t="shared" si="9"/>
        <v>42363998.092149444</v>
      </c>
      <c r="N32" s="41">
        <f>'jan-apr'!M32</f>
        <v>25752810.329858143</v>
      </c>
      <c r="O32" s="41">
        <f t="shared" si="11"/>
        <v>16611187.762291301</v>
      </c>
    </row>
    <row r="33" spans="1:15" s="34" customFormat="1" x14ac:dyDescent="0.2">
      <c r="A33" s="33">
        <v>1506</v>
      </c>
      <c r="B33" s="34" t="s">
        <v>265</v>
      </c>
      <c r="C33" s="36">
        <v>544352193</v>
      </c>
      <c r="D33" s="36">
        <v>32446</v>
      </c>
      <c r="E33" s="37">
        <f t="shared" si="10"/>
        <v>16777.174166307093</v>
      </c>
      <c r="F33" s="38">
        <f t="shared" si="2"/>
        <v>0.9235906957643687</v>
      </c>
      <c r="G33" s="83">
        <f t="shared" si="3"/>
        <v>832.79241181176985</v>
      </c>
      <c r="H33" s="83">
        <f t="shared" si="4"/>
        <v>0</v>
      </c>
      <c r="I33" s="37">
        <f t="shared" si="5"/>
        <v>832.79241181176985</v>
      </c>
      <c r="J33" s="81">
        <f t="shared" si="6"/>
        <v>-266.73377606293155</v>
      </c>
      <c r="K33" s="36">
        <f t="shared" si="7"/>
        <v>566.05863574883824</v>
      </c>
      <c r="L33" s="37">
        <f t="shared" si="8"/>
        <v>27020782.593644686</v>
      </c>
      <c r="M33" s="37">
        <f t="shared" si="9"/>
        <v>18366338.495506804</v>
      </c>
      <c r="N33" s="41">
        <f>'jan-apr'!M33</f>
        <v>8143230.7079737298</v>
      </c>
      <c r="O33" s="41">
        <f t="shared" si="11"/>
        <v>10223107.787533075</v>
      </c>
    </row>
    <row r="34" spans="1:15" s="34" customFormat="1" x14ac:dyDescent="0.2">
      <c r="A34" s="33">
        <v>1507</v>
      </c>
      <c r="B34" s="34" t="s">
        <v>266</v>
      </c>
      <c r="C34" s="36">
        <v>1174596162</v>
      </c>
      <c r="D34" s="36">
        <v>67520</v>
      </c>
      <c r="E34" s="37">
        <f t="shared" si="10"/>
        <v>17396.270171800948</v>
      </c>
      <c r="F34" s="38">
        <f t="shared" si="2"/>
        <v>0.95767219869156106</v>
      </c>
      <c r="G34" s="83">
        <f t="shared" si="3"/>
        <v>461.33480851545681</v>
      </c>
      <c r="H34" s="83">
        <f t="shared" si="4"/>
        <v>0</v>
      </c>
      <c r="I34" s="37">
        <f t="shared" si="5"/>
        <v>461.33480851545681</v>
      </c>
      <c r="J34" s="81">
        <f t="shared" si="6"/>
        <v>-266.73377606293155</v>
      </c>
      <c r="K34" s="36">
        <f t="shared" si="7"/>
        <v>194.60103245252526</v>
      </c>
      <c r="L34" s="37">
        <f t="shared" si="8"/>
        <v>31149326.270963643</v>
      </c>
      <c r="M34" s="37">
        <f t="shared" si="9"/>
        <v>13139461.711194506</v>
      </c>
      <c r="N34" s="41">
        <f>'jan-apr'!M34</f>
        <v>4939462.581803144</v>
      </c>
      <c r="O34" s="41">
        <f t="shared" si="11"/>
        <v>8199999.129391362</v>
      </c>
    </row>
    <row r="35" spans="1:15" s="34" customFormat="1" x14ac:dyDescent="0.2">
      <c r="A35" s="33">
        <v>1511</v>
      </c>
      <c r="B35" s="34" t="s">
        <v>268</v>
      </c>
      <c r="C35" s="36">
        <v>46043320</v>
      </c>
      <c r="D35" s="36">
        <v>3013</v>
      </c>
      <c r="E35" s="37">
        <f t="shared" si="10"/>
        <v>15281.553269166943</v>
      </c>
      <c r="F35" s="38">
        <f t="shared" si="2"/>
        <v>0.84125611836196612</v>
      </c>
      <c r="G35" s="83">
        <f t="shared" si="3"/>
        <v>1730.1649500958599</v>
      </c>
      <c r="H35" s="83">
        <f t="shared" si="4"/>
        <v>373.48223437948371</v>
      </c>
      <c r="I35" s="37">
        <f t="shared" si="5"/>
        <v>2103.6471844753437</v>
      </c>
      <c r="J35" s="81">
        <f t="shared" si="6"/>
        <v>-266.73377606293155</v>
      </c>
      <c r="K35" s="36">
        <f t="shared" si="7"/>
        <v>1836.9134084124121</v>
      </c>
      <c r="L35" s="37">
        <f t="shared" si="8"/>
        <v>6338288.9668242102</v>
      </c>
      <c r="M35" s="37">
        <f t="shared" si="9"/>
        <v>5534620.0995465973</v>
      </c>
      <c r="N35" s="41">
        <f>'jan-apr'!M35</f>
        <v>2382544.6343645258</v>
      </c>
      <c r="O35" s="41">
        <f t="shared" si="11"/>
        <v>3152075.4651820716</v>
      </c>
    </row>
    <row r="36" spans="1:15" s="34" customFormat="1" x14ac:dyDescent="0.2">
      <c r="A36" s="33">
        <v>1514</v>
      </c>
      <c r="B36" s="34" t="s">
        <v>159</v>
      </c>
      <c r="C36" s="36">
        <v>44828193</v>
      </c>
      <c r="D36" s="36">
        <v>2442</v>
      </c>
      <c r="E36" s="37">
        <f t="shared" si="10"/>
        <v>18357.163390663391</v>
      </c>
      <c r="F36" s="38">
        <f t="shared" si="2"/>
        <v>1.0105697860782796</v>
      </c>
      <c r="G36" s="83">
        <f t="shared" si="3"/>
        <v>-115.20112280200846</v>
      </c>
      <c r="H36" s="83">
        <f t="shared" si="4"/>
        <v>0</v>
      </c>
      <c r="I36" s="37">
        <f t="shared" si="5"/>
        <v>-115.20112280200846</v>
      </c>
      <c r="J36" s="81">
        <f t="shared" si="6"/>
        <v>-266.73377606293155</v>
      </c>
      <c r="K36" s="36">
        <f t="shared" si="7"/>
        <v>-381.93489886494001</v>
      </c>
      <c r="L36" s="37">
        <f t="shared" si="8"/>
        <v>-281321.14188250463</v>
      </c>
      <c r="M36" s="37">
        <f t="shared" si="9"/>
        <v>-932685.0230281835</v>
      </c>
      <c r="N36" s="41">
        <f>'jan-apr'!M36</f>
        <v>-1124492.0814993591</v>
      </c>
      <c r="O36" s="41">
        <f t="shared" si="11"/>
        <v>191807.05847117561</v>
      </c>
    </row>
    <row r="37" spans="1:15" s="34" customFormat="1" x14ac:dyDescent="0.2">
      <c r="A37" s="33">
        <v>1515</v>
      </c>
      <c r="B37" s="34" t="s">
        <v>393</v>
      </c>
      <c r="C37" s="36">
        <v>165814032</v>
      </c>
      <c r="D37" s="36">
        <v>8842</v>
      </c>
      <c r="E37" s="37">
        <f t="shared" si="10"/>
        <v>18753.000678579509</v>
      </c>
      <c r="F37" s="38">
        <f t="shared" si="2"/>
        <v>1.0323608000197175</v>
      </c>
      <c r="G37" s="83">
        <f t="shared" si="3"/>
        <v>-352.70349555167923</v>
      </c>
      <c r="H37" s="83">
        <f t="shared" si="4"/>
        <v>0</v>
      </c>
      <c r="I37" s="37">
        <f t="shared" si="5"/>
        <v>-352.70349555167923</v>
      </c>
      <c r="J37" s="81">
        <f t="shared" si="6"/>
        <v>-266.73377606293155</v>
      </c>
      <c r="K37" s="36">
        <f t="shared" si="7"/>
        <v>-619.43727161461084</v>
      </c>
      <c r="L37" s="37">
        <f t="shared" si="8"/>
        <v>-3118604.3076679478</v>
      </c>
      <c r="M37" s="37">
        <f t="shared" si="9"/>
        <v>-5477064.3556163888</v>
      </c>
      <c r="N37" s="41">
        <f>'jan-apr'!M37</f>
        <v>-6661089.3789587775</v>
      </c>
      <c r="O37" s="41">
        <f t="shared" si="11"/>
        <v>1184025.0233423887</v>
      </c>
    </row>
    <row r="38" spans="1:15" s="34" customFormat="1" x14ac:dyDescent="0.2">
      <c r="A38" s="33">
        <v>1516</v>
      </c>
      <c r="B38" s="34" t="s">
        <v>269</v>
      </c>
      <c r="C38" s="36">
        <v>144978435</v>
      </c>
      <c r="D38" s="36">
        <v>8797</v>
      </c>
      <c r="E38" s="37">
        <f t="shared" si="10"/>
        <v>16480.440491076504</v>
      </c>
      <c r="F38" s="38">
        <f t="shared" si="2"/>
        <v>0.90725537857410421</v>
      </c>
      <c r="G38" s="83">
        <f t="shared" si="3"/>
        <v>1010.8326169501233</v>
      </c>
      <c r="H38" s="83">
        <f t="shared" si="4"/>
        <v>0</v>
      </c>
      <c r="I38" s="37">
        <f t="shared" si="5"/>
        <v>1010.8326169501233</v>
      </c>
      <c r="J38" s="81">
        <f t="shared" si="6"/>
        <v>-266.73377606293155</v>
      </c>
      <c r="K38" s="36">
        <f t="shared" si="7"/>
        <v>744.09884088719173</v>
      </c>
      <c r="L38" s="37">
        <f t="shared" si="8"/>
        <v>8892294.5313102342</v>
      </c>
      <c r="M38" s="37">
        <f t="shared" si="9"/>
        <v>6545837.5032846257</v>
      </c>
      <c r="N38" s="41">
        <f>'jan-apr'!M38</f>
        <v>3241937.5031327354</v>
      </c>
      <c r="O38" s="41">
        <f t="shared" si="11"/>
        <v>3303900.0001518903</v>
      </c>
    </row>
    <row r="39" spans="1:15" s="34" customFormat="1" x14ac:dyDescent="0.2">
      <c r="A39" s="33">
        <v>1517</v>
      </c>
      <c r="B39" s="34" t="s">
        <v>270</v>
      </c>
      <c r="C39" s="36">
        <v>69522849</v>
      </c>
      <c r="D39" s="36">
        <v>5159</v>
      </c>
      <c r="E39" s="37">
        <f t="shared" si="10"/>
        <v>13476.031982942432</v>
      </c>
      <c r="F39" s="38">
        <f t="shared" si="2"/>
        <v>0.74186139047564714</v>
      </c>
      <c r="G39" s="83">
        <f t="shared" si="3"/>
        <v>2813.4777218305667</v>
      </c>
      <c r="H39" s="83">
        <f t="shared" si="4"/>
        <v>1005.4146845580627</v>
      </c>
      <c r="I39" s="37">
        <f t="shared" si="5"/>
        <v>3818.8924063886293</v>
      </c>
      <c r="J39" s="81">
        <f t="shared" si="6"/>
        <v>-266.73377606293155</v>
      </c>
      <c r="K39" s="36">
        <f t="shared" si="7"/>
        <v>3552.1586303256977</v>
      </c>
      <c r="L39" s="37">
        <f t="shared" si="8"/>
        <v>19701665.924558938</v>
      </c>
      <c r="M39" s="37">
        <f t="shared" si="9"/>
        <v>18325586.373850275</v>
      </c>
      <c r="N39" s="41">
        <f>'jan-apr'!M39</f>
        <v>10674173.713553464</v>
      </c>
      <c r="O39" s="41">
        <f t="shared" si="11"/>
        <v>7651412.6602968108</v>
      </c>
    </row>
    <row r="40" spans="1:15" s="34" customFormat="1" x14ac:dyDescent="0.2">
      <c r="A40" s="33">
        <v>1520</v>
      </c>
      <c r="B40" s="34" t="s">
        <v>272</v>
      </c>
      <c r="C40" s="36">
        <v>158375765</v>
      </c>
      <c r="D40" s="36">
        <v>10929</v>
      </c>
      <c r="E40" s="37">
        <f t="shared" si="10"/>
        <v>14491.331777838777</v>
      </c>
      <c r="F40" s="38">
        <f t="shared" si="2"/>
        <v>0.79775408340965293</v>
      </c>
      <c r="G40" s="83">
        <f t="shared" si="3"/>
        <v>2204.2978448927593</v>
      </c>
      <c r="H40" s="83">
        <f t="shared" si="4"/>
        <v>650.05975634434174</v>
      </c>
      <c r="I40" s="37">
        <f t="shared" si="5"/>
        <v>2854.3576012371009</v>
      </c>
      <c r="J40" s="81">
        <f t="shared" si="6"/>
        <v>-266.73377606293155</v>
      </c>
      <c r="K40" s="36">
        <f t="shared" si="7"/>
        <v>2587.6238251741693</v>
      </c>
      <c r="L40" s="37">
        <f t="shared" si="8"/>
        <v>31195274.223920275</v>
      </c>
      <c r="M40" s="37">
        <f t="shared" si="9"/>
        <v>28280140.785328496</v>
      </c>
      <c r="N40" s="41">
        <f>'jan-apr'!M40</f>
        <v>16625601.650189139</v>
      </c>
      <c r="O40" s="41">
        <f t="shared" si="11"/>
        <v>11654539.135139357</v>
      </c>
    </row>
    <row r="41" spans="1:15" s="34" customFormat="1" x14ac:dyDescent="0.2">
      <c r="A41" s="33">
        <v>1525</v>
      </c>
      <c r="B41" s="34" t="s">
        <v>273</v>
      </c>
      <c r="C41" s="36">
        <v>67795799</v>
      </c>
      <c r="D41" s="36">
        <v>4421</v>
      </c>
      <c r="E41" s="37">
        <f t="shared" si="10"/>
        <v>15334.946618412125</v>
      </c>
      <c r="F41" s="38">
        <f t="shared" si="2"/>
        <v>0.84419544533620605</v>
      </c>
      <c r="G41" s="83">
        <f t="shared" si="3"/>
        <v>1698.128940548751</v>
      </c>
      <c r="H41" s="83">
        <f t="shared" si="4"/>
        <v>354.79456214367019</v>
      </c>
      <c r="I41" s="37">
        <f t="shared" si="5"/>
        <v>2052.9235026924212</v>
      </c>
      <c r="J41" s="81">
        <f t="shared" si="6"/>
        <v>-266.73377606293155</v>
      </c>
      <c r="K41" s="36">
        <f t="shared" si="7"/>
        <v>1786.1897266294895</v>
      </c>
      <c r="L41" s="37">
        <f t="shared" si="8"/>
        <v>9075974.8054031935</v>
      </c>
      <c r="M41" s="37">
        <f t="shared" si="9"/>
        <v>7896744.7814289732</v>
      </c>
      <c r="N41" s="41">
        <f>'jan-apr'!M41</f>
        <v>3087087.9108780543</v>
      </c>
      <c r="O41" s="41">
        <f t="shared" si="11"/>
        <v>4809656.8705509193</v>
      </c>
    </row>
    <row r="42" spans="1:15" s="34" customFormat="1" x14ac:dyDescent="0.2">
      <c r="A42" s="33">
        <v>1528</v>
      </c>
      <c r="B42" s="34" t="s">
        <v>274</v>
      </c>
      <c r="C42" s="36">
        <v>102499763</v>
      </c>
      <c r="D42" s="36">
        <v>7630</v>
      </c>
      <c r="E42" s="37">
        <f t="shared" si="10"/>
        <v>13433.782830930537</v>
      </c>
      <c r="F42" s="38">
        <f t="shared" si="2"/>
        <v>0.73953555638014823</v>
      </c>
      <c r="G42" s="83">
        <f t="shared" si="3"/>
        <v>2838.8272130377036</v>
      </c>
      <c r="H42" s="83">
        <f t="shared" si="4"/>
        <v>1020.2018877622259</v>
      </c>
      <c r="I42" s="37">
        <f t="shared" si="5"/>
        <v>3859.0291007999294</v>
      </c>
      <c r="J42" s="81">
        <f t="shared" si="6"/>
        <v>-266.73377606293155</v>
      </c>
      <c r="K42" s="36">
        <f t="shared" si="7"/>
        <v>3592.2953247369978</v>
      </c>
      <c r="L42" s="37">
        <f t="shared" si="8"/>
        <v>29444392.039103463</v>
      </c>
      <c r="M42" s="37">
        <f t="shared" si="9"/>
        <v>27409213.327743292</v>
      </c>
      <c r="N42" s="41">
        <f>'jan-apr'!M42</f>
        <v>17126350.990126569</v>
      </c>
      <c r="O42" s="41">
        <f t="shared" si="11"/>
        <v>10282862.337616723</v>
      </c>
    </row>
    <row r="43" spans="1:15" s="34" customFormat="1" x14ac:dyDescent="0.2">
      <c r="A43" s="33">
        <v>1531</v>
      </c>
      <c r="B43" s="34" t="s">
        <v>275</v>
      </c>
      <c r="C43" s="36">
        <v>138616595</v>
      </c>
      <c r="D43" s="36">
        <v>9636</v>
      </c>
      <c r="E43" s="37">
        <f t="shared" si="10"/>
        <v>14385.283831465338</v>
      </c>
      <c r="F43" s="38">
        <f t="shared" si="2"/>
        <v>0.79191609808479846</v>
      </c>
      <c r="G43" s="83">
        <f t="shared" si="3"/>
        <v>2267.926612716823</v>
      </c>
      <c r="H43" s="83">
        <f t="shared" si="4"/>
        <v>687.17653757504547</v>
      </c>
      <c r="I43" s="37">
        <f t="shared" si="5"/>
        <v>2955.1031502918686</v>
      </c>
      <c r="J43" s="81">
        <f t="shared" si="6"/>
        <v>-266.73377606293155</v>
      </c>
      <c r="K43" s="36">
        <f t="shared" si="7"/>
        <v>2688.369374228937</v>
      </c>
      <c r="L43" s="37">
        <f t="shared" si="8"/>
        <v>28475373.956212446</v>
      </c>
      <c r="M43" s="37">
        <f t="shared" si="9"/>
        <v>25905127.290070038</v>
      </c>
      <c r="N43" s="41">
        <f>'jan-apr'!M43</f>
        <v>14548421.565826941</v>
      </c>
      <c r="O43" s="41">
        <f t="shared" si="11"/>
        <v>11356705.724243097</v>
      </c>
    </row>
    <row r="44" spans="1:15" s="34" customFormat="1" x14ac:dyDescent="0.2">
      <c r="A44" s="33">
        <v>1532</v>
      </c>
      <c r="B44" s="34" t="s">
        <v>276</v>
      </c>
      <c r="C44" s="36">
        <v>147967127</v>
      </c>
      <c r="D44" s="36">
        <v>8692</v>
      </c>
      <c r="E44" s="37">
        <f t="shared" si="10"/>
        <v>17023.369420156465</v>
      </c>
      <c r="F44" s="38">
        <f t="shared" si="2"/>
        <v>0.93714385099436404</v>
      </c>
      <c r="G44" s="83">
        <f t="shared" si="3"/>
        <v>685.07525950214688</v>
      </c>
      <c r="H44" s="83">
        <f t="shared" si="4"/>
        <v>0</v>
      </c>
      <c r="I44" s="37">
        <f t="shared" si="5"/>
        <v>685.07525950214688</v>
      </c>
      <c r="J44" s="81">
        <f t="shared" si="6"/>
        <v>-266.73377606293155</v>
      </c>
      <c r="K44" s="36">
        <f t="shared" si="7"/>
        <v>418.34148343921532</v>
      </c>
      <c r="L44" s="37">
        <f t="shared" si="8"/>
        <v>5954674.1555926604</v>
      </c>
      <c r="M44" s="37">
        <f t="shared" si="9"/>
        <v>3636224.1740536597</v>
      </c>
      <c r="N44" s="41">
        <f>'jan-apr'!M44</f>
        <v>-567422.1719870643</v>
      </c>
      <c r="O44" s="41">
        <f t="shared" si="11"/>
        <v>4203646.3460407238</v>
      </c>
    </row>
    <row r="45" spans="1:15" s="34" customFormat="1" x14ac:dyDescent="0.2">
      <c r="A45" s="33">
        <v>1535</v>
      </c>
      <c r="B45" s="34" t="s">
        <v>277</v>
      </c>
      <c r="C45" s="36">
        <v>108071249</v>
      </c>
      <c r="D45" s="36">
        <v>7051</v>
      </c>
      <c r="E45" s="37">
        <f t="shared" si="10"/>
        <v>15327.08112324493</v>
      </c>
      <c r="F45" s="38">
        <f t="shared" si="2"/>
        <v>0.8437624464245902</v>
      </c>
      <c r="G45" s="83">
        <f t="shared" si="3"/>
        <v>1702.8482376490676</v>
      </c>
      <c r="H45" s="83">
        <f t="shared" si="4"/>
        <v>357.54748545218814</v>
      </c>
      <c r="I45" s="37">
        <f t="shared" si="5"/>
        <v>2060.395723101256</v>
      </c>
      <c r="J45" s="81">
        <f t="shared" si="6"/>
        <v>-266.73377606293155</v>
      </c>
      <c r="K45" s="36">
        <f t="shared" si="7"/>
        <v>1793.6619470383243</v>
      </c>
      <c r="L45" s="37">
        <f t="shared" si="8"/>
        <v>14527850.243586956</v>
      </c>
      <c r="M45" s="37">
        <f t="shared" si="9"/>
        <v>12647110.388567224</v>
      </c>
      <c r="N45" s="41">
        <f>'jan-apr'!M45</f>
        <v>4592612.5835560169</v>
      </c>
      <c r="O45" s="41">
        <f t="shared" si="11"/>
        <v>8054497.8050112072</v>
      </c>
    </row>
    <row r="46" spans="1:15" s="34" customFormat="1" x14ac:dyDescent="0.2">
      <c r="A46" s="33">
        <v>1539</v>
      </c>
      <c r="B46" s="34" t="s">
        <v>278</v>
      </c>
      <c r="C46" s="36">
        <v>110620664</v>
      </c>
      <c r="D46" s="36">
        <v>7046</v>
      </c>
      <c r="E46" s="37">
        <f t="shared" si="10"/>
        <v>15699.782003973885</v>
      </c>
      <c r="F46" s="38">
        <f t="shared" si="2"/>
        <v>0.86427979114142206</v>
      </c>
      <c r="G46" s="83">
        <f t="shared" si="3"/>
        <v>1479.2277092116947</v>
      </c>
      <c r="H46" s="83">
        <f t="shared" si="4"/>
        <v>227.10217719705395</v>
      </c>
      <c r="I46" s="37">
        <f t="shared" si="5"/>
        <v>1706.3298864087487</v>
      </c>
      <c r="J46" s="81">
        <f t="shared" si="6"/>
        <v>-266.73377606293155</v>
      </c>
      <c r="K46" s="36">
        <f t="shared" si="7"/>
        <v>1439.5961103458171</v>
      </c>
      <c r="L46" s="37">
        <f t="shared" si="8"/>
        <v>12022800.379636044</v>
      </c>
      <c r="M46" s="37">
        <f t="shared" si="9"/>
        <v>10143394.193496628</v>
      </c>
      <c r="N46" s="41">
        <f>'jan-apr'!M46</f>
        <v>4839150.0512885666</v>
      </c>
      <c r="O46" s="41">
        <f t="shared" si="11"/>
        <v>5304244.1422080612</v>
      </c>
    </row>
    <row r="47" spans="1:15" s="34" customFormat="1" x14ac:dyDescent="0.2">
      <c r="A47" s="33">
        <v>1547</v>
      </c>
      <c r="B47" s="34" t="s">
        <v>279</v>
      </c>
      <c r="C47" s="36">
        <v>55087113</v>
      </c>
      <c r="D47" s="36">
        <v>3654</v>
      </c>
      <c r="E47" s="37">
        <f t="shared" si="10"/>
        <v>15075.838259441707</v>
      </c>
      <c r="F47" s="38">
        <f t="shared" si="2"/>
        <v>0.82993141808300819</v>
      </c>
      <c r="G47" s="83">
        <f t="shared" si="3"/>
        <v>1853.5939559310016</v>
      </c>
      <c r="H47" s="83">
        <f t="shared" si="4"/>
        <v>445.48248778331634</v>
      </c>
      <c r="I47" s="37">
        <f t="shared" si="5"/>
        <v>2299.076443714318</v>
      </c>
      <c r="J47" s="81">
        <f t="shared" si="6"/>
        <v>-266.73377606293155</v>
      </c>
      <c r="K47" s="36">
        <f t="shared" si="7"/>
        <v>2032.3426676513864</v>
      </c>
      <c r="L47" s="37">
        <f t="shared" si="8"/>
        <v>8400825.3253321182</v>
      </c>
      <c r="M47" s="37">
        <f t="shared" si="9"/>
        <v>7426180.107598166</v>
      </c>
      <c r="N47" s="41">
        <f>'jan-apr'!M47</f>
        <v>3152879.6010514339</v>
      </c>
      <c r="O47" s="41">
        <f t="shared" si="11"/>
        <v>4273300.506546732</v>
      </c>
    </row>
    <row r="48" spans="1:15" s="34" customFormat="1" x14ac:dyDescent="0.2">
      <c r="A48" s="33">
        <v>1554</v>
      </c>
      <c r="B48" s="34" t="s">
        <v>280</v>
      </c>
      <c r="C48" s="36">
        <v>93011782</v>
      </c>
      <c r="D48" s="36">
        <v>5872</v>
      </c>
      <c r="E48" s="37">
        <f t="shared" si="10"/>
        <v>15839.881130790191</v>
      </c>
      <c r="F48" s="38">
        <f t="shared" si="2"/>
        <v>0.87199230868040722</v>
      </c>
      <c r="G48" s="83">
        <f t="shared" si="3"/>
        <v>1395.1682331219115</v>
      </c>
      <c r="H48" s="83">
        <f t="shared" si="4"/>
        <v>178.06748281134713</v>
      </c>
      <c r="I48" s="37">
        <f t="shared" si="5"/>
        <v>1573.2357159332587</v>
      </c>
      <c r="J48" s="81">
        <f t="shared" si="6"/>
        <v>-266.73377606293155</v>
      </c>
      <c r="K48" s="36">
        <f t="shared" si="7"/>
        <v>1306.5019398703271</v>
      </c>
      <c r="L48" s="37">
        <f t="shared" si="8"/>
        <v>9238040.1239600945</v>
      </c>
      <c r="M48" s="37">
        <f t="shared" si="9"/>
        <v>7671779.3909185603</v>
      </c>
      <c r="N48" s="41">
        <f>'jan-apr'!M48</f>
        <v>4007905.6548916376</v>
      </c>
      <c r="O48" s="41">
        <f t="shared" si="11"/>
        <v>3663873.7360269227</v>
      </c>
    </row>
    <row r="49" spans="1:15" s="34" customFormat="1" x14ac:dyDescent="0.2">
      <c r="A49" s="33">
        <v>1557</v>
      </c>
      <c r="B49" s="34" t="s">
        <v>281</v>
      </c>
      <c r="C49" s="36">
        <v>33363791</v>
      </c>
      <c r="D49" s="36">
        <v>2669</v>
      </c>
      <c r="E49" s="37">
        <f t="shared" si="10"/>
        <v>12500.483701760959</v>
      </c>
      <c r="F49" s="38">
        <f t="shared" si="2"/>
        <v>0.68815703556839547</v>
      </c>
      <c r="G49" s="83">
        <f t="shared" si="3"/>
        <v>3398.8066905394503</v>
      </c>
      <c r="H49" s="83">
        <f t="shared" si="4"/>
        <v>1346.8565829715781</v>
      </c>
      <c r="I49" s="37">
        <f t="shared" si="5"/>
        <v>4745.6632735110288</v>
      </c>
      <c r="J49" s="81">
        <f t="shared" si="6"/>
        <v>-266.73377606293155</v>
      </c>
      <c r="K49" s="36">
        <f t="shared" si="7"/>
        <v>4478.9294974480972</v>
      </c>
      <c r="L49" s="37">
        <f t="shared" si="8"/>
        <v>12666175.277000936</v>
      </c>
      <c r="M49" s="37">
        <f t="shared" si="9"/>
        <v>11954262.828688972</v>
      </c>
      <c r="N49" s="41">
        <f>'jan-apr'!M49</f>
        <v>6662065.0443640621</v>
      </c>
      <c r="O49" s="41">
        <f t="shared" si="11"/>
        <v>5292197.7843249096</v>
      </c>
    </row>
    <row r="50" spans="1:15" s="34" customFormat="1" x14ac:dyDescent="0.2">
      <c r="A50" s="33">
        <v>1560</v>
      </c>
      <c r="B50" s="34" t="s">
        <v>282</v>
      </c>
      <c r="C50" s="36">
        <v>39483737</v>
      </c>
      <c r="D50" s="36">
        <v>3031</v>
      </c>
      <c r="E50" s="37">
        <f t="shared" si="10"/>
        <v>13026.637083470801</v>
      </c>
      <c r="F50" s="38">
        <f t="shared" si="2"/>
        <v>0.71712200684872485</v>
      </c>
      <c r="G50" s="83">
        <f t="shared" si="3"/>
        <v>3083.1146615135449</v>
      </c>
      <c r="H50" s="83">
        <f t="shared" si="4"/>
        <v>1162.7028993731333</v>
      </c>
      <c r="I50" s="37">
        <f t="shared" si="5"/>
        <v>4245.8175608866786</v>
      </c>
      <c r="J50" s="81">
        <f t="shared" si="6"/>
        <v>-266.73377606293155</v>
      </c>
      <c r="K50" s="36">
        <f t="shared" si="7"/>
        <v>3979.083784823747</v>
      </c>
      <c r="L50" s="37">
        <f t="shared" si="8"/>
        <v>12869073.027047522</v>
      </c>
      <c r="M50" s="37">
        <f t="shared" si="9"/>
        <v>12060602.951800777</v>
      </c>
      <c r="N50" s="41">
        <f>'jan-apr'!M50</f>
        <v>6970266.54052734</v>
      </c>
      <c r="O50" s="41">
        <f t="shared" si="11"/>
        <v>5090336.4112734366</v>
      </c>
    </row>
    <row r="51" spans="1:15" s="34" customFormat="1" x14ac:dyDescent="0.2">
      <c r="A51" s="33">
        <v>1563</v>
      </c>
      <c r="B51" s="34" t="s">
        <v>283</v>
      </c>
      <c r="C51" s="36">
        <v>127094918</v>
      </c>
      <c r="D51" s="36">
        <v>7110</v>
      </c>
      <c r="E51" s="37">
        <f t="shared" si="10"/>
        <v>17875.515893108299</v>
      </c>
      <c r="F51" s="38">
        <f t="shared" si="2"/>
        <v>0.98405488297418964</v>
      </c>
      <c r="G51" s="83">
        <f t="shared" si="3"/>
        <v>173.78737573104664</v>
      </c>
      <c r="H51" s="83">
        <f t="shared" si="4"/>
        <v>0</v>
      </c>
      <c r="I51" s="37">
        <f t="shared" si="5"/>
        <v>173.78737573104664</v>
      </c>
      <c r="J51" s="81">
        <f t="shared" si="6"/>
        <v>-266.73377606293155</v>
      </c>
      <c r="K51" s="36">
        <f t="shared" si="7"/>
        <v>-92.946400331884917</v>
      </c>
      <c r="L51" s="37">
        <f t="shared" si="8"/>
        <v>1235628.2414477416</v>
      </c>
      <c r="M51" s="37">
        <f t="shared" si="9"/>
        <v>-660848.90635970177</v>
      </c>
      <c r="N51" s="41">
        <f>'jan-apr'!M51</f>
        <v>-2546080.7704588193</v>
      </c>
      <c r="O51" s="41">
        <f t="shared" si="11"/>
        <v>1885231.8640991175</v>
      </c>
    </row>
    <row r="52" spans="1:15" s="34" customFormat="1" x14ac:dyDescent="0.2">
      <c r="A52" s="33">
        <v>1566</v>
      </c>
      <c r="B52" s="34" t="s">
        <v>284</v>
      </c>
      <c r="C52" s="36">
        <v>85145637</v>
      </c>
      <c r="D52" s="36">
        <v>5912</v>
      </c>
      <c r="E52" s="37">
        <f t="shared" si="10"/>
        <v>14402.171346414074</v>
      </c>
      <c r="F52" s="38">
        <f t="shared" si="2"/>
        <v>0.79284576308836963</v>
      </c>
      <c r="G52" s="83">
        <f t="shared" si="3"/>
        <v>2257.7941037475816</v>
      </c>
      <c r="H52" s="83">
        <f t="shared" si="4"/>
        <v>681.26590734298793</v>
      </c>
      <c r="I52" s="37">
        <f t="shared" si="5"/>
        <v>2939.0600110905698</v>
      </c>
      <c r="J52" s="81">
        <f t="shared" si="6"/>
        <v>-266.73377606293155</v>
      </c>
      <c r="K52" s="36">
        <f t="shared" si="7"/>
        <v>2672.3262350276382</v>
      </c>
      <c r="L52" s="37">
        <f t="shared" si="8"/>
        <v>17375722.785567448</v>
      </c>
      <c r="M52" s="37">
        <f t="shared" si="9"/>
        <v>15798792.701483397</v>
      </c>
      <c r="N52" s="41">
        <f>'jan-apr'!M52</f>
        <v>5845398.5130312238</v>
      </c>
      <c r="O52" s="41">
        <f t="shared" si="11"/>
        <v>9953394.188452173</v>
      </c>
    </row>
    <row r="53" spans="1:15" s="34" customFormat="1" x14ac:dyDescent="0.2">
      <c r="A53" s="33">
        <v>1573</v>
      </c>
      <c r="B53" s="34" t="s">
        <v>286</v>
      </c>
      <c r="C53" s="36">
        <v>30529591</v>
      </c>
      <c r="D53" s="36">
        <v>2158</v>
      </c>
      <c r="E53" s="37">
        <f t="shared" si="10"/>
        <v>14147.169138090825</v>
      </c>
      <c r="F53" s="38">
        <f t="shared" si="2"/>
        <v>0.77880778120464456</v>
      </c>
      <c r="G53" s="83">
        <f t="shared" si="3"/>
        <v>2410.7954287415309</v>
      </c>
      <c r="H53" s="83">
        <f t="shared" si="4"/>
        <v>770.51668025612503</v>
      </c>
      <c r="I53" s="37">
        <f t="shared" si="5"/>
        <v>3181.3121089976557</v>
      </c>
      <c r="J53" s="81">
        <f t="shared" si="6"/>
        <v>-266.73377606293155</v>
      </c>
      <c r="K53" s="36">
        <f t="shared" si="7"/>
        <v>2914.5783329347241</v>
      </c>
      <c r="L53" s="37">
        <f t="shared" si="8"/>
        <v>6865271.5312169408</v>
      </c>
      <c r="M53" s="37">
        <f t="shared" si="9"/>
        <v>6289660.0424731346</v>
      </c>
      <c r="N53" s="41">
        <f>'jan-apr'!M53</f>
        <v>3377874.0666308156</v>
      </c>
      <c r="O53" s="41">
        <f t="shared" si="11"/>
        <v>2911785.975842319</v>
      </c>
    </row>
    <row r="54" spans="1:15" s="34" customFormat="1" x14ac:dyDescent="0.2">
      <c r="A54" s="33">
        <v>1576</v>
      </c>
      <c r="B54" s="34" t="s">
        <v>287</v>
      </c>
      <c r="C54" s="36">
        <v>53379787</v>
      </c>
      <c r="D54" s="36">
        <v>3381</v>
      </c>
      <c r="E54" s="37">
        <f t="shared" si="10"/>
        <v>15788.165335699498</v>
      </c>
      <c r="F54" s="38">
        <f t="shared" si="2"/>
        <v>0.86914533178809217</v>
      </c>
      <c r="G54" s="83">
        <f t="shared" si="3"/>
        <v>1426.1977101763273</v>
      </c>
      <c r="H54" s="83">
        <f t="shared" si="4"/>
        <v>196.16801109308972</v>
      </c>
      <c r="I54" s="37">
        <f t="shared" si="5"/>
        <v>1622.365721269417</v>
      </c>
      <c r="J54" s="81">
        <f t="shared" si="6"/>
        <v>-266.73377606293155</v>
      </c>
      <c r="K54" s="36">
        <f t="shared" si="7"/>
        <v>1355.6319452064854</v>
      </c>
      <c r="L54" s="37">
        <f t="shared" si="8"/>
        <v>5485218.503611899</v>
      </c>
      <c r="M54" s="37">
        <f t="shared" si="9"/>
        <v>4583391.6067431271</v>
      </c>
      <c r="N54" s="41">
        <f>'jan-apr'!M54</f>
        <v>2127008.1992487456</v>
      </c>
      <c r="O54" s="41">
        <f t="shared" si="11"/>
        <v>2456383.4074943815</v>
      </c>
    </row>
    <row r="55" spans="1:15" s="34" customFormat="1" x14ac:dyDescent="0.2">
      <c r="A55" s="33">
        <v>1577</v>
      </c>
      <c r="B55" s="34" t="s">
        <v>271</v>
      </c>
      <c r="C55" s="36">
        <v>149108832</v>
      </c>
      <c r="D55" s="36">
        <v>10960</v>
      </c>
      <c r="E55" s="37">
        <f t="shared" si="10"/>
        <v>13604.820437956205</v>
      </c>
      <c r="F55" s="38">
        <f t="shared" si="2"/>
        <v>0.74895125063883639</v>
      </c>
      <c r="G55" s="83">
        <f t="shared" si="3"/>
        <v>2736.2046488223027</v>
      </c>
      <c r="H55" s="83">
        <f t="shared" si="4"/>
        <v>960.33872530324209</v>
      </c>
      <c r="I55" s="37">
        <f t="shared" si="5"/>
        <v>3696.5433741255447</v>
      </c>
      <c r="J55" s="81">
        <f t="shared" si="6"/>
        <v>-266.73377606293155</v>
      </c>
      <c r="K55" s="36">
        <f t="shared" si="7"/>
        <v>3429.8095980626131</v>
      </c>
      <c r="L55" s="37">
        <f t="shared" si="8"/>
        <v>40514115.380415969</v>
      </c>
      <c r="M55" s="37">
        <f t="shared" si="9"/>
        <v>37590713.194766238</v>
      </c>
      <c r="N55" s="41">
        <f>'jan-apr'!M55</f>
        <v>23216524.030247334</v>
      </c>
      <c r="O55" s="41">
        <f t="shared" si="11"/>
        <v>14374189.164518904</v>
      </c>
    </row>
    <row r="56" spans="1:15" s="34" customFormat="1" x14ac:dyDescent="0.2">
      <c r="A56" s="33">
        <v>1578</v>
      </c>
      <c r="B56" s="34" t="s">
        <v>394</v>
      </c>
      <c r="C56" s="36">
        <v>41515360</v>
      </c>
      <c r="D56" s="36">
        <v>2494</v>
      </c>
      <c r="E56" s="37">
        <f t="shared" si="10"/>
        <v>16646.094627105052</v>
      </c>
      <c r="F56" s="38">
        <f t="shared" si="2"/>
        <v>0.91637471042547813</v>
      </c>
      <c r="G56" s="83">
        <f t="shared" si="3"/>
        <v>911.44013533299437</v>
      </c>
      <c r="H56" s="83">
        <f t="shared" si="4"/>
        <v>0</v>
      </c>
      <c r="I56" s="37">
        <f t="shared" si="5"/>
        <v>911.44013533299437</v>
      </c>
      <c r="J56" s="81">
        <f t="shared" si="6"/>
        <v>-266.73377606293155</v>
      </c>
      <c r="K56" s="36">
        <f t="shared" si="7"/>
        <v>644.70635927006288</v>
      </c>
      <c r="L56" s="37">
        <f t="shared" si="8"/>
        <v>2273131.6975204879</v>
      </c>
      <c r="M56" s="37">
        <f t="shared" si="9"/>
        <v>1607897.6600195367</v>
      </c>
      <c r="N56" s="41">
        <f>'jan-apr'!M56</f>
        <v>-1091260.0919162147</v>
      </c>
      <c r="O56" s="41">
        <f t="shared" si="11"/>
        <v>2699157.7519357512</v>
      </c>
    </row>
    <row r="57" spans="1:15" s="34" customFormat="1" x14ac:dyDescent="0.2">
      <c r="A57" s="33">
        <v>1579</v>
      </c>
      <c r="B57" s="34" t="s">
        <v>395</v>
      </c>
      <c r="C57" s="36">
        <v>185151010</v>
      </c>
      <c r="D57" s="36">
        <v>13341</v>
      </c>
      <c r="E57" s="37">
        <f t="shared" si="10"/>
        <v>13878.345701221797</v>
      </c>
      <c r="F57" s="38">
        <f t="shared" si="2"/>
        <v>0.76400893471032549</v>
      </c>
      <c r="G57" s="83">
        <f t="shared" si="3"/>
        <v>2572.0894908629475</v>
      </c>
      <c r="H57" s="83">
        <f t="shared" si="4"/>
        <v>864.60488316028488</v>
      </c>
      <c r="I57" s="37">
        <f t="shared" si="5"/>
        <v>3436.6943740232323</v>
      </c>
      <c r="J57" s="81">
        <f t="shared" si="6"/>
        <v>-266.73377606293155</v>
      </c>
      <c r="K57" s="36">
        <f t="shared" si="7"/>
        <v>3169.9605979603007</v>
      </c>
      <c r="L57" s="37">
        <f t="shared" si="8"/>
        <v>45848939.643843941</v>
      </c>
      <c r="M57" s="37">
        <f t="shared" si="9"/>
        <v>42290444.337388374</v>
      </c>
      <c r="N57" s="41">
        <f>'jan-apr'!M57</f>
        <v>23148657.726006355</v>
      </c>
      <c r="O57" s="41">
        <f t="shared" si="11"/>
        <v>19141786.611382019</v>
      </c>
    </row>
    <row r="58" spans="1:15" s="34" customFormat="1" x14ac:dyDescent="0.2">
      <c r="A58" s="33">
        <v>1804</v>
      </c>
      <c r="B58" s="34" t="s">
        <v>288</v>
      </c>
      <c r="C58" s="36">
        <v>908300171</v>
      </c>
      <c r="D58" s="36">
        <v>53259</v>
      </c>
      <c r="E58" s="37">
        <f t="shared" si="10"/>
        <v>17054.397773146324</v>
      </c>
      <c r="F58" s="38">
        <f t="shared" si="2"/>
        <v>0.93885197524951292</v>
      </c>
      <c r="G58" s="83">
        <f t="shared" si="3"/>
        <v>666.45824770823162</v>
      </c>
      <c r="H58" s="83">
        <f t="shared" si="4"/>
        <v>0</v>
      </c>
      <c r="I58" s="37">
        <f t="shared" si="5"/>
        <v>666.45824770823162</v>
      </c>
      <c r="J58" s="81">
        <f t="shared" si="6"/>
        <v>-266.73377606293155</v>
      </c>
      <c r="K58" s="36">
        <f t="shared" si="7"/>
        <v>399.72447164530007</v>
      </c>
      <c r="L58" s="37">
        <f t="shared" si="8"/>
        <v>35494899.814692706</v>
      </c>
      <c r="M58" s="37">
        <f t="shared" si="9"/>
        <v>21288925.635357037</v>
      </c>
      <c r="N58" s="41">
        <f>'jan-apr'!M58</f>
        <v>5937730.9886264168</v>
      </c>
      <c r="O58" s="41">
        <f t="shared" si="11"/>
        <v>15351194.64673062</v>
      </c>
    </row>
    <row r="59" spans="1:15" s="34" customFormat="1" x14ac:dyDescent="0.2">
      <c r="A59" s="33">
        <v>1806</v>
      </c>
      <c r="B59" s="34" t="s">
        <v>289</v>
      </c>
      <c r="C59" s="36">
        <v>340072640</v>
      </c>
      <c r="D59" s="36">
        <v>21515</v>
      </c>
      <c r="E59" s="37">
        <f t="shared" si="10"/>
        <v>15806.304438763653</v>
      </c>
      <c r="F59" s="38">
        <f t="shared" si="2"/>
        <v>0.87014389725886188</v>
      </c>
      <c r="G59" s="83">
        <f t="shared" si="3"/>
        <v>1415.3142483378342</v>
      </c>
      <c r="H59" s="83">
        <f t="shared" si="4"/>
        <v>189.81932502063535</v>
      </c>
      <c r="I59" s="37">
        <f t="shared" si="5"/>
        <v>1605.1335733584697</v>
      </c>
      <c r="J59" s="81">
        <f t="shared" si="6"/>
        <v>-266.73377606293155</v>
      </c>
      <c r="K59" s="36">
        <f t="shared" si="7"/>
        <v>1338.3997972955381</v>
      </c>
      <c r="L59" s="37">
        <f t="shared" si="8"/>
        <v>34534448.830807477</v>
      </c>
      <c r="M59" s="37">
        <f t="shared" si="9"/>
        <v>28795671.638813503</v>
      </c>
      <c r="N59" s="41">
        <f>'jan-apr'!M59</f>
        <v>9332156.0400251094</v>
      </c>
      <c r="O59" s="41">
        <f t="shared" si="11"/>
        <v>19463515.598788396</v>
      </c>
    </row>
    <row r="60" spans="1:15" s="34" customFormat="1" x14ac:dyDescent="0.2">
      <c r="A60" s="33">
        <v>1811</v>
      </c>
      <c r="B60" s="34" t="s">
        <v>290</v>
      </c>
      <c r="C60" s="36">
        <v>21960585</v>
      </c>
      <c r="D60" s="36">
        <v>1391</v>
      </c>
      <c r="E60" s="37">
        <f t="shared" si="10"/>
        <v>15787.624011502516</v>
      </c>
      <c r="F60" s="38">
        <f t="shared" si="2"/>
        <v>0.86911553165686817</v>
      </c>
      <c r="G60" s="83">
        <f t="shared" si="3"/>
        <v>1426.5225046945163</v>
      </c>
      <c r="H60" s="83">
        <f t="shared" si="4"/>
        <v>196.35747456203333</v>
      </c>
      <c r="I60" s="37">
        <f t="shared" si="5"/>
        <v>1622.8799792565496</v>
      </c>
      <c r="J60" s="81">
        <f t="shared" si="6"/>
        <v>-266.73377606293155</v>
      </c>
      <c r="K60" s="36">
        <f t="shared" si="7"/>
        <v>1356.146203193618</v>
      </c>
      <c r="L60" s="37">
        <f t="shared" si="8"/>
        <v>2257426.0511458605</v>
      </c>
      <c r="M60" s="37">
        <f t="shared" si="9"/>
        <v>1886399.3686423227</v>
      </c>
      <c r="N60" s="41">
        <f>'jan-apr'!M60</f>
        <v>281752.87134905567</v>
      </c>
      <c r="O60" s="41">
        <f t="shared" si="11"/>
        <v>1604646.4972932669</v>
      </c>
    </row>
    <row r="61" spans="1:15" s="34" customFormat="1" x14ac:dyDescent="0.2">
      <c r="A61" s="33">
        <v>1812</v>
      </c>
      <c r="B61" s="34" t="s">
        <v>291</v>
      </c>
      <c r="C61" s="36">
        <v>26070514</v>
      </c>
      <c r="D61" s="36">
        <v>1970</v>
      </c>
      <c r="E61" s="37">
        <f t="shared" si="10"/>
        <v>13233.763451776649</v>
      </c>
      <c r="F61" s="38">
        <f t="shared" si="2"/>
        <v>0.72852440302810795</v>
      </c>
      <c r="G61" s="83">
        <f t="shared" si="3"/>
        <v>2958.8388405300361</v>
      </c>
      <c r="H61" s="83">
        <f t="shared" si="4"/>
        <v>1090.2086704660865</v>
      </c>
      <c r="I61" s="37">
        <f t="shared" si="5"/>
        <v>4049.0475109961226</v>
      </c>
      <c r="J61" s="81">
        <f t="shared" si="6"/>
        <v>-266.73377606293155</v>
      </c>
      <c r="K61" s="36">
        <f t="shared" si="7"/>
        <v>3782.313734933191</v>
      </c>
      <c r="L61" s="37">
        <f t="shared" si="8"/>
        <v>7976623.5966623612</v>
      </c>
      <c r="M61" s="37">
        <f t="shared" si="9"/>
        <v>7451158.0578183858</v>
      </c>
      <c r="N61" s="41">
        <f>'jan-apr'!M61</f>
        <v>4541156.913374749</v>
      </c>
      <c r="O61" s="41">
        <f t="shared" si="11"/>
        <v>2910001.1444436368</v>
      </c>
    </row>
    <row r="62" spans="1:15" s="34" customFormat="1" x14ac:dyDescent="0.2">
      <c r="A62" s="33">
        <v>1813</v>
      </c>
      <c r="B62" s="34" t="s">
        <v>292</v>
      </c>
      <c r="C62" s="36">
        <v>121487557</v>
      </c>
      <c r="D62" s="36">
        <v>7787</v>
      </c>
      <c r="E62" s="37">
        <f t="shared" si="10"/>
        <v>15601.330037241556</v>
      </c>
      <c r="F62" s="38">
        <f t="shared" si="2"/>
        <v>0.85885996778187845</v>
      </c>
      <c r="G62" s="83">
        <f t="shared" si="3"/>
        <v>1538.2988892510923</v>
      </c>
      <c r="H62" s="83">
        <f t="shared" si="4"/>
        <v>261.56036555336919</v>
      </c>
      <c r="I62" s="37">
        <f t="shared" si="5"/>
        <v>1799.8592548044614</v>
      </c>
      <c r="J62" s="81">
        <f t="shared" si="6"/>
        <v>-266.73377606293155</v>
      </c>
      <c r="K62" s="36">
        <f t="shared" si="7"/>
        <v>1533.1254787415298</v>
      </c>
      <c r="L62" s="37">
        <f t="shared" si="8"/>
        <v>14015504.017162342</v>
      </c>
      <c r="M62" s="37">
        <f t="shared" si="9"/>
        <v>11938448.102960292</v>
      </c>
      <c r="N62" s="41">
        <f>'jan-apr'!M62</f>
        <v>7581412.8633244419</v>
      </c>
      <c r="O62" s="41">
        <f t="shared" si="11"/>
        <v>4357035.2396358503</v>
      </c>
    </row>
    <row r="63" spans="1:15" s="34" customFormat="1" x14ac:dyDescent="0.2">
      <c r="A63" s="33">
        <v>1815</v>
      </c>
      <c r="B63" s="34" t="s">
        <v>293</v>
      </c>
      <c r="C63" s="36">
        <v>16887557</v>
      </c>
      <c r="D63" s="36">
        <v>1219</v>
      </c>
      <c r="E63" s="37">
        <f t="shared" si="10"/>
        <v>13853.615258408532</v>
      </c>
      <c r="F63" s="38">
        <f t="shared" si="2"/>
        <v>0.76264751313491297</v>
      </c>
      <c r="G63" s="83">
        <f t="shared" si="3"/>
        <v>2586.9277565509065</v>
      </c>
      <c r="H63" s="83">
        <f t="shared" si="4"/>
        <v>873.26053814492752</v>
      </c>
      <c r="I63" s="37">
        <f t="shared" si="5"/>
        <v>3460.188294695834</v>
      </c>
      <c r="J63" s="81">
        <f t="shared" si="6"/>
        <v>-266.73377606293155</v>
      </c>
      <c r="K63" s="36">
        <f t="shared" si="7"/>
        <v>3193.4545186329024</v>
      </c>
      <c r="L63" s="37">
        <f t="shared" si="8"/>
        <v>4217969.5312342215</v>
      </c>
      <c r="M63" s="37">
        <f t="shared" si="9"/>
        <v>3892821.0582135078</v>
      </c>
      <c r="N63" s="41">
        <f>'jan-apr'!M63</f>
        <v>1709527.8368039678</v>
      </c>
      <c r="O63" s="41">
        <f t="shared" si="11"/>
        <v>2183293.2214095397</v>
      </c>
    </row>
    <row r="64" spans="1:15" s="34" customFormat="1" x14ac:dyDescent="0.2">
      <c r="A64" s="33">
        <v>1816</v>
      </c>
      <c r="B64" s="34" t="s">
        <v>294</v>
      </c>
      <c r="C64" s="36">
        <v>6240025</v>
      </c>
      <c r="D64" s="36">
        <v>454</v>
      </c>
      <c r="E64" s="37">
        <f t="shared" si="10"/>
        <v>13744.54845814978</v>
      </c>
      <c r="F64" s="38">
        <f t="shared" si="2"/>
        <v>0.75664333859769728</v>
      </c>
      <c r="G64" s="83">
        <f t="shared" si="3"/>
        <v>2652.3678367061575</v>
      </c>
      <c r="H64" s="83">
        <f t="shared" si="4"/>
        <v>911.43391823549064</v>
      </c>
      <c r="I64" s="37">
        <f t="shared" si="5"/>
        <v>3563.8017549416481</v>
      </c>
      <c r="J64" s="81">
        <f t="shared" si="6"/>
        <v>-266.73377606293155</v>
      </c>
      <c r="K64" s="36">
        <f t="shared" si="7"/>
        <v>3297.0679788787165</v>
      </c>
      <c r="L64" s="37">
        <f t="shared" si="8"/>
        <v>1617965.9967435081</v>
      </c>
      <c r="M64" s="37">
        <f t="shared" si="9"/>
        <v>1496868.8624109372</v>
      </c>
      <c r="N64" s="41">
        <f>'jan-apr'!M64</f>
        <v>1183345.5998843329</v>
      </c>
      <c r="O64" s="41">
        <f t="shared" si="11"/>
        <v>313523.26252660435</v>
      </c>
    </row>
    <row r="65" spans="1:15" s="34" customFormat="1" x14ac:dyDescent="0.2">
      <c r="A65" s="33">
        <v>1818</v>
      </c>
      <c r="B65" s="34" t="s">
        <v>396</v>
      </c>
      <c r="C65" s="36">
        <v>27717455</v>
      </c>
      <c r="D65" s="36">
        <v>1839</v>
      </c>
      <c r="E65" s="37">
        <f t="shared" si="10"/>
        <v>15072.025557368135</v>
      </c>
      <c r="F65" s="38">
        <f t="shared" si="2"/>
        <v>0.82972152718445957</v>
      </c>
      <c r="G65" s="83">
        <f t="shared" si="3"/>
        <v>1855.8815771751447</v>
      </c>
      <c r="H65" s="83">
        <f t="shared" si="4"/>
        <v>446.81693350906653</v>
      </c>
      <c r="I65" s="37">
        <f t="shared" si="5"/>
        <v>2302.6985106842112</v>
      </c>
      <c r="J65" s="81">
        <f t="shared" si="6"/>
        <v>-266.73377606293155</v>
      </c>
      <c r="K65" s="36">
        <f t="shared" si="7"/>
        <v>2035.9647346212796</v>
      </c>
      <c r="L65" s="37">
        <f t="shared" si="8"/>
        <v>4234662.5611482644</v>
      </c>
      <c r="M65" s="37">
        <f t="shared" si="9"/>
        <v>3744139.1469685333</v>
      </c>
      <c r="N65" s="41">
        <f>'jan-apr'!M65</f>
        <v>2551201.8379675946</v>
      </c>
      <c r="O65" s="41">
        <f t="shared" si="11"/>
        <v>1192937.3090009387</v>
      </c>
    </row>
    <row r="66" spans="1:15" s="34" customFormat="1" x14ac:dyDescent="0.2">
      <c r="A66" s="33">
        <v>1820</v>
      </c>
      <c r="B66" s="34" t="s">
        <v>295</v>
      </c>
      <c r="C66" s="36">
        <v>103416480</v>
      </c>
      <c r="D66" s="36">
        <v>7300</v>
      </c>
      <c r="E66" s="37">
        <f t="shared" si="10"/>
        <v>14166.641095890411</v>
      </c>
      <c r="F66" s="38">
        <f t="shared" si="2"/>
        <v>0.77987972090520097</v>
      </c>
      <c r="G66" s="83">
        <f t="shared" si="3"/>
        <v>2399.1122540617794</v>
      </c>
      <c r="H66" s="83">
        <f t="shared" si="4"/>
        <v>763.70149502627009</v>
      </c>
      <c r="I66" s="37">
        <f t="shared" si="5"/>
        <v>3162.8137490880495</v>
      </c>
      <c r="J66" s="81">
        <f t="shared" si="6"/>
        <v>-266.73377606293155</v>
      </c>
      <c r="K66" s="36">
        <f t="shared" si="7"/>
        <v>2896.0799730251179</v>
      </c>
      <c r="L66" s="37">
        <f t="shared" si="8"/>
        <v>23088540.368342761</v>
      </c>
      <c r="M66" s="37">
        <f t="shared" si="9"/>
        <v>21141383.80308336</v>
      </c>
      <c r="N66" s="41">
        <f>'jan-apr'!M66</f>
        <v>13064050.460474957</v>
      </c>
      <c r="O66" s="41">
        <f t="shared" si="11"/>
        <v>8077333.3426084034</v>
      </c>
    </row>
    <row r="67" spans="1:15" s="34" customFormat="1" x14ac:dyDescent="0.2">
      <c r="A67" s="33">
        <v>1822</v>
      </c>
      <c r="B67" s="34" t="s">
        <v>296</v>
      </c>
      <c r="C67" s="36">
        <v>26537996</v>
      </c>
      <c r="D67" s="36">
        <v>2270</v>
      </c>
      <c r="E67" s="37">
        <f t="shared" si="10"/>
        <v>11690.747136563876</v>
      </c>
      <c r="F67" s="38">
        <f t="shared" si="2"/>
        <v>0.64358068735725682</v>
      </c>
      <c r="G67" s="83">
        <f t="shared" si="3"/>
        <v>3884.6486296577004</v>
      </c>
      <c r="H67" s="83">
        <f t="shared" si="4"/>
        <v>1630.2643807905572</v>
      </c>
      <c r="I67" s="37">
        <f t="shared" si="5"/>
        <v>5514.9130104482574</v>
      </c>
      <c r="J67" s="81">
        <f t="shared" si="6"/>
        <v>-266.73377606293155</v>
      </c>
      <c r="K67" s="36">
        <f t="shared" si="7"/>
        <v>5248.1792343853258</v>
      </c>
      <c r="L67" s="37">
        <f t="shared" si="8"/>
        <v>12518852.533717545</v>
      </c>
      <c r="M67" s="37">
        <f t="shared" si="9"/>
        <v>11913366.862054689</v>
      </c>
      <c r="N67" s="41">
        <f>'jan-apr'!M67</f>
        <v>7305440.8494216632</v>
      </c>
      <c r="O67" s="41">
        <f t="shared" si="11"/>
        <v>4607926.0126330256</v>
      </c>
    </row>
    <row r="68" spans="1:15" s="34" customFormat="1" x14ac:dyDescent="0.2">
      <c r="A68" s="33">
        <v>1824</v>
      </c>
      <c r="B68" s="34" t="s">
        <v>297</v>
      </c>
      <c r="C68" s="36">
        <v>190676223</v>
      </c>
      <c r="D68" s="36">
        <v>13342</v>
      </c>
      <c r="E68" s="37">
        <f t="shared" si="10"/>
        <v>14291.427297256783</v>
      </c>
      <c r="F68" s="38">
        <f t="shared" si="2"/>
        <v>0.78674925527370121</v>
      </c>
      <c r="G68" s="83">
        <f t="shared" si="3"/>
        <v>2324.2405332419557</v>
      </c>
      <c r="H68" s="83">
        <f t="shared" si="4"/>
        <v>720.02632454803961</v>
      </c>
      <c r="I68" s="37">
        <f t="shared" si="5"/>
        <v>3044.2668577899954</v>
      </c>
      <c r="J68" s="81">
        <f t="shared" si="6"/>
        <v>-266.73377606293155</v>
      </c>
      <c r="K68" s="36">
        <f t="shared" si="7"/>
        <v>2777.5330817270637</v>
      </c>
      <c r="L68" s="37">
        <f t="shared" si="8"/>
        <v>40616608.41663412</v>
      </c>
      <c r="M68" s="37">
        <f t="shared" si="9"/>
        <v>37057846.376402482</v>
      </c>
      <c r="N68" s="41">
        <f>'jan-apr'!M68</f>
        <v>21064748.912459835</v>
      </c>
      <c r="O68" s="41">
        <f t="shared" si="11"/>
        <v>15993097.463942647</v>
      </c>
    </row>
    <row r="69" spans="1:15" s="34" customFormat="1" x14ac:dyDescent="0.2">
      <c r="A69" s="33">
        <v>1825</v>
      </c>
      <c r="B69" s="34" t="s">
        <v>298</v>
      </c>
      <c r="C69" s="36">
        <v>19022700</v>
      </c>
      <c r="D69" s="36">
        <v>1454</v>
      </c>
      <c r="E69" s="37">
        <f t="shared" si="10"/>
        <v>13083.012379642367</v>
      </c>
      <c r="F69" s="38">
        <f t="shared" si="2"/>
        <v>0.72022549129127078</v>
      </c>
      <c r="G69" s="83">
        <f t="shared" si="3"/>
        <v>3049.2894838106058</v>
      </c>
      <c r="H69" s="83">
        <f t="shared" si="4"/>
        <v>1142.9715457130853</v>
      </c>
      <c r="I69" s="37">
        <f t="shared" si="5"/>
        <v>4192.2610295236909</v>
      </c>
      <c r="J69" s="81">
        <f t="shared" si="6"/>
        <v>-266.73377606293155</v>
      </c>
      <c r="K69" s="36">
        <f t="shared" si="7"/>
        <v>3925.5272534607593</v>
      </c>
      <c r="L69" s="37">
        <f t="shared" si="8"/>
        <v>6095547.5369274467</v>
      </c>
      <c r="M69" s="37">
        <f t="shared" si="9"/>
        <v>5707716.6265319437</v>
      </c>
      <c r="N69" s="41">
        <f>'jan-apr'!M69</f>
        <v>2294676.7033740534</v>
      </c>
      <c r="O69" s="41">
        <f t="shared" si="11"/>
        <v>3413039.9231578903</v>
      </c>
    </row>
    <row r="70" spans="1:15" s="34" customFormat="1" x14ac:dyDescent="0.2">
      <c r="A70" s="33">
        <v>1826</v>
      </c>
      <c r="B70" s="34" t="s">
        <v>397</v>
      </c>
      <c r="C70" s="36">
        <v>15990547</v>
      </c>
      <c r="D70" s="36">
        <v>1278</v>
      </c>
      <c r="E70" s="37">
        <f t="shared" si="10"/>
        <v>12512.165101721439</v>
      </c>
      <c r="F70" s="38">
        <f t="shared" si="2"/>
        <v>0.68880010168966566</v>
      </c>
      <c r="G70" s="83">
        <f t="shared" si="3"/>
        <v>3391.7978505631622</v>
      </c>
      <c r="H70" s="83">
        <f t="shared" si="4"/>
        <v>1342.76809298541</v>
      </c>
      <c r="I70" s="37">
        <f t="shared" si="5"/>
        <v>4734.5659435485722</v>
      </c>
      <c r="J70" s="81">
        <f t="shared" si="6"/>
        <v>-266.73377606293155</v>
      </c>
      <c r="K70" s="36">
        <f t="shared" si="7"/>
        <v>4467.8321674856406</v>
      </c>
      <c r="L70" s="37">
        <f t="shared" si="8"/>
        <v>6050775.2758550756</v>
      </c>
      <c r="M70" s="37">
        <f t="shared" si="9"/>
        <v>5709889.5100466488</v>
      </c>
      <c r="N70" s="41">
        <f>'jan-apr'!M70</f>
        <v>2122216.1375598633</v>
      </c>
      <c r="O70" s="41">
        <f t="shared" si="11"/>
        <v>3587673.3724867855</v>
      </c>
    </row>
    <row r="71" spans="1:15" s="34" customFormat="1" x14ac:dyDescent="0.2">
      <c r="A71" s="33">
        <v>1827</v>
      </c>
      <c r="B71" s="34" t="s">
        <v>299</v>
      </c>
      <c r="C71" s="36">
        <v>23619097</v>
      </c>
      <c r="D71" s="36">
        <v>1391</v>
      </c>
      <c r="E71" s="37">
        <f t="shared" si="10"/>
        <v>16979.94033069734</v>
      </c>
      <c r="F71" s="38">
        <f t="shared" si="2"/>
        <v>0.93475306083194687</v>
      </c>
      <c r="G71" s="83">
        <f t="shared" si="3"/>
        <v>711.13271317762189</v>
      </c>
      <c r="H71" s="83">
        <f t="shared" si="4"/>
        <v>0</v>
      </c>
      <c r="I71" s="37">
        <f t="shared" si="5"/>
        <v>711.13271317762189</v>
      </c>
      <c r="J71" s="81">
        <f t="shared" si="6"/>
        <v>-266.73377606293155</v>
      </c>
      <c r="K71" s="36">
        <f t="shared" si="7"/>
        <v>444.39893711469034</v>
      </c>
      <c r="L71" s="37">
        <f t="shared" si="8"/>
        <v>989185.60403007211</v>
      </c>
      <c r="M71" s="37">
        <f t="shared" si="9"/>
        <v>618158.92152653425</v>
      </c>
      <c r="N71" s="41">
        <f>'jan-apr'!M71</f>
        <v>-416348.32865094434</v>
      </c>
      <c r="O71" s="41">
        <f t="shared" si="11"/>
        <v>1034507.2501774787</v>
      </c>
    </row>
    <row r="72" spans="1:15" s="34" customFormat="1" x14ac:dyDescent="0.2">
      <c r="A72" s="33">
        <v>1828</v>
      </c>
      <c r="B72" s="34" t="s">
        <v>300</v>
      </c>
      <c r="C72" s="36">
        <v>25402305</v>
      </c>
      <c r="D72" s="36">
        <v>1783</v>
      </c>
      <c r="E72" s="37">
        <f t="shared" si="10"/>
        <v>14246.946158160405</v>
      </c>
      <c r="F72" s="38">
        <f t="shared" si="2"/>
        <v>0.78430054932363003</v>
      </c>
      <c r="G72" s="83">
        <f t="shared" si="3"/>
        <v>2350.929216699783</v>
      </c>
      <c r="H72" s="83">
        <f t="shared" si="4"/>
        <v>735.59472323177215</v>
      </c>
      <c r="I72" s="37">
        <f t="shared" si="5"/>
        <v>3086.5239399315551</v>
      </c>
      <c r="J72" s="81">
        <f t="shared" si="6"/>
        <v>-266.73377606293155</v>
      </c>
      <c r="K72" s="36">
        <f t="shared" si="7"/>
        <v>2819.7901638686235</v>
      </c>
      <c r="L72" s="37">
        <f t="shared" si="8"/>
        <v>5503272.184897963</v>
      </c>
      <c r="M72" s="37">
        <f t="shared" si="9"/>
        <v>5027685.8621777557</v>
      </c>
      <c r="N72" s="41">
        <f>'jan-apr'!M72</f>
        <v>2965605.6965721701</v>
      </c>
      <c r="O72" s="41">
        <f t="shared" si="11"/>
        <v>2062080.1656055856</v>
      </c>
    </row>
    <row r="73" spans="1:15" s="34" customFormat="1" x14ac:dyDescent="0.2">
      <c r="A73" s="33">
        <v>1832</v>
      </c>
      <c r="B73" s="34" t="s">
        <v>301</v>
      </c>
      <c r="C73" s="36">
        <v>86541057</v>
      </c>
      <c r="D73" s="36">
        <v>4459</v>
      </c>
      <c r="E73" s="37">
        <f t="shared" ref="E73:E136" si="12">IF(ISNUMBER(C73),(C73)/D73,"")</f>
        <v>19408.176048441353</v>
      </c>
      <c r="F73" s="38">
        <f t="shared" ref="F73:F136" si="13">IF(ISNUMBER(C73),E73/E$365,"")</f>
        <v>1.0684284875635235</v>
      </c>
      <c r="G73" s="83">
        <f t="shared" ref="G73:G136" si="14">IF(ISNUMBER(D73),(E$365-E73)*0.6,"")</f>
        <v>-745.8087174687862</v>
      </c>
      <c r="H73" s="83">
        <f t="shared" ref="H73:H136" si="15">IF(ISNUMBER(D73),(IF(E73&gt;=E$365*0.9,0,IF(E73&lt;0.9*E$365,(E$365*0.9-E73)*0.35))),"")</f>
        <v>0</v>
      </c>
      <c r="I73" s="37">
        <f t="shared" ref="I73:I136" si="16">IF(ISNUMBER(C73),G73+H73,"")</f>
        <v>-745.8087174687862</v>
      </c>
      <c r="J73" s="81">
        <f t="shared" ref="J73:J136" si="17">IF(ISNUMBER(D73),I$367,"")</f>
        <v>-266.73377606293155</v>
      </c>
      <c r="K73" s="36">
        <f t="shared" ref="K73:K136" si="18">IF(ISNUMBER(I73),I73+J73,"")</f>
        <v>-1012.5424935317178</v>
      </c>
      <c r="L73" s="37">
        <f t="shared" ref="L73:L136" si="19">IF(ISNUMBER(I73),(I73*D73),"")</f>
        <v>-3325561.0711933179</v>
      </c>
      <c r="M73" s="37">
        <f t="shared" ref="M73:M136" si="20">IF(ISNUMBER(K73),(K73*D73),"")</f>
        <v>-4514926.9786579302</v>
      </c>
      <c r="N73" s="41">
        <f>'jan-apr'!M73</f>
        <v>-10939008.343245553</v>
      </c>
      <c r="O73" s="41">
        <f t="shared" ref="O73:O136" si="21">IF(ISNUMBER(M73),(M73-N73),"")</f>
        <v>6424081.3645876227</v>
      </c>
    </row>
    <row r="74" spans="1:15" s="34" customFormat="1" x14ac:dyDescent="0.2">
      <c r="A74" s="33">
        <v>1833</v>
      </c>
      <c r="B74" s="34" t="s">
        <v>302</v>
      </c>
      <c r="C74" s="36">
        <v>403213335</v>
      </c>
      <c r="D74" s="36">
        <v>25980</v>
      </c>
      <c r="E74" s="37">
        <f t="shared" si="12"/>
        <v>15520.14376443418</v>
      </c>
      <c r="F74" s="38">
        <f t="shared" si="13"/>
        <v>0.85439062834214941</v>
      </c>
      <c r="G74" s="83">
        <f t="shared" si="14"/>
        <v>1587.0106529355176</v>
      </c>
      <c r="H74" s="83">
        <f t="shared" si="15"/>
        <v>289.9755610359507</v>
      </c>
      <c r="I74" s="37">
        <f t="shared" si="16"/>
        <v>1876.9862139714683</v>
      </c>
      <c r="J74" s="81">
        <f t="shared" si="17"/>
        <v>-266.73377606293155</v>
      </c>
      <c r="K74" s="36">
        <f t="shared" si="18"/>
        <v>1610.2524379085366</v>
      </c>
      <c r="L74" s="37">
        <f t="shared" si="19"/>
        <v>48764101.838978745</v>
      </c>
      <c r="M74" s="37">
        <f t="shared" si="20"/>
        <v>41834358.336863779</v>
      </c>
      <c r="N74" s="41">
        <f>'jan-apr'!M74</f>
        <v>12564801.472500687</v>
      </c>
      <c r="O74" s="41">
        <f t="shared" si="21"/>
        <v>29269556.864363089</v>
      </c>
    </row>
    <row r="75" spans="1:15" s="34" customFormat="1" x14ac:dyDescent="0.2">
      <c r="A75" s="33">
        <v>1834</v>
      </c>
      <c r="B75" s="34" t="s">
        <v>303</v>
      </c>
      <c r="C75" s="36">
        <v>44487859</v>
      </c>
      <c r="D75" s="36">
        <v>1852</v>
      </c>
      <c r="E75" s="37">
        <f t="shared" si="12"/>
        <v>24021.522138228942</v>
      </c>
      <c r="F75" s="38">
        <f t="shared" si="13"/>
        <v>1.3223951855683416</v>
      </c>
      <c r="G75" s="83">
        <f t="shared" si="14"/>
        <v>-3513.8163713413392</v>
      </c>
      <c r="H75" s="83">
        <f t="shared" si="15"/>
        <v>0</v>
      </c>
      <c r="I75" s="37">
        <f t="shared" si="16"/>
        <v>-3513.8163713413392</v>
      </c>
      <c r="J75" s="81">
        <f t="shared" si="17"/>
        <v>-266.73377606293155</v>
      </c>
      <c r="K75" s="36">
        <f t="shared" si="18"/>
        <v>-3780.5501474042708</v>
      </c>
      <c r="L75" s="37">
        <f t="shared" si="19"/>
        <v>-6507587.9197241599</v>
      </c>
      <c r="M75" s="37">
        <f t="shared" si="20"/>
        <v>-7001578.8729927093</v>
      </c>
      <c r="N75" s="41">
        <f>'jan-apr'!M75</f>
        <v>-5568717.2940773182</v>
      </c>
      <c r="O75" s="41">
        <f t="shared" si="21"/>
        <v>-1432861.5789153911</v>
      </c>
    </row>
    <row r="76" spans="1:15" s="34" customFormat="1" x14ac:dyDescent="0.2">
      <c r="A76" s="33">
        <v>1835</v>
      </c>
      <c r="B76" s="34" t="s">
        <v>304</v>
      </c>
      <c r="C76" s="36">
        <v>6619715</v>
      </c>
      <c r="D76" s="36">
        <v>444</v>
      </c>
      <c r="E76" s="37">
        <f t="shared" si="12"/>
        <v>14909.268018018018</v>
      </c>
      <c r="F76" s="38">
        <f t="shared" si="13"/>
        <v>0.82076165423331882</v>
      </c>
      <c r="G76" s="83">
        <f t="shared" si="14"/>
        <v>1953.5361007852152</v>
      </c>
      <c r="H76" s="83">
        <f t="shared" si="15"/>
        <v>503.78207228160761</v>
      </c>
      <c r="I76" s="37">
        <f t="shared" si="16"/>
        <v>2457.318173066823</v>
      </c>
      <c r="J76" s="81">
        <f t="shared" si="17"/>
        <v>-266.73377606293155</v>
      </c>
      <c r="K76" s="36">
        <f t="shared" si="18"/>
        <v>2190.5843970038914</v>
      </c>
      <c r="L76" s="37">
        <f t="shared" si="19"/>
        <v>1091049.2688416694</v>
      </c>
      <c r="M76" s="37">
        <f t="shared" si="20"/>
        <v>972619.47226972773</v>
      </c>
      <c r="N76" s="41">
        <f>'jan-apr'!M76</f>
        <v>306423.63534943596</v>
      </c>
      <c r="O76" s="41">
        <f t="shared" si="21"/>
        <v>666195.83692029177</v>
      </c>
    </row>
    <row r="77" spans="1:15" s="34" customFormat="1" x14ac:dyDescent="0.2">
      <c r="A77" s="33">
        <v>1836</v>
      </c>
      <c r="B77" s="34" t="s">
        <v>305</v>
      </c>
      <c r="C77" s="36">
        <v>15702566</v>
      </c>
      <c r="D77" s="36">
        <v>1139</v>
      </c>
      <c r="E77" s="37">
        <f t="shared" si="12"/>
        <v>13786.273924495172</v>
      </c>
      <c r="F77" s="38">
        <f t="shared" si="13"/>
        <v>0.7589403435707055</v>
      </c>
      <c r="G77" s="83">
        <f t="shared" si="14"/>
        <v>2627.3325568989226</v>
      </c>
      <c r="H77" s="83">
        <f t="shared" si="15"/>
        <v>896.83000501460367</v>
      </c>
      <c r="I77" s="37">
        <f t="shared" si="16"/>
        <v>3524.1625619135261</v>
      </c>
      <c r="J77" s="81">
        <f t="shared" si="17"/>
        <v>-266.73377606293155</v>
      </c>
      <c r="K77" s="36">
        <f t="shared" si="18"/>
        <v>3257.4287858505945</v>
      </c>
      <c r="L77" s="37">
        <f t="shared" si="19"/>
        <v>4014021.1580195064</v>
      </c>
      <c r="M77" s="37">
        <f t="shared" si="20"/>
        <v>3710211.3870838271</v>
      </c>
      <c r="N77" s="41">
        <f>'jan-apr'!M77</f>
        <v>1548023.0705247903</v>
      </c>
      <c r="O77" s="41">
        <f t="shared" si="21"/>
        <v>2162188.3165590367</v>
      </c>
    </row>
    <row r="78" spans="1:15" s="34" customFormat="1" x14ac:dyDescent="0.2">
      <c r="A78" s="33">
        <v>1837</v>
      </c>
      <c r="B78" s="34" t="s">
        <v>306</v>
      </c>
      <c r="C78" s="36">
        <v>110249698</v>
      </c>
      <c r="D78" s="36">
        <v>6212</v>
      </c>
      <c r="E78" s="37">
        <f t="shared" si="12"/>
        <v>17747.858660656795</v>
      </c>
      <c r="F78" s="38">
        <f t="shared" si="13"/>
        <v>0.97702729710242719</v>
      </c>
      <c r="G78" s="83">
        <f t="shared" si="14"/>
        <v>250.38171520194882</v>
      </c>
      <c r="H78" s="83">
        <f t="shared" si="15"/>
        <v>0</v>
      </c>
      <c r="I78" s="37">
        <f t="shared" si="16"/>
        <v>250.38171520194882</v>
      </c>
      <c r="J78" s="81">
        <f t="shared" si="17"/>
        <v>-266.73377606293155</v>
      </c>
      <c r="K78" s="36">
        <f t="shared" si="18"/>
        <v>-16.352060860982732</v>
      </c>
      <c r="L78" s="37">
        <f t="shared" si="19"/>
        <v>1555371.2148345062</v>
      </c>
      <c r="M78" s="37">
        <f t="shared" si="20"/>
        <v>-101579.00206842473</v>
      </c>
      <c r="N78" s="41">
        <f>'jan-apr'!M78</f>
        <v>-5509114.7367215417</v>
      </c>
      <c r="O78" s="41">
        <f t="shared" si="21"/>
        <v>5407535.7346531171</v>
      </c>
    </row>
    <row r="79" spans="1:15" s="34" customFormat="1" x14ac:dyDescent="0.2">
      <c r="A79" s="33">
        <v>1838</v>
      </c>
      <c r="B79" s="34" t="s">
        <v>307</v>
      </c>
      <c r="C79" s="36">
        <v>29413774</v>
      </c>
      <c r="D79" s="36">
        <v>1928</v>
      </c>
      <c r="E79" s="37">
        <f t="shared" si="12"/>
        <v>15256.106846473029</v>
      </c>
      <c r="F79" s="38">
        <f t="shared" si="13"/>
        <v>0.83985528178438651</v>
      </c>
      <c r="G79" s="83">
        <f t="shared" si="14"/>
        <v>1745.4328037122086</v>
      </c>
      <c r="H79" s="83">
        <f t="shared" si="15"/>
        <v>382.38848232235375</v>
      </c>
      <c r="I79" s="37">
        <f t="shared" si="16"/>
        <v>2127.8212860345625</v>
      </c>
      <c r="J79" s="81">
        <f t="shared" si="17"/>
        <v>-266.73377606293155</v>
      </c>
      <c r="K79" s="36">
        <f t="shared" si="18"/>
        <v>1861.0875099716309</v>
      </c>
      <c r="L79" s="37">
        <f t="shared" si="19"/>
        <v>4102439.4394746367</v>
      </c>
      <c r="M79" s="37">
        <f t="shared" si="20"/>
        <v>3588176.7192253042</v>
      </c>
      <c r="N79" s="41">
        <f>'jan-apr'!M79</f>
        <v>680389.79839035205</v>
      </c>
      <c r="O79" s="41">
        <f t="shared" si="21"/>
        <v>2907786.920834952</v>
      </c>
    </row>
    <row r="80" spans="1:15" s="34" customFormat="1" x14ac:dyDescent="0.2">
      <c r="A80" s="33">
        <v>1839</v>
      </c>
      <c r="B80" s="34" t="s">
        <v>308</v>
      </c>
      <c r="C80" s="36">
        <v>17028715</v>
      </c>
      <c r="D80" s="36">
        <v>1027</v>
      </c>
      <c r="E80" s="37">
        <f t="shared" si="12"/>
        <v>16581.027263875367</v>
      </c>
      <c r="F80" s="38">
        <f t="shared" si="13"/>
        <v>0.91279272393114075</v>
      </c>
      <c r="G80" s="83">
        <f t="shared" si="14"/>
        <v>950.48055327080579</v>
      </c>
      <c r="H80" s="83">
        <f t="shared" si="15"/>
        <v>0</v>
      </c>
      <c r="I80" s="37">
        <f t="shared" si="16"/>
        <v>950.48055327080579</v>
      </c>
      <c r="J80" s="81">
        <f t="shared" si="17"/>
        <v>-266.73377606293155</v>
      </c>
      <c r="K80" s="36">
        <f t="shared" si="18"/>
        <v>683.74677720787417</v>
      </c>
      <c r="L80" s="37">
        <f t="shared" si="19"/>
        <v>976143.52820911759</v>
      </c>
      <c r="M80" s="37">
        <f t="shared" si="20"/>
        <v>702207.94019248674</v>
      </c>
      <c r="N80" s="41">
        <f>'jan-apr'!M80</f>
        <v>-1318712.0557329406</v>
      </c>
      <c r="O80" s="41">
        <f t="shared" si="21"/>
        <v>2020919.9959254274</v>
      </c>
    </row>
    <row r="81" spans="1:15" s="34" customFormat="1" x14ac:dyDescent="0.2">
      <c r="A81" s="33">
        <v>1840</v>
      </c>
      <c r="B81" s="34" t="s">
        <v>309</v>
      </c>
      <c r="C81" s="36">
        <v>61535893</v>
      </c>
      <c r="D81" s="36">
        <v>4650</v>
      </c>
      <c r="E81" s="37">
        <f t="shared" si="12"/>
        <v>13233.525376344087</v>
      </c>
      <c r="F81" s="38">
        <f t="shared" si="13"/>
        <v>0.72851129687255245</v>
      </c>
      <c r="G81" s="83">
        <f t="shared" si="14"/>
        <v>2958.9816857895735</v>
      </c>
      <c r="H81" s="83">
        <f t="shared" si="15"/>
        <v>1090.2919968674832</v>
      </c>
      <c r="I81" s="37">
        <f t="shared" si="16"/>
        <v>4049.2736826570567</v>
      </c>
      <c r="J81" s="81">
        <f t="shared" si="17"/>
        <v>-266.73377606293155</v>
      </c>
      <c r="K81" s="36">
        <f t="shared" si="18"/>
        <v>3782.5399065941251</v>
      </c>
      <c r="L81" s="37">
        <f t="shared" si="19"/>
        <v>18829122.624355312</v>
      </c>
      <c r="M81" s="37">
        <f t="shared" si="20"/>
        <v>17588810.565662682</v>
      </c>
      <c r="N81" s="41">
        <f>'jan-apr'!M81</f>
        <v>9431183.6587271988</v>
      </c>
      <c r="O81" s="41">
        <f t="shared" si="21"/>
        <v>8157626.9069354832</v>
      </c>
    </row>
    <row r="82" spans="1:15" s="34" customFormat="1" x14ac:dyDescent="0.2">
      <c r="A82" s="33">
        <v>1841</v>
      </c>
      <c r="B82" s="34" t="s">
        <v>398</v>
      </c>
      <c r="C82" s="36">
        <v>149983651</v>
      </c>
      <c r="D82" s="36">
        <v>9572</v>
      </c>
      <c r="E82" s="37">
        <f t="shared" si="12"/>
        <v>15668.998223986628</v>
      </c>
      <c r="F82" s="38">
        <f t="shared" si="13"/>
        <v>0.86258513073587018</v>
      </c>
      <c r="G82" s="83">
        <f t="shared" si="14"/>
        <v>1497.6979772040493</v>
      </c>
      <c r="H82" s="83">
        <f t="shared" si="15"/>
        <v>237.87650019259416</v>
      </c>
      <c r="I82" s="37">
        <f t="shared" si="16"/>
        <v>1735.5744773966435</v>
      </c>
      <c r="J82" s="81">
        <f t="shared" si="17"/>
        <v>-266.73377606293155</v>
      </c>
      <c r="K82" s="36">
        <f t="shared" si="18"/>
        <v>1468.8407013337119</v>
      </c>
      <c r="L82" s="37">
        <f t="shared" si="19"/>
        <v>16612918.897640672</v>
      </c>
      <c r="M82" s="37">
        <f t="shared" si="20"/>
        <v>14059743.193166289</v>
      </c>
      <c r="N82" s="41">
        <f>'jan-apr'!M82</f>
        <v>3958909.4671122637</v>
      </c>
      <c r="O82" s="41">
        <f t="shared" si="21"/>
        <v>10100833.726054026</v>
      </c>
    </row>
    <row r="83" spans="1:15" s="34" customFormat="1" x14ac:dyDescent="0.2">
      <c r="A83" s="33">
        <v>1845</v>
      </c>
      <c r="B83" s="34" t="s">
        <v>310</v>
      </c>
      <c r="C83" s="36">
        <v>38131072</v>
      </c>
      <c r="D83" s="36">
        <v>1845</v>
      </c>
      <c r="E83" s="37">
        <f t="shared" si="12"/>
        <v>20667.247696476963</v>
      </c>
      <c r="F83" s="38">
        <f t="shared" si="13"/>
        <v>1.1377409264700551</v>
      </c>
      <c r="G83" s="83">
        <f t="shared" si="14"/>
        <v>-1501.2517062901518</v>
      </c>
      <c r="H83" s="83">
        <f t="shared" si="15"/>
        <v>0</v>
      </c>
      <c r="I83" s="37">
        <f t="shared" si="16"/>
        <v>-1501.2517062901518</v>
      </c>
      <c r="J83" s="81">
        <f t="shared" si="17"/>
        <v>-266.73377606293155</v>
      </c>
      <c r="K83" s="36">
        <f t="shared" si="18"/>
        <v>-1767.9854823530834</v>
      </c>
      <c r="L83" s="37">
        <f t="shared" si="19"/>
        <v>-2769809.3981053298</v>
      </c>
      <c r="M83" s="37">
        <f t="shared" si="20"/>
        <v>-3261933.2149414388</v>
      </c>
      <c r="N83" s="41">
        <f>'jan-apr'!M83</f>
        <v>-5807624.3657519724</v>
      </c>
      <c r="O83" s="41">
        <f t="shared" si="21"/>
        <v>2545691.1508105337</v>
      </c>
    </row>
    <row r="84" spans="1:15" s="34" customFormat="1" x14ac:dyDescent="0.2">
      <c r="A84" s="33">
        <v>1848</v>
      </c>
      <c r="B84" s="34" t="s">
        <v>311</v>
      </c>
      <c r="C84" s="36">
        <v>36866001</v>
      </c>
      <c r="D84" s="36">
        <v>2665</v>
      </c>
      <c r="E84" s="37">
        <f t="shared" si="12"/>
        <v>13833.396247654784</v>
      </c>
      <c r="F84" s="38">
        <f t="shared" si="13"/>
        <v>0.76153444784605018</v>
      </c>
      <c r="G84" s="83">
        <f t="shared" si="14"/>
        <v>2599.0591630031554</v>
      </c>
      <c r="H84" s="83">
        <f t="shared" si="15"/>
        <v>880.33719190873944</v>
      </c>
      <c r="I84" s="37">
        <f t="shared" si="16"/>
        <v>3479.3963549118948</v>
      </c>
      <c r="J84" s="81">
        <f t="shared" si="17"/>
        <v>-266.73377606293155</v>
      </c>
      <c r="K84" s="36">
        <f t="shared" si="18"/>
        <v>3212.6625788489632</v>
      </c>
      <c r="L84" s="37">
        <f t="shared" si="19"/>
        <v>9272591.2858402003</v>
      </c>
      <c r="M84" s="37">
        <f t="shared" si="20"/>
        <v>8561745.7726324871</v>
      </c>
      <c r="N84" s="41">
        <f>'jan-apr'!M84</f>
        <v>4017316.2485501021</v>
      </c>
      <c r="O84" s="41">
        <f t="shared" si="21"/>
        <v>4544429.524082385</v>
      </c>
    </row>
    <row r="85" spans="1:15" s="34" customFormat="1" x14ac:dyDescent="0.2">
      <c r="A85" s="33">
        <v>1851</v>
      </c>
      <c r="B85" s="34" t="s">
        <v>312</v>
      </c>
      <c r="C85" s="36">
        <v>26206061</v>
      </c>
      <c r="D85" s="36">
        <v>1985</v>
      </c>
      <c r="E85" s="37">
        <f t="shared" si="12"/>
        <v>13202.045843828715</v>
      </c>
      <c r="F85" s="38">
        <f t="shared" si="13"/>
        <v>0.72677833498934108</v>
      </c>
      <c r="G85" s="83">
        <f t="shared" si="14"/>
        <v>2977.8694052987967</v>
      </c>
      <c r="H85" s="83">
        <f t="shared" si="15"/>
        <v>1101.3098332478635</v>
      </c>
      <c r="I85" s="37">
        <f t="shared" si="16"/>
        <v>4079.1792385466601</v>
      </c>
      <c r="J85" s="81">
        <f t="shared" si="17"/>
        <v>-266.73377606293155</v>
      </c>
      <c r="K85" s="36">
        <f t="shared" si="18"/>
        <v>3812.4454624837285</v>
      </c>
      <c r="L85" s="37">
        <f t="shared" si="19"/>
        <v>8097170.7885151207</v>
      </c>
      <c r="M85" s="37">
        <f t="shared" si="20"/>
        <v>7567704.2430302007</v>
      </c>
      <c r="N85" s="41">
        <f>'jan-apr'!M85</f>
        <v>4251703.9101770939</v>
      </c>
      <c r="O85" s="41">
        <f t="shared" si="21"/>
        <v>3316000.3328531068</v>
      </c>
    </row>
    <row r="86" spans="1:15" s="34" customFormat="1" x14ac:dyDescent="0.2">
      <c r="A86" s="33">
        <v>1853</v>
      </c>
      <c r="B86" s="34" t="s">
        <v>314</v>
      </c>
      <c r="C86" s="36">
        <v>18056184</v>
      </c>
      <c r="D86" s="36">
        <v>1310</v>
      </c>
      <c r="E86" s="37">
        <f t="shared" si="12"/>
        <v>13783.346564885496</v>
      </c>
      <c r="F86" s="38">
        <f t="shared" si="13"/>
        <v>0.75877919115779902</v>
      </c>
      <c r="G86" s="83">
        <f t="shared" si="14"/>
        <v>2629.0889726647279</v>
      </c>
      <c r="H86" s="83">
        <f t="shared" si="15"/>
        <v>897.85458087799009</v>
      </c>
      <c r="I86" s="37">
        <f t="shared" si="16"/>
        <v>3526.9435535427178</v>
      </c>
      <c r="J86" s="81">
        <f t="shared" si="17"/>
        <v>-266.73377606293155</v>
      </c>
      <c r="K86" s="36">
        <f t="shared" si="18"/>
        <v>3260.2097774797862</v>
      </c>
      <c r="L86" s="37">
        <f t="shared" si="19"/>
        <v>4620296.05514096</v>
      </c>
      <c r="M86" s="37">
        <f t="shared" si="20"/>
        <v>4270874.8084985204</v>
      </c>
      <c r="N86" s="41">
        <f>'jan-apr'!M86</f>
        <v>2017109.8540715338</v>
      </c>
      <c r="O86" s="41">
        <f t="shared" si="21"/>
        <v>2253764.9544269866</v>
      </c>
    </row>
    <row r="87" spans="1:15" s="34" customFormat="1" x14ac:dyDescent="0.2">
      <c r="A87" s="33">
        <v>1856</v>
      </c>
      <c r="B87" s="34" t="s">
        <v>315</v>
      </c>
      <c r="C87" s="36">
        <v>8198378</v>
      </c>
      <c r="D87" s="36">
        <v>469</v>
      </c>
      <c r="E87" s="37">
        <f t="shared" si="12"/>
        <v>17480.550106609808</v>
      </c>
      <c r="F87" s="38">
        <f t="shared" si="13"/>
        <v>0.96231184556280913</v>
      </c>
      <c r="G87" s="83">
        <f t="shared" si="14"/>
        <v>410.76684763014129</v>
      </c>
      <c r="H87" s="83">
        <f t="shared" si="15"/>
        <v>0</v>
      </c>
      <c r="I87" s="37">
        <f t="shared" si="16"/>
        <v>410.76684763014129</v>
      </c>
      <c r="J87" s="81">
        <f t="shared" si="17"/>
        <v>-266.73377606293155</v>
      </c>
      <c r="K87" s="36">
        <f t="shared" si="18"/>
        <v>144.03307156720973</v>
      </c>
      <c r="L87" s="37">
        <f t="shared" si="19"/>
        <v>192649.65153853627</v>
      </c>
      <c r="M87" s="37">
        <f t="shared" si="20"/>
        <v>67551.510565021366</v>
      </c>
      <c r="N87" s="41">
        <f>'jan-apr'!M87</f>
        <v>510881.0966866783</v>
      </c>
      <c r="O87" s="41">
        <f t="shared" si="21"/>
        <v>-443329.58612165693</v>
      </c>
    </row>
    <row r="88" spans="1:15" s="34" customFormat="1" x14ac:dyDescent="0.2">
      <c r="A88" s="33">
        <v>1857</v>
      </c>
      <c r="B88" s="34" t="s">
        <v>316</v>
      </c>
      <c r="C88" s="36">
        <v>11203871</v>
      </c>
      <c r="D88" s="36">
        <v>688</v>
      </c>
      <c r="E88" s="37">
        <f t="shared" si="12"/>
        <v>16284.696220930233</v>
      </c>
      <c r="F88" s="38">
        <f t="shared" si="13"/>
        <v>0.8964795718223717</v>
      </c>
      <c r="G88" s="83">
        <f t="shared" si="14"/>
        <v>1128.2791790378863</v>
      </c>
      <c r="H88" s="83">
        <f t="shared" si="15"/>
        <v>22.382201262332362</v>
      </c>
      <c r="I88" s="37">
        <f t="shared" si="16"/>
        <v>1150.6613803002185</v>
      </c>
      <c r="J88" s="81">
        <f t="shared" si="17"/>
        <v>-266.73377606293155</v>
      </c>
      <c r="K88" s="36">
        <f t="shared" si="18"/>
        <v>883.92760423728691</v>
      </c>
      <c r="L88" s="37">
        <f t="shared" si="19"/>
        <v>791655.02964655031</v>
      </c>
      <c r="M88" s="37">
        <f t="shared" si="20"/>
        <v>608142.1917152534</v>
      </c>
      <c r="N88" s="41">
        <f>'jan-apr'!M88</f>
        <v>185504.01602311301</v>
      </c>
      <c r="O88" s="41">
        <f t="shared" si="21"/>
        <v>422638.17569214036</v>
      </c>
    </row>
    <row r="89" spans="1:15" s="34" customFormat="1" x14ac:dyDescent="0.2">
      <c r="A89" s="33">
        <v>1859</v>
      </c>
      <c r="B89" s="34" t="s">
        <v>317</v>
      </c>
      <c r="C89" s="36">
        <v>18994461</v>
      </c>
      <c r="D89" s="36">
        <v>1220</v>
      </c>
      <c r="E89" s="37">
        <f t="shared" si="12"/>
        <v>15569.230327868852</v>
      </c>
      <c r="F89" s="38">
        <f t="shared" si="13"/>
        <v>0.85709286489437853</v>
      </c>
      <c r="G89" s="83">
        <f t="shared" si="14"/>
        <v>1557.5587148747145</v>
      </c>
      <c r="H89" s="83">
        <f t="shared" si="15"/>
        <v>272.79526383381551</v>
      </c>
      <c r="I89" s="37">
        <f t="shared" si="16"/>
        <v>1830.3539787085301</v>
      </c>
      <c r="J89" s="81">
        <f t="shared" si="17"/>
        <v>-266.73377606293155</v>
      </c>
      <c r="K89" s="36">
        <f t="shared" si="18"/>
        <v>1563.6202026455985</v>
      </c>
      <c r="L89" s="37">
        <f t="shared" si="19"/>
        <v>2233031.8540244065</v>
      </c>
      <c r="M89" s="37">
        <f t="shared" si="20"/>
        <v>1907616.6472276303</v>
      </c>
      <c r="N89" s="41">
        <f>'jan-apr'!M89</f>
        <v>892542.82325745805</v>
      </c>
      <c r="O89" s="41">
        <f t="shared" si="21"/>
        <v>1015073.8239701722</v>
      </c>
    </row>
    <row r="90" spans="1:15" s="34" customFormat="1" x14ac:dyDescent="0.2">
      <c r="A90" s="33">
        <v>1860</v>
      </c>
      <c r="B90" s="34" t="s">
        <v>318</v>
      </c>
      <c r="C90" s="36">
        <v>169745684</v>
      </c>
      <c r="D90" s="36">
        <v>11551</v>
      </c>
      <c r="E90" s="37">
        <f t="shared" si="12"/>
        <v>14695.323694918188</v>
      </c>
      <c r="F90" s="38">
        <f t="shared" si="13"/>
        <v>0.80898392669303765</v>
      </c>
      <c r="G90" s="83">
        <f t="shared" si="14"/>
        <v>2081.9026946451127</v>
      </c>
      <c r="H90" s="83">
        <f t="shared" si="15"/>
        <v>578.66258536654789</v>
      </c>
      <c r="I90" s="37">
        <f t="shared" si="16"/>
        <v>2660.5652800116604</v>
      </c>
      <c r="J90" s="81">
        <f t="shared" si="17"/>
        <v>-266.73377606293155</v>
      </c>
      <c r="K90" s="36">
        <f t="shared" si="18"/>
        <v>2393.8315039487288</v>
      </c>
      <c r="L90" s="37">
        <f t="shared" si="19"/>
        <v>30732189.549414691</v>
      </c>
      <c r="M90" s="37">
        <f t="shared" si="20"/>
        <v>27651147.702111766</v>
      </c>
      <c r="N90" s="41">
        <f>'jan-apr'!M90</f>
        <v>17637590.274259761</v>
      </c>
      <c r="O90" s="41">
        <f t="shared" si="21"/>
        <v>10013557.427852005</v>
      </c>
    </row>
    <row r="91" spans="1:15" s="34" customFormat="1" x14ac:dyDescent="0.2">
      <c r="A91" s="33">
        <v>1865</v>
      </c>
      <c r="B91" s="34" t="s">
        <v>319</v>
      </c>
      <c r="C91" s="36">
        <v>157395626</v>
      </c>
      <c r="D91" s="36">
        <v>9736</v>
      </c>
      <c r="E91" s="37">
        <f t="shared" si="12"/>
        <v>16166.354354971241</v>
      </c>
      <c r="F91" s="38">
        <f t="shared" si="13"/>
        <v>0.88996480090590713</v>
      </c>
      <c r="G91" s="83">
        <f t="shared" si="14"/>
        <v>1199.2842986132812</v>
      </c>
      <c r="H91" s="83">
        <f t="shared" si="15"/>
        <v>63.8018543479794</v>
      </c>
      <c r="I91" s="37">
        <f t="shared" si="16"/>
        <v>1263.0861529612605</v>
      </c>
      <c r="J91" s="81">
        <f t="shared" si="17"/>
        <v>-266.73377606293155</v>
      </c>
      <c r="K91" s="36">
        <f t="shared" si="18"/>
        <v>996.35237689832888</v>
      </c>
      <c r="L91" s="37">
        <f t="shared" si="19"/>
        <v>12297406.785230832</v>
      </c>
      <c r="M91" s="37">
        <f t="shared" si="20"/>
        <v>9700486.7414821293</v>
      </c>
      <c r="N91" s="41">
        <f>'jan-apr'!M91</f>
        <v>7554476.4611759093</v>
      </c>
      <c r="O91" s="41">
        <f t="shared" si="21"/>
        <v>2146010.2803062201</v>
      </c>
    </row>
    <row r="92" spans="1:15" s="34" customFormat="1" x14ac:dyDescent="0.2">
      <c r="A92" s="33">
        <v>1866</v>
      </c>
      <c r="B92" s="34" t="s">
        <v>320</v>
      </c>
      <c r="C92" s="36">
        <v>127501118</v>
      </c>
      <c r="D92" s="36">
        <v>8184</v>
      </c>
      <c r="E92" s="37">
        <f t="shared" si="12"/>
        <v>15579.31549364614</v>
      </c>
      <c r="F92" s="38">
        <f t="shared" si="13"/>
        <v>0.85764805763332319</v>
      </c>
      <c r="G92" s="83">
        <f t="shared" si="14"/>
        <v>1551.507615408342</v>
      </c>
      <c r="H92" s="83">
        <f t="shared" si="15"/>
        <v>269.26545581176492</v>
      </c>
      <c r="I92" s="37">
        <f t="shared" si="16"/>
        <v>1820.7730712201069</v>
      </c>
      <c r="J92" s="81">
        <f t="shared" si="17"/>
        <v>-266.73377606293155</v>
      </c>
      <c r="K92" s="36">
        <f t="shared" si="18"/>
        <v>1554.0392951571753</v>
      </c>
      <c r="L92" s="37">
        <f t="shared" si="19"/>
        <v>14901206.814865354</v>
      </c>
      <c r="M92" s="37">
        <f t="shared" si="20"/>
        <v>12718257.591566322</v>
      </c>
      <c r="N92" s="41">
        <f>'jan-apr'!M92</f>
        <v>4142325.4836237687</v>
      </c>
      <c r="O92" s="41">
        <f t="shared" si="21"/>
        <v>8575932.1079425532</v>
      </c>
    </row>
    <row r="93" spans="1:15" s="34" customFormat="1" x14ac:dyDescent="0.2">
      <c r="A93" s="33">
        <v>1867</v>
      </c>
      <c r="B93" s="34" t="s">
        <v>170</v>
      </c>
      <c r="C93" s="36">
        <v>58681035</v>
      </c>
      <c r="D93" s="36">
        <v>2584</v>
      </c>
      <c r="E93" s="37">
        <f t="shared" si="12"/>
        <v>22709.378869969041</v>
      </c>
      <c r="F93" s="38">
        <f t="shared" si="13"/>
        <v>1.2501611310093521</v>
      </c>
      <c r="G93" s="83">
        <f t="shared" si="14"/>
        <v>-2726.5304103853987</v>
      </c>
      <c r="H93" s="83">
        <f t="shared" si="15"/>
        <v>0</v>
      </c>
      <c r="I93" s="37">
        <f t="shared" si="16"/>
        <v>-2726.5304103853987</v>
      </c>
      <c r="J93" s="81">
        <f t="shared" si="17"/>
        <v>-266.73377606293155</v>
      </c>
      <c r="K93" s="36">
        <f t="shared" si="18"/>
        <v>-2993.2641864483303</v>
      </c>
      <c r="L93" s="37">
        <f t="shared" si="19"/>
        <v>-7045354.5804358702</v>
      </c>
      <c r="M93" s="37">
        <f t="shared" si="20"/>
        <v>-7734594.6577824857</v>
      </c>
      <c r="N93" s="41">
        <f>'jan-apr'!M93</f>
        <v>-5491994.6560992403</v>
      </c>
      <c r="O93" s="41">
        <f t="shared" si="21"/>
        <v>-2242600.0016832454</v>
      </c>
    </row>
    <row r="94" spans="1:15" s="34" customFormat="1" x14ac:dyDescent="0.2">
      <c r="A94" s="33">
        <v>1868</v>
      </c>
      <c r="B94" s="34" t="s">
        <v>321</v>
      </c>
      <c r="C94" s="36">
        <v>71519369</v>
      </c>
      <c r="D94" s="36">
        <v>4533</v>
      </c>
      <c r="E94" s="37">
        <f t="shared" si="12"/>
        <v>15777.491506728436</v>
      </c>
      <c r="F94" s="38">
        <f t="shared" si="13"/>
        <v>0.86855773288567095</v>
      </c>
      <c r="G94" s="83">
        <f t="shared" si="14"/>
        <v>1432.602007558964</v>
      </c>
      <c r="H94" s="83">
        <f t="shared" si="15"/>
        <v>199.90385123296107</v>
      </c>
      <c r="I94" s="37">
        <f t="shared" si="16"/>
        <v>1632.5058587919252</v>
      </c>
      <c r="J94" s="81">
        <f t="shared" si="17"/>
        <v>-266.73377606293155</v>
      </c>
      <c r="K94" s="36">
        <f t="shared" si="18"/>
        <v>1365.7720827289936</v>
      </c>
      <c r="L94" s="37">
        <f t="shared" si="19"/>
        <v>7400149.0579037974</v>
      </c>
      <c r="M94" s="37">
        <f t="shared" si="20"/>
        <v>6191044.8510105284</v>
      </c>
      <c r="N94" s="41">
        <f>'jan-apr'!M94</f>
        <v>2938138.1936689029</v>
      </c>
      <c r="O94" s="41">
        <f t="shared" si="21"/>
        <v>3252906.6573416255</v>
      </c>
    </row>
    <row r="95" spans="1:15" s="34" customFormat="1" x14ac:dyDescent="0.2">
      <c r="A95" s="33">
        <v>1870</v>
      </c>
      <c r="B95" s="34" t="s">
        <v>385</v>
      </c>
      <c r="C95" s="36">
        <v>161546699</v>
      </c>
      <c r="D95" s="36">
        <v>10561</v>
      </c>
      <c r="E95" s="37">
        <f t="shared" si="12"/>
        <v>15296.534324401098</v>
      </c>
      <c r="F95" s="38">
        <f t="shared" si="13"/>
        <v>0.84208083193350336</v>
      </c>
      <c r="G95" s="83">
        <f t="shared" si="14"/>
        <v>1721.1763169553669</v>
      </c>
      <c r="H95" s="83">
        <f t="shared" si="15"/>
        <v>368.23886504752943</v>
      </c>
      <c r="I95" s="37">
        <f t="shared" si="16"/>
        <v>2089.4151820028965</v>
      </c>
      <c r="J95" s="81">
        <f t="shared" si="17"/>
        <v>-266.73377606293155</v>
      </c>
      <c r="K95" s="36">
        <f t="shared" si="18"/>
        <v>1822.6814059399649</v>
      </c>
      <c r="L95" s="37">
        <f t="shared" si="19"/>
        <v>22066313.73713259</v>
      </c>
      <c r="M95" s="37">
        <f t="shared" si="20"/>
        <v>19249338.32813197</v>
      </c>
      <c r="N95" s="41">
        <f>'jan-apr'!M95</f>
        <v>10794230.635304932</v>
      </c>
      <c r="O95" s="41">
        <f t="shared" si="21"/>
        <v>8455107.6928270385</v>
      </c>
    </row>
    <row r="96" spans="1:15" s="34" customFormat="1" x14ac:dyDescent="0.2">
      <c r="A96" s="33">
        <v>1871</v>
      </c>
      <c r="B96" s="34" t="s">
        <v>322</v>
      </c>
      <c r="C96" s="36">
        <v>71719659</v>
      </c>
      <c r="D96" s="36">
        <v>4577</v>
      </c>
      <c r="E96" s="37">
        <f t="shared" si="12"/>
        <v>15669.57810793096</v>
      </c>
      <c r="F96" s="38">
        <f t="shared" si="13"/>
        <v>0.862617053597867</v>
      </c>
      <c r="G96" s="83">
        <f t="shared" si="14"/>
        <v>1497.3500468374498</v>
      </c>
      <c r="H96" s="83">
        <f t="shared" si="15"/>
        <v>237.67354081207785</v>
      </c>
      <c r="I96" s="37">
        <f t="shared" si="16"/>
        <v>1735.0235876495276</v>
      </c>
      <c r="J96" s="81">
        <f t="shared" si="17"/>
        <v>-266.73377606293155</v>
      </c>
      <c r="K96" s="36">
        <f t="shared" si="18"/>
        <v>1468.289811586596</v>
      </c>
      <c r="L96" s="37">
        <f t="shared" si="19"/>
        <v>7941202.9606718877</v>
      </c>
      <c r="M96" s="37">
        <f t="shared" si="20"/>
        <v>6720362.4676318495</v>
      </c>
      <c r="N96" s="41">
        <f>'jan-apr'!M96</f>
        <v>4660073.1476224493</v>
      </c>
      <c r="O96" s="41">
        <f t="shared" si="21"/>
        <v>2060289.3200094001</v>
      </c>
    </row>
    <row r="97" spans="1:15" s="34" customFormat="1" x14ac:dyDescent="0.2">
      <c r="A97" s="33">
        <v>1874</v>
      </c>
      <c r="B97" s="34" t="s">
        <v>323</v>
      </c>
      <c r="C97" s="36">
        <v>17003379</v>
      </c>
      <c r="D97" s="36">
        <v>979</v>
      </c>
      <c r="E97" s="37">
        <f t="shared" si="12"/>
        <v>17368.109295199181</v>
      </c>
      <c r="F97" s="38">
        <f t="shared" si="13"/>
        <v>0.95612193025206471</v>
      </c>
      <c r="G97" s="83">
        <f t="shared" si="14"/>
        <v>478.23133447651708</v>
      </c>
      <c r="H97" s="83">
        <f t="shared" si="15"/>
        <v>0</v>
      </c>
      <c r="I97" s="37">
        <f t="shared" si="16"/>
        <v>478.23133447651708</v>
      </c>
      <c r="J97" s="81">
        <f t="shared" si="17"/>
        <v>-266.73377606293155</v>
      </c>
      <c r="K97" s="36">
        <f t="shared" si="18"/>
        <v>211.49755841358552</v>
      </c>
      <c r="L97" s="37">
        <f t="shared" si="19"/>
        <v>468188.47645251022</v>
      </c>
      <c r="M97" s="37">
        <f t="shared" si="20"/>
        <v>207056.10968690022</v>
      </c>
      <c r="N97" s="41">
        <f>'jan-apr'!M97</f>
        <v>-429637.86150199483</v>
      </c>
      <c r="O97" s="41">
        <f t="shared" si="21"/>
        <v>636693.97118889506</v>
      </c>
    </row>
    <row r="98" spans="1:15" s="34" customFormat="1" x14ac:dyDescent="0.2">
      <c r="A98" s="33">
        <v>1875</v>
      </c>
      <c r="B98" s="34" t="s">
        <v>384</v>
      </c>
      <c r="C98" s="36">
        <v>43077273</v>
      </c>
      <c r="D98" s="36">
        <v>2682</v>
      </c>
      <c r="E98" s="37">
        <f t="shared" si="12"/>
        <v>16061.623042505593</v>
      </c>
      <c r="F98" s="38">
        <f t="shared" si="13"/>
        <v>0.88419929684726062</v>
      </c>
      <c r="G98" s="83">
        <f t="shared" si="14"/>
        <v>1262.1230860926701</v>
      </c>
      <c r="H98" s="83">
        <f t="shared" si="15"/>
        <v>100.45781371095636</v>
      </c>
      <c r="I98" s="37">
        <f t="shared" si="16"/>
        <v>1362.5808998036264</v>
      </c>
      <c r="J98" s="81">
        <f t="shared" si="17"/>
        <v>-266.73377606293155</v>
      </c>
      <c r="K98" s="36">
        <f t="shared" si="18"/>
        <v>1095.8471237406948</v>
      </c>
      <c r="L98" s="37">
        <f t="shared" si="19"/>
        <v>3654441.9732733262</v>
      </c>
      <c r="M98" s="37">
        <f t="shared" si="20"/>
        <v>2939061.9858725434</v>
      </c>
      <c r="N98" s="41">
        <f>'jan-apr'!M98</f>
        <v>88261.147345913181</v>
      </c>
      <c r="O98" s="41">
        <f t="shared" si="21"/>
        <v>2850800.8385266303</v>
      </c>
    </row>
    <row r="99" spans="1:15" s="34" customFormat="1" x14ac:dyDescent="0.2">
      <c r="A99" s="33">
        <v>3001</v>
      </c>
      <c r="B99" s="34" t="s">
        <v>63</v>
      </c>
      <c r="C99" s="36">
        <v>430878841</v>
      </c>
      <c r="D99" s="36">
        <v>31730</v>
      </c>
      <c r="E99" s="37">
        <f t="shared" si="12"/>
        <v>13579.541159785691</v>
      </c>
      <c r="F99" s="38">
        <f t="shared" si="13"/>
        <v>0.74755961543957772</v>
      </c>
      <c r="G99" s="83">
        <f t="shared" si="14"/>
        <v>2751.3722157246111</v>
      </c>
      <c r="H99" s="83">
        <f t="shared" si="15"/>
        <v>969.18647266292191</v>
      </c>
      <c r="I99" s="37">
        <f t="shared" si="16"/>
        <v>3720.558688387533</v>
      </c>
      <c r="J99" s="81">
        <f t="shared" si="17"/>
        <v>-266.73377606293155</v>
      </c>
      <c r="K99" s="36">
        <f t="shared" si="18"/>
        <v>3453.8249123246014</v>
      </c>
      <c r="L99" s="37">
        <f t="shared" si="19"/>
        <v>118053327.18253642</v>
      </c>
      <c r="M99" s="37">
        <f t="shared" si="20"/>
        <v>109589864.4680596</v>
      </c>
      <c r="N99" s="41">
        <f>'jan-apr'!M99</f>
        <v>66877750.919228815</v>
      </c>
      <c r="O99" s="41">
        <f t="shared" si="21"/>
        <v>42712113.548830785</v>
      </c>
    </row>
    <row r="100" spans="1:15" s="34" customFormat="1" x14ac:dyDescent="0.2">
      <c r="A100" s="33">
        <v>3002</v>
      </c>
      <c r="B100" s="34" t="s">
        <v>64</v>
      </c>
      <c r="C100" s="36">
        <v>840253922</v>
      </c>
      <c r="D100" s="36">
        <v>51240</v>
      </c>
      <c r="E100" s="37">
        <f t="shared" si="12"/>
        <v>16398.398165495706</v>
      </c>
      <c r="F100" s="38">
        <f t="shared" si="13"/>
        <v>0.90273891305886456</v>
      </c>
      <c r="G100" s="83">
        <f t="shared" si="14"/>
        <v>1060.0580122986023</v>
      </c>
      <c r="H100" s="83">
        <f t="shared" si="15"/>
        <v>0</v>
      </c>
      <c r="I100" s="37">
        <f t="shared" si="16"/>
        <v>1060.0580122986023</v>
      </c>
      <c r="J100" s="81">
        <f t="shared" si="17"/>
        <v>-266.73377606293155</v>
      </c>
      <c r="K100" s="36">
        <f t="shared" si="18"/>
        <v>793.3242362356707</v>
      </c>
      <c r="L100" s="37">
        <f t="shared" si="19"/>
        <v>54317372.550180383</v>
      </c>
      <c r="M100" s="37">
        <f t="shared" si="20"/>
        <v>40649933.86471577</v>
      </c>
      <c r="N100" s="41">
        <f>'jan-apr'!M100</f>
        <v>39634957.576813236</v>
      </c>
      <c r="O100" s="41">
        <f t="shared" si="21"/>
        <v>1014976.287902534</v>
      </c>
    </row>
    <row r="101" spans="1:15" s="34" customFormat="1" x14ac:dyDescent="0.2">
      <c r="A101" s="33">
        <v>3003</v>
      </c>
      <c r="B101" s="34" t="s">
        <v>65</v>
      </c>
      <c r="C101" s="36">
        <v>828316095</v>
      </c>
      <c r="D101" s="36">
        <v>59038</v>
      </c>
      <c r="E101" s="37">
        <f t="shared" si="12"/>
        <v>14030.219434940209</v>
      </c>
      <c r="F101" s="38">
        <f t="shared" si="13"/>
        <v>0.77236964945303921</v>
      </c>
      <c r="G101" s="83">
        <f t="shared" si="14"/>
        <v>2480.9652506319003</v>
      </c>
      <c r="H101" s="83">
        <f t="shared" si="15"/>
        <v>811.44907635884067</v>
      </c>
      <c r="I101" s="37">
        <f t="shared" si="16"/>
        <v>3292.4143269907408</v>
      </c>
      <c r="J101" s="81">
        <f t="shared" si="17"/>
        <v>-266.73377606293155</v>
      </c>
      <c r="K101" s="36">
        <f t="shared" si="18"/>
        <v>3025.6805509278092</v>
      </c>
      <c r="L101" s="37">
        <f t="shared" si="19"/>
        <v>194377557.03687936</v>
      </c>
      <c r="M101" s="37">
        <f t="shared" si="20"/>
        <v>178630128.36567602</v>
      </c>
      <c r="N101" s="41">
        <f>'jan-apr'!M101</f>
        <v>112855225.39112607</v>
      </c>
      <c r="O101" s="41">
        <f t="shared" si="21"/>
        <v>65774902.974549949</v>
      </c>
    </row>
    <row r="102" spans="1:15" s="34" customFormat="1" x14ac:dyDescent="0.2">
      <c r="A102" s="33">
        <v>3004</v>
      </c>
      <c r="B102" s="34" t="s">
        <v>66</v>
      </c>
      <c r="C102" s="36">
        <v>1250829662</v>
      </c>
      <c r="D102" s="36">
        <v>84444</v>
      </c>
      <c r="E102" s="37">
        <f t="shared" si="12"/>
        <v>14812.534484392023</v>
      </c>
      <c r="F102" s="38">
        <f t="shared" si="13"/>
        <v>0.81543643135968369</v>
      </c>
      <c r="G102" s="83">
        <f t="shared" si="14"/>
        <v>2011.576220960812</v>
      </c>
      <c r="H102" s="83">
        <f t="shared" si="15"/>
        <v>537.63880905070573</v>
      </c>
      <c r="I102" s="37">
        <f t="shared" si="16"/>
        <v>2549.2150300115177</v>
      </c>
      <c r="J102" s="81">
        <f t="shared" si="17"/>
        <v>-266.73377606293155</v>
      </c>
      <c r="K102" s="36">
        <f t="shared" si="18"/>
        <v>2282.4812539485861</v>
      </c>
      <c r="L102" s="37">
        <f t="shared" si="19"/>
        <v>215265913.99429259</v>
      </c>
      <c r="M102" s="37">
        <f t="shared" si="20"/>
        <v>192741847.00843441</v>
      </c>
      <c r="N102" s="41">
        <f>'jan-apr'!M102</f>
        <v>125595097.87848595</v>
      </c>
      <c r="O102" s="41">
        <f t="shared" si="21"/>
        <v>67146749.129948467</v>
      </c>
    </row>
    <row r="103" spans="1:15" s="34" customFormat="1" x14ac:dyDescent="0.2">
      <c r="A103" s="33">
        <v>3005</v>
      </c>
      <c r="B103" s="34" t="s">
        <v>138</v>
      </c>
      <c r="C103" s="36">
        <v>1695332791</v>
      </c>
      <c r="D103" s="36">
        <v>103291</v>
      </c>
      <c r="E103" s="37">
        <f t="shared" si="12"/>
        <v>16413.170469837642</v>
      </c>
      <c r="F103" s="38">
        <f t="shared" si="13"/>
        <v>0.90355213480347818</v>
      </c>
      <c r="G103" s="83">
        <f t="shared" si="14"/>
        <v>1051.1946296934409</v>
      </c>
      <c r="H103" s="83">
        <f t="shared" si="15"/>
        <v>0</v>
      </c>
      <c r="I103" s="37">
        <f t="shared" si="16"/>
        <v>1051.1946296934409</v>
      </c>
      <c r="J103" s="81">
        <f t="shared" si="17"/>
        <v>-266.73377606293155</v>
      </c>
      <c r="K103" s="36">
        <f t="shared" si="18"/>
        <v>784.46085363050929</v>
      </c>
      <c r="L103" s="37">
        <f t="shared" si="19"/>
        <v>108578944.49566521</v>
      </c>
      <c r="M103" s="37">
        <f t="shared" si="20"/>
        <v>81027746.032348931</v>
      </c>
      <c r="N103" s="41">
        <f>'jan-apr'!M103</f>
        <v>57319967.267406628</v>
      </c>
      <c r="O103" s="41">
        <f t="shared" si="21"/>
        <v>23707778.764942303</v>
      </c>
    </row>
    <row r="104" spans="1:15" s="34" customFormat="1" x14ac:dyDescent="0.2">
      <c r="A104" s="33">
        <v>3006</v>
      </c>
      <c r="B104" s="34" t="s">
        <v>139</v>
      </c>
      <c r="C104" s="36">
        <v>511308697</v>
      </c>
      <c r="D104" s="36">
        <v>28793</v>
      </c>
      <c r="E104" s="37">
        <f t="shared" si="12"/>
        <v>17758.09040391762</v>
      </c>
      <c r="F104" s="38">
        <f t="shared" si="13"/>
        <v>0.97759055899525094</v>
      </c>
      <c r="G104" s="83">
        <f t="shared" si="14"/>
        <v>244.24266924545373</v>
      </c>
      <c r="H104" s="83">
        <f t="shared" si="15"/>
        <v>0</v>
      </c>
      <c r="I104" s="37">
        <f t="shared" si="16"/>
        <v>244.24266924545373</v>
      </c>
      <c r="J104" s="81">
        <f t="shared" si="17"/>
        <v>-266.73377606293155</v>
      </c>
      <c r="K104" s="36">
        <f t="shared" si="18"/>
        <v>-22.491106817477828</v>
      </c>
      <c r="L104" s="37">
        <f t="shared" si="19"/>
        <v>7032479.1755843488</v>
      </c>
      <c r="M104" s="37">
        <f t="shared" si="20"/>
        <v>-647586.43859563908</v>
      </c>
      <c r="N104" s="41">
        <f>'jan-apr'!M104</f>
        <v>2542915.3897579866</v>
      </c>
      <c r="O104" s="41">
        <f t="shared" si="21"/>
        <v>-3190501.8283536257</v>
      </c>
    </row>
    <row r="105" spans="1:15" s="34" customFormat="1" x14ac:dyDescent="0.2">
      <c r="A105" s="33">
        <v>3007</v>
      </c>
      <c r="B105" s="34" t="s">
        <v>140</v>
      </c>
      <c r="C105" s="36">
        <v>477840662</v>
      </c>
      <c r="D105" s="36">
        <v>31444</v>
      </c>
      <c r="E105" s="37">
        <f t="shared" si="12"/>
        <v>15196.560933723445</v>
      </c>
      <c r="F105" s="38">
        <f t="shared" si="13"/>
        <v>0.83657725352759238</v>
      </c>
      <c r="G105" s="83">
        <f t="shared" si="14"/>
        <v>1781.1603513619586</v>
      </c>
      <c r="H105" s="83">
        <f t="shared" si="15"/>
        <v>403.22955178470789</v>
      </c>
      <c r="I105" s="37">
        <f t="shared" si="16"/>
        <v>2184.3899031466667</v>
      </c>
      <c r="J105" s="81">
        <f t="shared" si="17"/>
        <v>-266.73377606293155</v>
      </c>
      <c r="K105" s="36">
        <f t="shared" si="18"/>
        <v>1917.6561270837351</v>
      </c>
      <c r="L105" s="37">
        <f t="shared" si="19"/>
        <v>68685956.114543781</v>
      </c>
      <c r="M105" s="37">
        <f t="shared" si="20"/>
        <v>60298779.260020964</v>
      </c>
      <c r="N105" s="41">
        <f>'jan-apr'!M105</f>
        <v>35852255.043530762</v>
      </c>
      <c r="O105" s="41">
        <f t="shared" si="21"/>
        <v>24446524.216490202</v>
      </c>
    </row>
    <row r="106" spans="1:15" s="34" customFormat="1" x14ac:dyDescent="0.2">
      <c r="A106" s="33">
        <v>3011</v>
      </c>
      <c r="B106" s="34" t="s">
        <v>67</v>
      </c>
      <c r="C106" s="36">
        <v>87570865</v>
      </c>
      <c r="D106" s="36">
        <v>4762</v>
      </c>
      <c r="E106" s="37">
        <f t="shared" si="12"/>
        <v>18389.513859722807</v>
      </c>
      <c r="F106" s="38">
        <f t="shared" si="13"/>
        <v>1.0123506933950133</v>
      </c>
      <c r="G106" s="83">
        <f t="shared" si="14"/>
        <v>-134.61140423765826</v>
      </c>
      <c r="H106" s="83">
        <f t="shared" si="15"/>
        <v>0</v>
      </c>
      <c r="I106" s="37">
        <f t="shared" si="16"/>
        <v>-134.61140423765826</v>
      </c>
      <c r="J106" s="81">
        <f t="shared" si="17"/>
        <v>-266.73377606293155</v>
      </c>
      <c r="K106" s="36">
        <f t="shared" si="18"/>
        <v>-401.34518030058985</v>
      </c>
      <c r="L106" s="37">
        <f t="shared" si="19"/>
        <v>-641019.5069797287</v>
      </c>
      <c r="M106" s="37">
        <f t="shared" si="20"/>
        <v>-1911205.7485914088</v>
      </c>
      <c r="N106" s="41">
        <f>'jan-apr'!M106</f>
        <v>-1231771.8693283952</v>
      </c>
      <c r="O106" s="41">
        <f t="shared" si="21"/>
        <v>-679433.8792630136</v>
      </c>
    </row>
    <row r="107" spans="1:15" s="34" customFormat="1" x14ac:dyDescent="0.2">
      <c r="A107" s="33">
        <v>3012</v>
      </c>
      <c r="B107" s="34" t="s">
        <v>68</v>
      </c>
      <c r="C107" s="36">
        <v>18748514</v>
      </c>
      <c r="D107" s="36">
        <v>1329</v>
      </c>
      <c r="E107" s="37">
        <f t="shared" si="12"/>
        <v>14107.234010534235</v>
      </c>
      <c r="F107" s="38">
        <f t="shared" si="13"/>
        <v>0.77660933515647146</v>
      </c>
      <c r="G107" s="83">
        <f t="shared" si="14"/>
        <v>2434.7565052754844</v>
      </c>
      <c r="H107" s="83">
        <f t="shared" si="15"/>
        <v>784.49397490093133</v>
      </c>
      <c r="I107" s="37">
        <f t="shared" si="16"/>
        <v>3219.2504801764157</v>
      </c>
      <c r="J107" s="81">
        <f t="shared" si="17"/>
        <v>-266.73377606293155</v>
      </c>
      <c r="K107" s="36">
        <f t="shared" si="18"/>
        <v>2952.5167041134841</v>
      </c>
      <c r="L107" s="37">
        <f t="shared" si="19"/>
        <v>4278383.8881544564</v>
      </c>
      <c r="M107" s="37">
        <f t="shared" si="20"/>
        <v>3923894.6997668203</v>
      </c>
      <c r="N107" s="41">
        <f>'jan-apr'!M107</f>
        <v>2610395.9966878369</v>
      </c>
      <c r="O107" s="41">
        <f t="shared" si="21"/>
        <v>1313498.7030789834</v>
      </c>
    </row>
    <row r="108" spans="1:15" s="34" customFormat="1" x14ac:dyDescent="0.2">
      <c r="A108" s="33">
        <v>3013</v>
      </c>
      <c r="B108" s="34" t="s">
        <v>69</v>
      </c>
      <c r="C108" s="36">
        <v>50368794</v>
      </c>
      <c r="D108" s="36">
        <v>3639</v>
      </c>
      <c r="E108" s="37">
        <f t="shared" si="12"/>
        <v>13841.383347073372</v>
      </c>
      <c r="F108" s="38">
        <f t="shared" si="13"/>
        <v>0.76197414112431194</v>
      </c>
      <c r="G108" s="83">
        <f t="shared" si="14"/>
        <v>2594.2669033520028</v>
      </c>
      <c r="H108" s="83">
        <f t="shared" si="15"/>
        <v>877.54170711223378</v>
      </c>
      <c r="I108" s="37">
        <f t="shared" si="16"/>
        <v>3471.8086104642366</v>
      </c>
      <c r="J108" s="81">
        <f t="shared" si="17"/>
        <v>-266.73377606293155</v>
      </c>
      <c r="K108" s="36">
        <f t="shared" si="18"/>
        <v>3205.074834401305</v>
      </c>
      <c r="L108" s="37">
        <f t="shared" si="19"/>
        <v>12633911.533479357</v>
      </c>
      <c r="M108" s="37">
        <f t="shared" si="20"/>
        <v>11663267.322386349</v>
      </c>
      <c r="N108" s="41">
        <f>'jan-apr'!M108</f>
        <v>8390487.404249087</v>
      </c>
      <c r="O108" s="41">
        <f t="shared" si="21"/>
        <v>3272779.9181372616</v>
      </c>
    </row>
    <row r="109" spans="1:15" s="34" customFormat="1" x14ac:dyDescent="0.2">
      <c r="A109" s="33">
        <v>3014</v>
      </c>
      <c r="B109" s="34" t="s">
        <v>399</v>
      </c>
      <c r="C109" s="36">
        <v>713725840</v>
      </c>
      <c r="D109" s="36">
        <v>46382</v>
      </c>
      <c r="E109" s="37">
        <f t="shared" si="12"/>
        <v>15387.991893406925</v>
      </c>
      <c r="F109" s="38">
        <f t="shared" si="13"/>
        <v>0.84711561067238339</v>
      </c>
      <c r="G109" s="83">
        <f t="shared" si="14"/>
        <v>1666.3017755518711</v>
      </c>
      <c r="H109" s="83">
        <f t="shared" si="15"/>
        <v>336.22871589549021</v>
      </c>
      <c r="I109" s="37">
        <f t="shared" si="16"/>
        <v>2002.5304914473613</v>
      </c>
      <c r="J109" s="81">
        <f t="shared" si="17"/>
        <v>-266.73377606293155</v>
      </c>
      <c r="K109" s="36">
        <f t="shared" si="18"/>
        <v>1735.7967153844297</v>
      </c>
      <c r="L109" s="37">
        <f t="shared" si="19"/>
        <v>92881369.254311517</v>
      </c>
      <c r="M109" s="37">
        <f t="shared" si="20"/>
        <v>80509723.252960622</v>
      </c>
      <c r="N109" s="41">
        <f>'jan-apr'!M109</f>
        <v>27654169.385760151</v>
      </c>
      <c r="O109" s="41">
        <f t="shared" si="21"/>
        <v>52855553.867200471</v>
      </c>
    </row>
    <row r="110" spans="1:15" s="34" customFormat="1" x14ac:dyDescent="0.2">
      <c r="A110" s="33">
        <v>3015</v>
      </c>
      <c r="B110" s="34" t="s">
        <v>70</v>
      </c>
      <c r="C110" s="36">
        <v>55492501</v>
      </c>
      <c r="D110" s="36">
        <v>3886</v>
      </c>
      <c r="E110" s="37">
        <f t="shared" si="12"/>
        <v>14280.108337622234</v>
      </c>
      <c r="F110" s="38">
        <f t="shared" si="13"/>
        <v>0.78612614164916739</v>
      </c>
      <c r="G110" s="83">
        <f t="shared" si="14"/>
        <v>2331.0319090226853</v>
      </c>
      <c r="H110" s="83">
        <f t="shared" si="15"/>
        <v>723.98796042013191</v>
      </c>
      <c r="I110" s="37">
        <f t="shared" si="16"/>
        <v>3055.0198694428173</v>
      </c>
      <c r="J110" s="81">
        <f t="shared" si="17"/>
        <v>-266.73377606293155</v>
      </c>
      <c r="K110" s="36">
        <f t="shared" si="18"/>
        <v>2788.2860933798856</v>
      </c>
      <c r="L110" s="37">
        <f t="shared" si="19"/>
        <v>11871807.212654788</v>
      </c>
      <c r="M110" s="37">
        <f t="shared" si="20"/>
        <v>10835279.758874236</v>
      </c>
      <c r="N110" s="41">
        <f>'jan-apr'!M110</f>
        <v>6010182.1082610516</v>
      </c>
      <c r="O110" s="41">
        <f t="shared" si="21"/>
        <v>4825097.6506131841</v>
      </c>
    </row>
    <row r="111" spans="1:15" s="34" customFormat="1" x14ac:dyDescent="0.2">
      <c r="A111" s="33">
        <v>3016</v>
      </c>
      <c r="B111" s="34" t="s">
        <v>71</v>
      </c>
      <c r="C111" s="36">
        <v>113685535</v>
      </c>
      <c r="D111" s="36">
        <v>8371</v>
      </c>
      <c r="E111" s="37">
        <f t="shared" si="12"/>
        <v>13580.878628598733</v>
      </c>
      <c r="F111" s="38">
        <f t="shared" si="13"/>
        <v>0.74763324367633299</v>
      </c>
      <c r="G111" s="83">
        <f t="shared" si="14"/>
        <v>2750.5697344367859</v>
      </c>
      <c r="H111" s="83">
        <f t="shared" si="15"/>
        <v>968.71835857835708</v>
      </c>
      <c r="I111" s="37">
        <f t="shared" si="16"/>
        <v>3719.2880930151432</v>
      </c>
      <c r="J111" s="81">
        <f t="shared" si="17"/>
        <v>-266.73377606293155</v>
      </c>
      <c r="K111" s="36">
        <f t="shared" si="18"/>
        <v>3452.5543169522116</v>
      </c>
      <c r="L111" s="37">
        <f t="shared" si="19"/>
        <v>31134160.626629762</v>
      </c>
      <c r="M111" s="37">
        <f t="shared" si="20"/>
        <v>28901332.187206965</v>
      </c>
      <c r="N111" s="41">
        <f>'jan-apr'!M111</f>
        <v>17361772.802162446</v>
      </c>
      <c r="O111" s="41">
        <f t="shared" si="21"/>
        <v>11539559.385044519</v>
      </c>
    </row>
    <row r="112" spans="1:15" s="34" customFormat="1" x14ac:dyDescent="0.2">
      <c r="A112" s="33">
        <v>3017</v>
      </c>
      <c r="B112" s="34" t="s">
        <v>72</v>
      </c>
      <c r="C112" s="36">
        <v>115282642</v>
      </c>
      <c r="D112" s="36">
        <v>8317</v>
      </c>
      <c r="E112" s="37">
        <f t="shared" si="12"/>
        <v>13861.084766141637</v>
      </c>
      <c r="F112" s="38">
        <f t="shared" si="13"/>
        <v>0.76305871276697557</v>
      </c>
      <c r="G112" s="83">
        <f t="shared" si="14"/>
        <v>2582.4460519110435</v>
      </c>
      <c r="H112" s="83">
        <f t="shared" si="15"/>
        <v>870.64621043834074</v>
      </c>
      <c r="I112" s="37">
        <f t="shared" si="16"/>
        <v>3453.0922623493843</v>
      </c>
      <c r="J112" s="81">
        <f t="shared" si="17"/>
        <v>-266.73377606293155</v>
      </c>
      <c r="K112" s="36">
        <f t="shared" si="18"/>
        <v>3186.3584862864527</v>
      </c>
      <c r="L112" s="37">
        <f t="shared" si="19"/>
        <v>28719368.345959831</v>
      </c>
      <c r="M112" s="37">
        <f t="shared" si="20"/>
        <v>26500943.530444428</v>
      </c>
      <c r="N112" s="41">
        <f>'jan-apr'!M112</f>
        <v>15814005.383674007</v>
      </c>
      <c r="O112" s="41">
        <f t="shared" si="21"/>
        <v>10686938.146770421</v>
      </c>
    </row>
    <row r="113" spans="1:15" s="34" customFormat="1" x14ac:dyDescent="0.2">
      <c r="A113" s="33">
        <v>3018</v>
      </c>
      <c r="B113" s="34" t="s">
        <v>400</v>
      </c>
      <c r="C113" s="36">
        <v>85998533</v>
      </c>
      <c r="D113" s="36">
        <v>6023</v>
      </c>
      <c r="E113" s="37">
        <f t="shared" si="12"/>
        <v>14278.355138635232</v>
      </c>
      <c r="F113" s="38">
        <f t="shared" si="13"/>
        <v>0.78602962728648818</v>
      </c>
      <c r="G113" s="83">
        <f t="shared" si="14"/>
        <v>2332.0838284148867</v>
      </c>
      <c r="H113" s="83">
        <f t="shared" si="15"/>
        <v>724.60158006558265</v>
      </c>
      <c r="I113" s="37">
        <f t="shared" si="16"/>
        <v>3056.6854084804695</v>
      </c>
      <c r="J113" s="81">
        <f t="shared" si="17"/>
        <v>-266.73377606293155</v>
      </c>
      <c r="K113" s="36">
        <f t="shared" si="18"/>
        <v>2789.9516324175379</v>
      </c>
      <c r="L113" s="37">
        <f t="shared" si="19"/>
        <v>18410416.215277869</v>
      </c>
      <c r="M113" s="37">
        <f t="shared" si="20"/>
        <v>16803878.682050832</v>
      </c>
      <c r="N113" s="41">
        <f>'jan-apr'!M113</f>
        <v>10113738.109368587</v>
      </c>
      <c r="O113" s="41">
        <f t="shared" si="21"/>
        <v>6690140.5726822447</v>
      </c>
    </row>
    <row r="114" spans="1:15" s="34" customFormat="1" x14ac:dyDescent="0.2">
      <c r="A114" s="33">
        <v>3019</v>
      </c>
      <c r="B114" s="34" t="s">
        <v>73</v>
      </c>
      <c r="C114" s="36">
        <v>315943665</v>
      </c>
      <c r="D114" s="36">
        <v>19089</v>
      </c>
      <c r="E114" s="37">
        <f t="shared" si="12"/>
        <v>16551.085179946567</v>
      </c>
      <c r="F114" s="38">
        <f t="shared" si="13"/>
        <v>0.91114439925772994</v>
      </c>
      <c r="G114" s="83">
        <f t="shared" si="14"/>
        <v>968.44580362808551</v>
      </c>
      <c r="H114" s="83">
        <f t="shared" si="15"/>
        <v>0</v>
      </c>
      <c r="I114" s="37">
        <f t="shared" si="16"/>
        <v>968.44580362808551</v>
      </c>
      <c r="J114" s="81">
        <f t="shared" si="17"/>
        <v>-266.73377606293155</v>
      </c>
      <c r="K114" s="36">
        <f t="shared" si="18"/>
        <v>701.7120275651539</v>
      </c>
      <c r="L114" s="37">
        <f t="shared" si="19"/>
        <v>18486661.945456523</v>
      </c>
      <c r="M114" s="37">
        <f t="shared" si="20"/>
        <v>13394980.894191222</v>
      </c>
      <c r="N114" s="41">
        <f>'jan-apr'!M114</f>
        <v>8078060.2567808125</v>
      </c>
      <c r="O114" s="41">
        <f t="shared" si="21"/>
        <v>5316920.6374104097</v>
      </c>
    </row>
    <row r="115" spans="1:15" s="34" customFormat="1" x14ac:dyDescent="0.2">
      <c r="A115" s="33">
        <v>3020</v>
      </c>
      <c r="B115" s="34" t="s">
        <v>401</v>
      </c>
      <c r="C115" s="36">
        <v>1234179760</v>
      </c>
      <c r="D115" s="36">
        <v>62245</v>
      </c>
      <c r="E115" s="37">
        <f t="shared" si="12"/>
        <v>19827.773475781189</v>
      </c>
      <c r="F115" s="38">
        <f t="shared" si="13"/>
        <v>1.0915275074590201</v>
      </c>
      <c r="G115" s="83">
        <f t="shared" si="14"/>
        <v>-997.56717387268725</v>
      </c>
      <c r="H115" s="83">
        <f t="shared" si="15"/>
        <v>0</v>
      </c>
      <c r="I115" s="37">
        <f t="shared" si="16"/>
        <v>-997.56717387268725</v>
      </c>
      <c r="J115" s="81">
        <f t="shared" si="17"/>
        <v>-266.73377606293155</v>
      </c>
      <c r="K115" s="36">
        <f t="shared" si="18"/>
        <v>-1264.3009499356187</v>
      </c>
      <c r="L115" s="37">
        <f t="shared" si="19"/>
        <v>-62093568.737705417</v>
      </c>
      <c r="M115" s="37">
        <f t="shared" si="20"/>
        <v>-78696412.628742591</v>
      </c>
      <c r="N115" s="41">
        <f>'jan-apr'!M115</f>
        <v>-40966632.173025198</v>
      </c>
      <c r="O115" s="41">
        <f t="shared" si="21"/>
        <v>-37729780.455717392</v>
      </c>
    </row>
    <row r="116" spans="1:15" s="34" customFormat="1" x14ac:dyDescent="0.2">
      <c r="A116" s="33">
        <v>3021</v>
      </c>
      <c r="B116" s="34" t="s">
        <v>74</v>
      </c>
      <c r="C116" s="36">
        <v>347299800</v>
      </c>
      <c r="D116" s="36">
        <v>21350</v>
      </c>
      <c r="E116" s="37">
        <f t="shared" si="12"/>
        <v>16266.969555035128</v>
      </c>
      <c r="F116" s="38">
        <f t="shared" si="13"/>
        <v>0.89550371119618111</v>
      </c>
      <c r="G116" s="83">
        <f t="shared" si="14"/>
        <v>1138.9151785749491</v>
      </c>
      <c r="H116" s="83">
        <f t="shared" si="15"/>
        <v>28.586534325619049</v>
      </c>
      <c r="I116" s="37">
        <f t="shared" si="16"/>
        <v>1167.5017129005682</v>
      </c>
      <c r="J116" s="81">
        <f t="shared" si="17"/>
        <v>-266.73377606293155</v>
      </c>
      <c r="K116" s="36">
        <f t="shared" si="18"/>
        <v>900.76793683763663</v>
      </c>
      <c r="L116" s="37">
        <f t="shared" si="19"/>
        <v>24926161.570427131</v>
      </c>
      <c r="M116" s="37">
        <f t="shared" si="20"/>
        <v>19231395.45148354</v>
      </c>
      <c r="N116" s="41">
        <f>'jan-apr'!M116</f>
        <v>10486577.407693978</v>
      </c>
      <c r="O116" s="41">
        <f t="shared" si="21"/>
        <v>8744818.0437895618</v>
      </c>
    </row>
    <row r="117" spans="1:15" s="34" customFormat="1" x14ac:dyDescent="0.2">
      <c r="A117" s="33">
        <v>3022</v>
      </c>
      <c r="B117" s="34" t="s">
        <v>75</v>
      </c>
      <c r="C117" s="36">
        <v>345293761</v>
      </c>
      <c r="D117" s="36">
        <v>16106</v>
      </c>
      <c r="E117" s="37">
        <f t="shared" si="12"/>
        <v>21438.827828138583</v>
      </c>
      <c r="F117" s="38">
        <f t="shared" si="13"/>
        <v>1.1802167465083575</v>
      </c>
      <c r="G117" s="83">
        <f t="shared" si="14"/>
        <v>-1964.1997852871236</v>
      </c>
      <c r="H117" s="83">
        <f t="shared" si="15"/>
        <v>0</v>
      </c>
      <c r="I117" s="37">
        <f t="shared" si="16"/>
        <v>-1964.1997852871236</v>
      </c>
      <c r="J117" s="81">
        <f t="shared" si="17"/>
        <v>-266.73377606293155</v>
      </c>
      <c r="K117" s="36">
        <f t="shared" si="18"/>
        <v>-2230.9335613500552</v>
      </c>
      <c r="L117" s="37">
        <f t="shared" si="19"/>
        <v>-31635401.741834413</v>
      </c>
      <c r="M117" s="37">
        <f t="shared" si="20"/>
        <v>-35931415.939103991</v>
      </c>
      <c r="N117" s="41">
        <f>'jan-apr'!M117</f>
        <v>-22448765.772575211</v>
      </c>
      <c r="O117" s="41">
        <f t="shared" si="21"/>
        <v>-13482650.16652878</v>
      </c>
    </row>
    <row r="118" spans="1:15" s="34" customFormat="1" x14ac:dyDescent="0.2">
      <c r="A118" s="33">
        <v>3023</v>
      </c>
      <c r="B118" s="34" t="s">
        <v>76</v>
      </c>
      <c r="C118" s="36">
        <v>382941288</v>
      </c>
      <c r="D118" s="36">
        <v>20322</v>
      </c>
      <c r="E118" s="37">
        <f t="shared" si="12"/>
        <v>18843.681133746679</v>
      </c>
      <c r="F118" s="38">
        <f t="shared" si="13"/>
        <v>1.0373527983055952</v>
      </c>
      <c r="G118" s="83">
        <f t="shared" si="14"/>
        <v>-407.11176865198138</v>
      </c>
      <c r="H118" s="83">
        <f t="shared" si="15"/>
        <v>0</v>
      </c>
      <c r="I118" s="37">
        <f t="shared" si="16"/>
        <v>-407.11176865198138</v>
      </c>
      <c r="J118" s="81">
        <f t="shared" si="17"/>
        <v>-266.73377606293155</v>
      </c>
      <c r="K118" s="36">
        <f t="shared" si="18"/>
        <v>-673.84554471491288</v>
      </c>
      <c r="L118" s="37">
        <f t="shared" si="19"/>
        <v>-8273325.3625455657</v>
      </c>
      <c r="M118" s="37">
        <f t="shared" si="20"/>
        <v>-13693889.15969646</v>
      </c>
      <c r="N118" s="41">
        <f>'jan-apr'!M118</f>
        <v>-2620675.2325265887</v>
      </c>
      <c r="O118" s="41">
        <f t="shared" si="21"/>
        <v>-11073213.927169871</v>
      </c>
    </row>
    <row r="119" spans="1:15" s="34" customFormat="1" x14ac:dyDescent="0.2">
      <c r="A119" s="33">
        <v>3024</v>
      </c>
      <c r="B119" s="34" t="s">
        <v>77</v>
      </c>
      <c r="C119" s="36">
        <v>4038625023</v>
      </c>
      <c r="D119" s="36">
        <v>129874</v>
      </c>
      <c r="E119" s="37">
        <f t="shared" si="12"/>
        <v>31096.486001817146</v>
      </c>
      <c r="F119" s="38">
        <f t="shared" si="13"/>
        <v>1.7118750069319359</v>
      </c>
      <c r="G119" s="83">
        <f t="shared" si="14"/>
        <v>-7758.7946894942615</v>
      </c>
      <c r="H119" s="83">
        <f t="shared" si="15"/>
        <v>0</v>
      </c>
      <c r="I119" s="37">
        <f t="shared" si="16"/>
        <v>-7758.7946894942615</v>
      </c>
      <c r="J119" s="81">
        <f t="shared" si="17"/>
        <v>-266.73377606293155</v>
      </c>
      <c r="K119" s="36">
        <f t="shared" si="18"/>
        <v>-8025.5284655571932</v>
      </c>
      <c r="L119" s="37">
        <f t="shared" si="19"/>
        <v>-1007665701.5033777</v>
      </c>
      <c r="M119" s="37">
        <f t="shared" si="20"/>
        <v>-1042307483.9357749</v>
      </c>
      <c r="N119" s="41">
        <f>'jan-apr'!M119</f>
        <v>-544973056.732288</v>
      </c>
      <c r="O119" s="41">
        <f t="shared" si="21"/>
        <v>-497334427.20348692</v>
      </c>
    </row>
    <row r="120" spans="1:15" s="34" customFormat="1" x14ac:dyDescent="0.2">
      <c r="A120" s="33">
        <v>3025</v>
      </c>
      <c r="B120" s="34" t="s">
        <v>78</v>
      </c>
      <c r="C120" s="36">
        <v>2418272684</v>
      </c>
      <c r="D120" s="36">
        <v>97784</v>
      </c>
      <c r="E120" s="37">
        <f t="shared" si="12"/>
        <v>24730.760492514113</v>
      </c>
      <c r="F120" s="38">
        <f t="shared" si="13"/>
        <v>1.3614390637926328</v>
      </c>
      <c r="G120" s="83">
        <f t="shared" si="14"/>
        <v>-3939.3593839124419</v>
      </c>
      <c r="H120" s="83">
        <f t="shared" si="15"/>
        <v>0</v>
      </c>
      <c r="I120" s="37">
        <f t="shared" si="16"/>
        <v>-3939.3593839124419</v>
      </c>
      <c r="J120" s="81">
        <f t="shared" si="17"/>
        <v>-266.73377606293155</v>
      </c>
      <c r="K120" s="36">
        <f t="shared" si="18"/>
        <v>-4206.0931599753731</v>
      </c>
      <c r="L120" s="37">
        <f t="shared" si="19"/>
        <v>-385206317.99649423</v>
      </c>
      <c r="M120" s="37">
        <f t="shared" si="20"/>
        <v>-411288613.5550319</v>
      </c>
      <c r="N120" s="41">
        <f>'jan-apr'!M120</f>
        <v>-237678388.48080802</v>
      </c>
      <c r="O120" s="41">
        <f t="shared" si="21"/>
        <v>-173610225.07422388</v>
      </c>
    </row>
    <row r="121" spans="1:15" s="34" customFormat="1" x14ac:dyDescent="0.2">
      <c r="A121" s="33">
        <v>3026</v>
      </c>
      <c r="B121" s="34" t="s">
        <v>79</v>
      </c>
      <c r="C121" s="36">
        <v>251233247</v>
      </c>
      <c r="D121" s="36">
        <v>17945</v>
      </c>
      <c r="E121" s="37">
        <f t="shared" si="12"/>
        <v>14000.180941766508</v>
      </c>
      <c r="F121" s="38">
        <f t="shared" si="13"/>
        <v>0.77071601740898932</v>
      </c>
      <c r="G121" s="83">
        <f t="shared" si="14"/>
        <v>2498.9883465361208</v>
      </c>
      <c r="H121" s="83">
        <f t="shared" si="15"/>
        <v>821.96254896963592</v>
      </c>
      <c r="I121" s="37">
        <f t="shared" si="16"/>
        <v>3320.9508955057568</v>
      </c>
      <c r="J121" s="81">
        <f t="shared" si="17"/>
        <v>-266.73377606293155</v>
      </c>
      <c r="K121" s="36">
        <f t="shared" si="18"/>
        <v>3054.2171194428252</v>
      </c>
      <c r="L121" s="37">
        <f t="shared" si="19"/>
        <v>59594463.819850802</v>
      </c>
      <c r="M121" s="37">
        <f t="shared" si="20"/>
        <v>54807926.208401494</v>
      </c>
      <c r="N121" s="41">
        <f>'jan-apr'!M121</f>
        <v>38809445.807873018</v>
      </c>
      <c r="O121" s="41">
        <f t="shared" si="21"/>
        <v>15998480.400528476</v>
      </c>
    </row>
    <row r="122" spans="1:15" s="34" customFormat="1" x14ac:dyDescent="0.2">
      <c r="A122" s="33">
        <v>3027</v>
      </c>
      <c r="B122" s="34" t="s">
        <v>80</v>
      </c>
      <c r="C122" s="36">
        <v>334359782</v>
      </c>
      <c r="D122" s="36">
        <v>19618</v>
      </c>
      <c r="E122" s="37">
        <f t="shared" si="12"/>
        <v>17043.520338464674</v>
      </c>
      <c r="F122" s="38">
        <f t="shared" si="13"/>
        <v>0.93825316776464263</v>
      </c>
      <c r="G122" s="83">
        <f t="shared" si="14"/>
        <v>672.98470851722152</v>
      </c>
      <c r="H122" s="83">
        <f t="shared" si="15"/>
        <v>0</v>
      </c>
      <c r="I122" s="37">
        <f t="shared" si="16"/>
        <v>672.98470851722152</v>
      </c>
      <c r="J122" s="81">
        <f t="shared" si="17"/>
        <v>-266.73377606293155</v>
      </c>
      <c r="K122" s="36">
        <f t="shared" si="18"/>
        <v>406.25093245428997</v>
      </c>
      <c r="L122" s="37">
        <f t="shared" si="19"/>
        <v>13202614.011690851</v>
      </c>
      <c r="M122" s="37">
        <f t="shared" si="20"/>
        <v>7969830.7928882604</v>
      </c>
      <c r="N122" s="41">
        <f>'jan-apr'!M122</f>
        <v>6129076.6161939269</v>
      </c>
      <c r="O122" s="41">
        <f t="shared" si="21"/>
        <v>1840754.1766943336</v>
      </c>
    </row>
    <row r="123" spans="1:15" s="34" customFormat="1" x14ac:dyDescent="0.2">
      <c r="A123" s="33">
        <v>3028</v>
      </c>
      <c r="B123" s="34" t="s">
        <v>81</v>
      </c>
      <c r="C123" s="36">
        <v>165675708</v>
      </c>
      <c r="D123" s="36">
        <v>11392</v>
      </c>
      <c r="E123" s="37">
        <f t="shared" si="12"/>
        <v>14543.162570224718</v>
      </c>
      <c r="F123" s="38">
        <f t="shared" si="13"/>
        <v>0.80060739095281985</v>
      </c>
      <c r="G123" s="83">
        <f t="shared" si="14"/>
        <v>2173.1993694611947</v>
      </c>
      <c r="H123" s="83">
        <f t="shared" si="15"/>
        <v>631.91897900926233</v>
      </c>
      <c r="I123" s="37">
        <f t="shared" si="16"/>
        <v>2805.118348470457</v>
      </c>
      <c r="J123" s="81">
        <f t="shared" si="17"/>
        <v>-266.73377606293155</v>
      </c>
      <c r="K123" s="36">
        <f t="shared" si="18"/>
        <v>2538.3845724075254</v>
      </c>
      <c r="L123" s="37">
        <f t="shared" si="19"/>
        <v>31955908.225775447</v>
      </c>
      <c r="M123" s="37">
        <f t="shared" si="20"/>
        <v>28917277.048866529</v>
      </c>
      <c r="N123" s="41">
        <f>'jan-apr'!M123</f>
        <v>15531624.328154897</v>
      </c>
      <c r="O123" s="41">
        <f t="shared" si="21"/>
        <v>13385652.720711632</v>
      </c>
    </row>
    <row r="124" spans="1:15" s="34" customFormat="1" x14ac:dyDescent="0.2">
      <c r="A124" s="33">
        <v>3029</v>
      </c>
      <c r="B124" s="34" t="s">
        <v>82</v>
      </c>
      <c r="C124" s="36">
        <v>821352623</v>
      </c>
      <c r="D124" s="36">
        <v>46797</v>
      </c>
      <c r="E124" s="37">
        <f t="shared" si="12"/>
        <v>17551.394811633225</v>
      </c>
      <c r="F124" s="38">
        <f t="shared" si="13"/>
        <v>0.96621187722220514</v>
      </c>
      <c r="G124" s="83">
        <f t="shared" si="14"/>
        <v>368.26002461609096</v>
      </c>
      <c r="H124" s="83">
        <f t="shared" si="15"/>
        <v>0</v>
      </c>
      <c r="I124" s="37">
        <f t="shared" si="16"/>
        <v>368.26002461609096</v>
      </c>
      <c r="J124" s="81">
        <f t="shared" si="17"/>
        <v>-266.73377606293155</v>
      </c>
      <c r="K124" s="36">
        <f t="shared" si="18"/>
        <v>101.52624855315941</v>
      </c>
      <c r="L124" s="37">
        <f t="shared" si="19"/>
        <v>17233464.371959209</v>
      </c>
      <c r="M124" s="37">
        <f t="shared" si="20"/>
        <v>4751123.8535422003</v>
      </c>
      <c r="N124" s="41">
        <f>'jan-apr'!M124</f>
        <v>8844231.5369674712</v>
      </c>
      <c r="O124" s="41">
        <f t="shared" si="21"/>
        <v>-4093107.683425271</v>
      </c>
    </row>
    <row r="125" spans="1:15" s="34" customFormat="1" x14ac:dyDescent="0.2">
      <c r="A125" s="33">
        <v>3030</v>
      </c>
      <c r="B125" s="34" t="s">
        <v>402</v>
      </c>
      <c r="C125" s="36">
        <v>1609937656</v>
      </c>
      <c r="D125" s="36">
        <v>91515</v>
      </c>
      <c r="E125" s="37">
        <f t="shared" si="12"/>
        <v>17592.063115336285</v>
      </c>
      <c r="F125" s="38">
        <f t="shared" si="13"/>
        <v>0.96845068493441799</v>
      </c>
      <c r="G125" s="83">
        <f t="shared" si="14"/>
        <v>343.85904239425508</v>
      </c>
      <c r="H125" s="83">
        <f t="shared" si="15"/>
        <v>0</v>
      </c>
      <c r="I125" s="37">
        <f t="shared" si="16"/>
        <v>343.85904239425508</v>
      </c>
      <c r="J125" s="81">
        <f t="shared" si="17"/>
        <v>-266.73377606293155</v>
      </c>
      <c r="K125" s="36">
        <f t="shared" si="18"/>
        <v>77.12526633132353</v>
      </c>
      <c r="L125" s="37">
        <f t="shared" si="19"/>
        <v>31468260.264710255</v>
      </c>
      <c r="M125" s="37">
        <f t="shared" si="20"/>
        <v>7058118.7483110726</v>
      </c>
      <c r="N125" s="41">
        <f>'jan-apr'!M125</f>
        <v>11221725.786562717</v>
      </c>
      <c r="O125" s="41">
        <f t="shared" si="21"/>
        <v>-4163607.038251644</v>
      </c>
    </row>
    <row r="126" spans="1:15" s="34" customFormat="1" x14ac:dyDescent="0.2">
      <c r="A126" s="33">
        <v>3031</v>
      </c>
      <c r="B126" s="34" t="s">
        <v>83</v>
      </c>
      <c r="C126" s="36">
        <v>477228505</v>
      </c>
      <c r="D126" s="36">
        <v>25440</v>
      </c>
      <c r="E126" s="37">
        <f t="shared" si="12"/>
        <v>18758.982114779876</v>
      </c>
      <c r="F126" s="38">
        <f t="shared" si="13"/>
        <v>1.032690080670154</v>
      </c>
      <c r="G126" s="83">
        <f t="shared" si="14"/>
        <v>-356.2923572718995</v>
      </c>
      <c r="H126" s="83">
        <f t="shared" si="15"/>
        <v>0</v>
      </c>
      <c r="I126" s="37">
        <f t="shared" si="16"/>
        <v>-356.2923572718995</v>
      </c>
      <c r="J126" s="81">
        <f t="shared" si="17"/>
        <v>-266.73377606293155</v>
      </c>
      <c r="K126" s="36">
        <f t="shared" si="18"/>
        <v>-623.026133334831</v>
      </c>
      <c r="L126" s="37">
        <f t="shared" si="19"/>
        <v>-9064077.5689971242</v>
      </c>
      <c r="M126" s="37">
        <f t="shared" si="20"/>
        <v>-15849784.832038101</v>
      </c>
      <c r="N126" s="41">
        <f>'jan-apr'!M126</f>
        <v>-5992295.7424011668</v>
      </c>
      <c r="O126" s="41">
        <f t="shared" si="21"/>
        <v>-9857489.0896369331</v>
      </c>
    </row>
    <row r="127" spans="1:15" s="34" customFormat="1" x14ac:dyDescent="0.2">
      <c r="A127" s="33">
        <v>3032</v>
      </c>
      <c r="B127" s="34" t="s">
        <v>84</v>
      </c>
      <c r="C127" s="36">
        <v>137557770</v>
      </c>
      <c r="D127" s="36">
        <v>7285</v>
      </c>
      <c r="E127" s="37">
        <f t="shared" si="12"/>
        <v>18882.329444063143</v>
      </c>
      <c r="F127" s="38">
        <f t="shared" si="13"/>
        <v>1.0394804045080144</v>
      </c>
      <c r="G127" s="83">
        <f t="shared" si="14"/>
        <v>-430.30075484186017</v>
      </c>
      <c r="H127" s="83">
        <f t="shared" si="15"/>
        <v>0</v>
      </c>
      <c r="I127" s="37">
        <f t="shared" si="16"/>
        <v>-430.30075484186017</v>
      </c>
      <c r="J127" s="81">
        <f t="shared" si="17"/>
        <v>-266.73377606293155</v>
      </c>
      <c r="K127" s="36">
        <f t="shared" si="18"/>
        <v>-697.03453090479172</v>
      </c>
      <c r="L127" s="37">
        <f t="shared" si="19"/>
        <v>-3134740.9990229513</v>
      </c>
      <c r="M127" s="37">
        <f t="shared" si="20"/>
        <v>-5077896.5576414075</v>
      </c>
      <c r="N127" s="41">
        <f>'jan-apr'!M127</f>
        <v>-2577359.7785924743</v>
      </c>
      <c r="O127" s="41">
        <f t="shared" si="21"/>
        <v>-2500536.7790489332</v>
      </c>
    </row>
    <row r="128" spans="1:15" s="34" customFormat="1" x14ac:dyDescent="0.2">
      <c r="A128" s="33">
        <v>3033</v>
      </c>
      <c r="B128" s="34" t="s">
        <v>85</v>
      </c>
      <c r="C128" s="36">
        <v>678464867</v>
      </c>
      <c r="D128" s="36">
        <v>42866</v>
      </c>
      <c r="E128" s="37">
        <f t="shared" si="12"/>
        <v>15827.575864321374</v>
      </c>
      <c r="F128" s="38">
        <f t="shared" si="13"/>
        <v>0.8713148984379645</v>
      </c>
      <c r="G128" s="83">
        <f t="shared" si="14"/>
        <v>1402.5513930032014</v>
      </c>
      <c r="H128" s="83">
        <f t="shared" si="15"/>
        <v>182.37432607543295</v>
      </c>
      <c r="I128" s="37">
        <f t="shared" si="16"/>
        <v>1584.9257190786343</v>
      </c>
      <c r="J128" s="81">
        <f t="shared" si="17"/>
        <v>-266.73377606293155</v>
      </c>
      <c r="K128" s="36">
        <f t="shared" si="18"/>
        <v>1318.1919430157027</v>
      </c>
      <c r="L128" s="37">
        <f t="shared" si="19"/>
        <v>67939425.874024734</v>
      </c>
      <c r="M128" s="37">
        <f t="shared" si="20"/>
        <v>56505615.82931111</v>
      </c>
      <c r="N128" s="41">
        <f>'jan-apr'!M128</f>
        <v>33118950.665290348</v>
      </c>
      <c r="O128" s="41">
        <f t="shared" si="21"/>
        <v>23386665.164020762</v>
      </c>
    </row>
    <row r="129" spans="1:15" s="34" customFormat="1" x14ac:dyDescent="0.2">
      <c r="A129" s="33">
        <v>3034</v>
      </c>
      <c r="B129" s="34" t="s">
        <v>86</v>
      </c>
      <c r="C129" s="36">
        <v>350499728</v>
      </c>
      <c r="D129" s="36">
        <v>24283</v>
      </c>
      <c r="E129" s="37">
        <f t="shared" si="12"/>
        <v>14433.954947905942</v>
      </c>
      <c r="F129" s="38">
        <f t="shared" si="13"/>
        <v>0.79459546410027937</v>
      </c>
      <c r="G129" s="83">
        <f t="shared" si="14"/>
        <v>2238.7239428524604</v>
      </c>
      <c r="H129" s="83">
        <f t="shared" si="15"/>
        <v>670.14164682083401</v>
      </c>
      <c r="I129" s="37">
        <f t="shared" si="16"/>
        <v>2908.8655896732944</v>
      </c>
      <c r="J129" s="81">
        <f t="shared" si="17"/>
        <v>-266.73377606293155</v>
      </c>
      <c r="K129" s="36">
        <f t="shared" si="18"/>
        <v>2642.1318136103628</v>
      </c>
      <c r="L129" s="37">
        <f t="shared" si="19"/>
        <v>70635983.114036605</v>
      </c>
      <c r="M129" s="37">
        <f t="shared" si="20"/>
        <v>64158886.829900436</v>
      </c>
      <c r="N129" s="41">
        <f>'jan-apr'!M129</f>
        <v>38266149.650090873</v>
      </c>
      <c r="O129" s="41">
        <f t="shared" si="21"/>
        <v>25892737.179809563</v>
      </c>
    </row>
    <row r="130" spans="1:15" s="34" customFormat="1" x14ac:dyDescent="0.2">
      <c r="A130" s="33">
        <v>3035</v>
      </c>
      <c r="B130" s="34" t="s">
        <v>87</v>
      </c>
      <c r="C130" s="36">
        <v>387588437</v>
      </c>
      <c r="D130" s="36">
        <v>27338</v>
      </c>
      <c r="E130" s="37">
        <f t="shared" si="12"/>
        <v>14177.644194893555</v>
      </c>
      <c r="F130" s="38">
        <f t="shared" si="13"/>
        <v>0.78048544626533267</v>
      </c>
      <c r="G130" s="83">
        <f t="shared" si="14"/>
        <v>2392.5103946598924</v>
      </c>
      <c r="H130" s="83">
        <f t="shared" si="15"/>
        <v>759.85041037516942</v>
      </c>
      <c r="I130" s="37">
        <f t="shared" si="16"/>
        <v>3152.3608050350617</v>
      </c>
      <c r="J130" s="81">
        <f t="shared" si="17"/>
        <v>-266.73377606293155</v>
      </c>
      <c r="K130" s="36">
        <f t="shared" si="18"/>
        <v>2885.6270289721301</v>
      </c>
      <c r="L130" s="37">
        <f t="shared" si="19"/>
        <v>86179239.688048512</v>
      </c>
      <c r="M130" s="37">
        <f t="shared" si="20"/>
        <v>78887271.718040094</v>
      </c>
      <c r="N130" s="41">
        <f>'jan-apr'!M130</f>
        <v>47387148.365501978</v>
      </c>
      <c r="O130" s="41">
        <f t="shared" si="21"/>
        <v>31500123.352538116</v>
      </c>
    </row>
    <row r="131" spans="1:15" s="34" customFormat="1" x14ac:dyDescent="0.2">
      <c r="A131" s="33">
        <v>3036</v>
      </c>
      <c r="B131" s="34" t="s">
        <v>88</v>
      </c>
      <c r="C131" s="36">
        <v>222338857</v>
      </c>
      <c r="D131" s="36">
        <v>15530</v>
      </c>
      <c r="E131" s="37">
        <f t="shared" si="12"/>
        <v>14316.732582099163</v>
      </c>
      <c r="F131" s="38">
        <f t="shared" si="13"/>
        <v>0.78814232215149671</v>
      </c>
      <c r="G131" s="83">
        <f t="shared" si="14"/>
        <v>2309.0573623365281</v>
      </c>
      <c r="H131" s="83">
        <f t="shared" si="15"/>
        <v>711.16947485320679</v>
      </c>
      <c r="I131" s="37">
        <f t="shared" si="16"/>
        <v>3020.2268371897349</v>
      </c>
      <c r="J131" s="81">
        <f t="shared" si="17"/>
        <v>-266.73377606293155</v>
      </c>
      <c r="K131" s="36">
        <f t="shared" si="18"/>
        <v>2753.4930611268032</v>
      </c>
      <c r="L131" s="37">
        <f t="shared" si="19"/>
        <v>46904122.781556584</v>
      </c>
      <c r="M131" s="37">
        <f t="shared" si="20"/>
        <v>42761747.239299253</v>
      </c>
      <c r="N131" s="41">
        <f>'jan-apr'!M131</f>
        <v>27846059.972695351</v>
      </c>
      <c r="O131" s="41">
        <f t="shared" si="21"/>
        <v>14915687.266603902</v>
      </c>
    </row>
    <row r="132" spans="1:15" s="34" customFormat="1" x14ac:dyDescent="0.2">
      <c r="A132" s="33">
        <v>3037</v>
      </c>
      <c r="B132" s="34" t="s">
        <v>89</v>
      </c>
      <c r="C132" s="36">
        <v>39670524</v>
      </c>
      <c r="D132" s="36">
        <v>2944</v>
      </c>
      <c r="E132" s="37">
        <f t="shared" si="12"/>
        <v>13475.042119565218</v>
      </c>
      <c r="F132" s="38">
        <f t="shared" si="13"/>
        <v>0.74180689806851052</v>
      </c>
      <c r="G132" s="83">
        <f t="shared" si="14"/>
        <v>2814.0716398568952</v>
      </c>
      <c r="H132" s="83">
        <f t="shared" si="15"/>
        <v>1005.7611367400875</v>
      </c>
      <c r="I132" s="37">
        <f t="shared" si="16"/>
        <v>3819.8327765969825</v>
      </c>
      <c r="J132" s="81">
        <f t="shared" si="17"/>
        <v>-266.73377606293155</v>
      </c>
      <c r="K132" s="36">
        <f t="shared" si="18"/>
        <v>3553.0990005340509</v>
      </c>
      <c r="L132" s="37">
        <f t="shared" si="19"/>
        <v>11245587.694301516</v>
      </c>
      <c r="M132" s="37">
        <f t="shared" si="20"/>
        <v>10460323.457572246</v>
      </c>
      <c r="N132" s="41">
        <f>'jan-apr'!M132</f>
        <v>6905978.6690737335</v>
      </c>
      <c r="O132" s="41">
        <f t="shared" si="21"/>
        <v>3554344.7884985125</v>
      </c>
    </row>
    <row r="133" spans="1:15" s="34" customFormat="1" x14ac:dyDescent="0.2">
      <c r="A133" s="33">
        <v>3038</v>
      </c>
      <c r="B133" s="34" t="s">
        <v>141</v>
      </c>
      <c r="C133" s="36">
        <v>132914025</v>
      </c>
      <c r="D133" s="36">
        <v>6888</v>
      </c>
      <c r="E133" s="37">
        <f t="shared" si="12"/>
        <v>19296.461236933799</v>
      </c>
      <c r="F133" s="38">
        <f t="shared" si="13"/>
        <v>1.0622785388615152</v>
      </c>
      <c r="G133" s="83">
        <f t="shared" si="14"/>
        <v>-678.77983056425364</v>
      </c>
      <c r="H133" s="83">
        <f t="shared" si="15"/>
        <v>0</v>
      </c>
      <c r="I133" s="37">
        <f t="shared" si="16"/>
        <v>-678.77983056425364</v>
      </c>
      <c r="J133" s="81">
        <f t="shared" si="17"/>
        <v>-266.73377606293155</v>
      </c>
      <c r="K133" s="36">
        <f t="shared" si="18"/>
        <v>-945.51360662718525</v>
      </c>
      <c r="L133" s="37">
        <f t="shared" si="19"/>
        <v>-4675435.4729265794</v>
      </c>
      <c r="M133" s="37">
        <f t="shared" si="20"/>
        <v>-6512697.7224480519</v>
      </c>
      <c r="N133" s="41">
        <f>'jan-apr'!M133</f>
        <v>-3411020.0721406937</v>
      </c>
      <c r="O133" s="41">
        <f t="shared" si="21"/>
        <v>-3101677.6503073582</v>
      </c>
    </row>
    <row r="134" spans="1:15" s="34" customFormat="1" x14ac:dyDescent="0.2">
      <c r="A134" s="33">
        <v>3039</v>
      </c>
      <c r="B134" s="34" t="s">
        <v>142</v>
      </c>
      <c r="C134" s="36">
        <v>21006173</v>
      </c>
      <c r="D134" s="36">
        <v>1097</v>
      </c>
      <c r="E134" s="37">
        <f t="shared" si="12"/>
        <v>19148.744758432087</v>
      </c>
      <c r="F134" s="38">
        <f t="shared" si="13"/>
        <v>1.054146682816935</v>
      </c>
      <c r="G134" s="83">
        <f t="shared" si="14"/>
        <v>-590.14994346322635</v>
      </c>
      <c r="H134" s="83">
        <f t="shared" si="15"/>
        <v>0</v>
      </c>
      <c r="I134" s="37">
        <f t="shared" si="16"/>
        <v>-590.14994346322635</v>
      </c>
      <c r="J134" s="81">
        <f t="shared" si="17"/>
        <v>-266.73377606293155</v>
      </c>
      <c r="K134" s="36">
        <f t="shared" si="18"/>
        <v>-856.88371952615785</v>
      </c>
      <c r="L134" s="37">
        <f t="shared" si="19"/>
        <v>-647394.48797915934</v>
      </c>
      <c r="M134" s="37">
        <f t="shared" si="20"/>
        <v>-940001.44032019516</v>
      </c>
      <c r="N134" s="41">
        <f>'jan-apr'!M134</f>
        <v>-517699.13898640266</v>
      </c>
      <c r="O134" s="41">
        <f t="shared" si="21"/>
        <v>-422302.30133379251</v>
      </c>
    </row>
    <row r="135" spans="1:15" s="34" customFormat="1" x14ac:dyDescent="0.2">
      <c r="A135" s="33">
        <v>3040</v>
      </c>
      <c r="B135" s="34" t="s">
        <v>403</v>
      </c>
      <c r="C135" s="36">
        <v>61404320</v>
      </c>
      <c r="D135" s="36">
        <v>3299</v>
      </c>
      <c r="E135" s="37">
        <f t="shared" si="12"/>
        <v>18613.010003031221</v>
      </c>
      <c r="F135" s="38">
        <f t="shared" si="13"/>
        <v>1.0246542527699534</v>
      </c>
      <c r="G135" s="83">
        <f t="shared" si="14"/>
        <v>-268.70909022270644</v>
      </c>
      <c r="H135" s="83">
        <f t="shared" si="15"/>
        <v>0</v>
      </c>
      <c r="I135" s="37">
        <f t="shared" si="16"/>
        <v>-268.70909022270644</v>
      </c>
      <c r="J135" s="81">
        <f t="shared" si="17"/>
        <v>-266.73377606293155</v>
      </c>
      <c r="K135" s="36">
        <f t="shared" si="18"/>
        <v>-535.44286628563805</v>
      </c>
      <c r="L135" s="37">
        <f t="shared" si="19"/>
        <v>-886471.28864470858</v>
      </c>
      <c r="M135" s="37">
        <f t="shared" si="20"/>
        <v>-1766426.01587632</v>
      </c>
      <c r="N135" s="41">
        <f>'jan-apr'!M135</f>
        <v>-2784039.4493310326</v>
      </c>
      <c r="O135" s="41">
        <f t="shared" si="21"/>
        <v>1017613.4334547126</v>
      </c>
    </row>
    <row r="136" spans="1:15" s="34" customFormat="1" x14ac:dyDescent="0.2">
      <c r="A136" s="33">
        <v>3041</v>
      </c>
      <c r="B136" s="34" t="s">
        <v>143</v>
      </c>
      <c r="C136" s="36">
        <v>88222181</v>
      </c>
      <c r="D136" s="36">
        <v>4767</v>
      </c>
      <c r="E136" s="37">
        <f t="shared" si="12"/>
        <v>18506.855674428363</v>
      </c>
      <c r="F136" s="38">
        <f t="shared" si="13"/>
        <v>1.0188104110573479</v>
      </c>
      <c r="G136" s="83">
        <f t="shared" si="14"/>
        <v>-205.01649306099208</v>
      </c>
      <c r="H136" s="83">
        <f t="shared" si="15"/>
        <v>0</v>
      </c>
      <c r="I136" s="37">
        <f t="shared" si="16"/>
        <v>-205.01649306099208</v>
      </c>
      <c r="J136" s="81">
        <f t="shared" si="17"/>
        <v>-266.73377606293155</v>
      </c>
      <c r="K136" s="36">
        <f t="shared" si="18"/>
        <v>-471.75026912392366</v>
      </c>
      <c r="L136" s="37">
        <f t="shared" si="19"/>
        <v>-977313.62242174917</v>
      </c>
      <c r="M136" s="37">
        <f t="shared" si="20"/>
        <v>-2248833.532913744</v>
      </c>
      <c r="N136" s="41">
        <f>'jan-apr'!M136</f>
        <v>-3092975.1895607887</v>
      </c>
      <c r="O136" s="41">
        <f t="shared" si="21"/>
        <v>844141.6566470447</v>
      </c>
    </row>
    <row r="137" spans="1:15" s="34" customFormat="1" x14ac:dyDescent="0.2">
      <c r="A137" s="33">
        <v>3042</v>
      </c>
      <c r="B137" s="34" t="s">
        <v>144</v>
      </c>
      <c r="C137" s="36">
        <v>62456832</v>
      </c>
      <c r="D137" s="36">
        <v>2645</v>
      </c>
      <c r="E137" s="37">
        <f t="shared" ref="E137:E200" si="22">IF(ISNUMBER(C137),(C137)/D137,"")</f>
        <v>23613.168998109642</v>
      </c>
      <c r="F137" s="38">
        <f t="shared" ref="F137:F200" si="23">IF(ISNUMBER(C137),E137/E$365,"")</f>
        <v>1.2999151685486836</v>
      </c>
      <c r="G137" s="83">
        <f t="shared" ref="G137:G200" si="24">IF(ISNUMBER(D137),(E$365-E137)*0.6,"")</f>
        <v>-3268.8044872697596</v>
      </c>
      <c r="H137" s="83">
        <f t="shared" ref="H137:H200" si="25">IF(ISNUMBER(D137),(IF(E137&gt;=E$365*0.9,0,IF(E137&lt;0.9*E$365,(E$365*0.9-E137)*0.35))),"")</f>
        <v>0</v>
      </c>
      <c r="I137" s="37">
        <f t="shared" ref="I137:I200" si="26">IF(ISNUMBER(C137),G137+H137,"")</f>
        <v>-3268.8044872697596</v>
      </c>
      <c r="J137" s="81">
        <f t="shared" ref="J137:J200" si="27">IF(ISNUMBER(D137),I$367,"")</f>
        <v>-266.73377606293155</v>
      </c>
      <c r="K137" s="36">
        <f t="shared" ref="K137:K200" si="28">IF(ISNUMBER(I137),I137+J137,"")</f>
        <v>-3535.5382633326913</v>
      </c>
      <c r="L137" s="37">
        <f t="shared" ref="L137:L200" si="29">IF(ISNUMBER(I137),(I137*D137),"")</f>
        <v>-8645987.8688285146</v>
      </c>
      <c r="M137" s="37">
        <f t="shared" ref="M137:M200" si="30">IF(ISNUMBER(K137),(K137*D137),"")</f>
        <v>-9351498.7065149676</v>
      </c>
      <c r="N137" s="41">
        <f>'jan-apr'!M137</f>
        <v>-6137570.0029343991</v>
      </c>
      <c r="O137" s="41">
        <f t="shared" ref="O137:O200" si="31">IF(ISNUMBER(M137),(M137-N137),"")</f>
        <v>-3213928.7035805685</v>
      </c>
    </row>
    <row r="138" spans="1:15" s="34" customFormat="1" x14ac:dyDescent="0.2">
      <c r="A138" s="33">
        <v>3043</v>
      </c>
      <c r="B138" s="34" t="s">
        <v>145</v>
      </c>
      <c r="C138" s="36">
        <v>88357937</v>
      </c>
      <c r="D138" s="36">
        <v>4862</v>
      </c>
      <c r="E138" s="37">
        <f t="shared" si="22"/>
        <v>18173.16680378445</v>
      </c>
      <c r="F138" s="38">
        <f t="shared" si="23"/>
        <v>1.0004406943725341</v>
      </c>
      <c r="G138" s="83">
        <f t="shared" si="24"/>
        <v>-4.8031706746442069</v>
      </c>
      <c r="H138" s="83">
        <f t="shared" si="25"/>
        <v>0</v>
      </c>
      <c r="I138" s="37">
        <f t="shared" si="26"/>
        <v>-4.8031706746442069</v>
      </c>
      <c r="J138" s="81">
        <f t="shared" si="27"/>
        <v>-266.73377606293155</v>
      </c>
      <c r="K138" s="36">
        <f t="shared" si="28"/>
        <v>-271.53694673757576</v>
      </c>
      <c r="L138" s="37">
        <f t="shared" si="29"/>
        <v>-23353.015820120134</v>
      </c>
      <c r="M138" s="37">
        <f t="shared" si="30"/>
        <v>-1320212.6350380934</v>
      </c>
      <c r="N138" s="41">
        <f>'jan-apr'!M138</f>
        <v>-3339198.4739761981</v>
      </c>
      <c r="O138" s="41">
        <f t="shared" si="31"/>
        <v>2018985.8389381047</v>
      </c>
    </row>
    <row r="139" spans="1:15" s="34" customFormat="1" x14ac:dyDescent="0.2">
      <c r="A139" s="33">
        <v>3044</v>
      </c>
      <c r="B139" s="34" t="s">
        <v>146</v>
      </c>
      <c r="C139" s="36">
        <v>116789360</v>
      </c>
      <c r="D139" s="36">
        <v>4506</v>
      </c>
      <c r="E139" s="37">
        <f t="shared" si="22"/>
        <v>25918.632933865956</v>
      </c>
      <c r="F139" s="38">
        <f t="shared" si="23"/>
        <v>1.4268319555700062</v>
      </c>
      <c r="G139" s="83">
        <f t="shared" si="24"/>
        <v>-4652.0828487235476</v>
      </c>
      <c r="H139" s="83">
        <f t="shared" si="25"/>
        <v>0</v>
      </c>
      <c r="I139" s="37">
        <f t="shared" si="26"/>
        <v>-4652.0828487235476</v>
      </c>
      <c r="J139" s="81">
        <f t="shared" si="27"/>
        <v>-266.73377606293155</v>
      </c>
      <c r="K139" s="36">
        <f t="shared" si="28"/>
        <v>-4918.8166247864792</v>
      </c>
      <c r="L139" s="37">
        <f t="shared" si="29"/>
        <v>-20962285.316348307</v>
      </c>
      <c r="M139" s="37">
        <f t="shared" si="30"/>
        <v>-22164187.711287875</v>
      </c>
      <c r="N139" s="41">
        <f>'jan-apr'!M139</f>
        <v>-19199040.833430018</v>
      </c>
      <c r="O139" s="41">
        <f t="shared" si="31"/>
        <v>-2965146.8778578565</v>
      </c>
    </row>
    <row r="140" spans="1:15" s="34" customFormat="1" x14ac:dyDescent="0.2">
      <c r="A140" s="33">
        <v>3045</v>
      </c>
      <c r="B140" s="34" t="s">
        <v>147</v>
      </c>
      <c r="C140" s="36">
        <v>56415706</v>
      </c>
      <c r="D140" s="36">
        <v>3479</v>
      </c>
      <c r="E140" s="37">
        <f t="shared" si="22"/>
        <v>16216.069560218453</v>
      </c>
      <c r="F140" s="38">
        <f t="shared" si="23"/>
        <v>0.89270164446187106</v>
      </c>
      <c r="G140" s="83">
        <f t="shared" si="24"/>
        <v>1169.455175464954</v>
      </c>
      <c r="H140" s="83">
        <f t="shared" si="25"/>
        <v>46.401532511455201</v>
      </c>
      <c r="I140" s="37">
        <f t="shared" si="26"/>
        <v>1215.8567079764091</v>
      </c>
      <c r="J140" s="81">
        <f t="shared" si="27"/>
        <v>-266.73377606293155</v>
      </c>
      <c r="K140" s="36">
        <f t="shared" si="28"/>
        <v>949.12293191347749</v>
      </c>
      <c r="L140" s="37">
        <f t="shared" si="29"/>
        <v>4229965.487049927</v>
      </c>
      <c r="M140" s="37">
        <f t="shared" si="30"/>
        <v>3301998.6801269883</v>
      </c>
      <c r="N140" s="41">
        <f>'jan-apr'!M140</f>
        <v>1777286.4223029204</v>
      </c>
      <c r="O140" s="41">
        <f t="shared" si="31"/>
        <v>1524712.257824068</v>
      </c>
    </row>
    <row r="141" spans="1:15" s="34" customFormat="1" x14ac:dyDescent="0.2">
      <c r="A141" s="33">
        <v>3046</v>
      </c>
      <c r="B141" s="34" t="s">
        <v>148</v>
      </c>
      <c r="C141" s="36">
        <v>39818881</v>
      </c>
      <c r="D141" s="36">
        <v>2211</v>
      </c>
      <c r="E141" s="37">
        <f t="shared" si="22"/>
        <v>18009.444142921755</v>
      </c>
      <c r="F141" s="38">
        <f t="shared" si="23"/>
        <v>0.99142769106460849</v>
      </c>
      <c r="G141" s="83">
        <f t="shared" si="24"/>
        <v>93.430425842972909</v>
      </c>
      <c r="H141" s="83">
        <f t="shared" si="25"/>
        <v>0</v>
      </c>
      <c r="I141" s="37">
        <f t="shared" si="26"/>
        <v>93.430425842972909</v>
      </c>
      <c r="J141" s="81">
        <f t="shared" si="27"/>
        <v>-266.73377606293155</v>
      </c>
      <c r="K141" s="36">
        <f t="shared" si="28"/>
        <v>-173.30335021995865</v>
      </c>
      <c r="L141" s="37">
        <f t="shared" si="29"/>
        <v>206574.6715388131</v>
      </c>
      <c r="M141" s="37">
        <f t="shared" si="30"/>
        <v>-383173.70733632857</v>
      </c>
      <c r="N141" s="41">
        <f>'jan-apr'!M141</f>
        <v>-744861.24676293181</v>
      </c>
      <c r="O141" s="41">
        <f t="shared" si="31"/>
        <v>361687.53942660324</v>
      </c>
    </row>
    <row r="142" spans="1:15" s="34" customFormat="1" x14ac:dyDescent="0.2">
      <c r="A142" s="33">
        <v>3047</v>
      </c>
      <c r="B142" s="34" t="s">
        <v>149</v>
      </c>
      <c r="C142" s="36">
        <v>211552913</v>
      </c>
      <c r="D142" s="36">
        <v>14527</v>
      </c>
      <c r="E142" s="37">
        <f t="shared" si="22"/>
        <v>14562.739244166036</v>
      </c>
      <c r="F142" s="38">
        <f t="shared" si="23"/>
        <v>0.8016850953222795</v>
      </c>
      <c r="G142" s="83">
        <f t="shared" si="24"/>
        <v>2161.4533650964045</v>
      </c>
      <c r="H142" s="83">
        <f t="shared" si="25"/>
        <v>625.06714312980125</v>
      </c>
      <c r="I142" s="37">
        <f t="shared" si="26"/>
        <v>2786.5205082262055</v>
      </c>
      <c r="J142" s="81">
        <f t="shared" si="27"/>
        <v>-266.73377606293155</v>
      </c>
      <c r="K142" s="36">
        <f t="shared" si="28"/>
        <v>2519.7867321632739</v>
      </c>
      <c r="L142" s="37">
        <f t="shared" si="29"/>
        <v>40479783.423002087</v>
      </c>
      <c r="M142" s="37">
        <f t="shared" si="30"/>
        <v>36604941.858135879</v>
      </c>
      <c r="N142" s="41">
        <f>'jan-apr'!M142</f>
        <v>16414303.809845155</v>
      </c>
      <c r="O142" s="41">
        <f t="shared" si="31"/>
        <v>20190638.048290722</v>
      </c>
    </row>
    <row r="143" spans="1:15" s="34" customFormat="1" x14ac:dyDescent="0.2">
      <c r="A143" s="33">
        <v>3048</v>
      </c>
      <c r="B143" s="34" t="s">
        <v>150</v>
      </c>
      <c r="C143" s="36">
        <v>326402962</v>
      </c>
      <c r="D143" s="36">
        <v>20495</v>
      </c>
      <c r="E143" s="37">
        <f t="shared" si="22"/>
        <v>15925.980092705538</v>
      </c>
      <c r="F143" s="38">
        <f t="shared" si="23"/>
        <v>0.87673209378078976</v>
      </c>
      <c r="G143" s="83">
        <f t="shared" si="24"/>
        <v>1343.5088559727028</v>
      </c>
      <c r="H143" s="83">
        <f t="shared" si="25"/>
        <v>147.93284614097536</v>
      </c>
      <c r="I143" s="37">
        <f t="shared" si="26"/>
        <v>1491.4417021136783</v>
      </c>
      <c r="J143" s="81">
        <f t="shared" si="27"/>
        <v>-266.73377606293155</v>
      </c>
      <c r="K143" s="36">
        <f t="shared" si="28"/>
        <v>1224.7079260507467</v>
      </c>
      <c r="L143" s="37">
        <f t="shared" si="29"/>
        <v>30567097.684819836</v>
      </c>
      <c r="M143" s="37">
        <f t="shared" si="30"/>
        <v>25100388.944410052</v>
      </c>
      <c r="N143" s="41">
        <f>'jan-apr'!M143</f>
        <v>16042667.114271823</v>
      </c>
      <c r="O143" s="41">
        <f t="shared" si="31"/>
        <v>9057721.8301382288</v>
      </c>
    </row>
    <row r="144" spans="1:15" s="34" customFormat="1" x14ac:dyDescent="0.2">
      <c r="A144" s="33">
        <v>3049</v>
      </c>
      <c r="B144" s="34" t="s">
        <v>151</v>
      </c>
      <c r="C144" s="36">
        <v>546294069</v>
      </c>
      <c r="D144" s="36">
        <v>28167</v>
      </c>
      <c r="E144" s="37">
        <f t="shared" si="22"/>
        <v>19394.826179571839</v>
      </c>
      <c r="F144" s="38">
        <f t="shared" si="23"/>
        <v>1.067693571507021</v>
      </c>
      <c r="G144" s="83">
        <f t="shared" si="24"/>
        <v>-737.7987961470775</v>
      </c>
      <c r="H144" s="83">
        <f t="shared" si="25"/>
        <v>0</v>
      </c>
      <c r="I144" s="37">
        <f t="shared" si="26"/>
        <v>-737.7987961470775</v>
      </c>
      <c r="J144" s="81">
        <f t="shared" si="27"/>
        <v>-266.73377606293155</v>
      </c>
      <c r="K144" s="36">
        <f t="shared" si="28"/>
        <v>-1004.532572210009</v>
      </c>
      <c r="L144" s="37">
        <f t="shared" si="29"/>
        <v>-20781578.691074733</v>
      </c>
      <c r="M144" s="37">
        <f t="shared" si="30"/>
        <v>-28294668.961439323</v>
      </c>
      <c r="N144" s="41">
        <f>'jan-apr'!M144</f>
        <v>-14361619.477146767</v>
      </c>
      <c r="O144" s="41">
        <f t="shared" si="31"/>
        <v>-13933049.484292556</v>
      </c>
    </row>
    <row r="145" spans="1:15" s="34" customFormat="1" x14ac:dyDescent="0.2">
      <c r="A145" s="33">
        <v>3050</v>
      </c>
      <c r="B145" s="34" t="s">
        <v>152</v>
      </c>
      <c r="C145" s="36">
        <v>44375203</v>
      </c>
      <c r="D145" s="36">
        <v>2737</v>
      </c>
      <c r="E145" s="37">
        <f t="shared" si="22"/>
        <v>16213.081110705152</v>
      </c>
      <c r="F145" s="38">
        <f t="shared" si="23"/>
        <v>0.89253712902334204</v>
      </c>
      <c r="G145" s="83">
        <f t="shared" si="24"/>
        <v>1171.2482451729345</v>
      </c>
      <c r="H145" s="83">
        <f t="shared" si="25"/>
        <v>47.44748984111056</v>
      </c>
      <c r="I145" s="37">
        <f t="shared" si="26"/>
        <v>1218.6957350140451</v>
      </c>
      <c r="J145" s="81">
        <f t="shared" si="27"/>
        <v>-266.73377606293155</v>
      </c>
      <c r="K145" s="36">
        <f t="shared" si="28"/>
        <v>951.9619589511135</v>
      </c>
      <c r="L145" s="37">
        <f t="shared" si="29"/>
        <v>3335570.2267334415</v>
      </c>
      <c r="M145" s="37">
        <f t="shared" si="30"/>
        <v>2605519.8816491975</v>
      </c>
      <c r="N145" s="41">
        <f>'jan-apr'!M145</f>
        <v>1041370.2247896205</v>
      </c>
      <c r="O145" s="41">
        <f t="shared" si="31"/>
        <v>1564149.6568595772</v>
      </c>
    </row>
    <row r="146" spans="1:15" s="34" customFormat="1" x14ac:dyDescent="0.2">
      <c r="A146" s="33">
        <v>3051</v>
      </c>
      <c r="B146" s="34" t="s">
        <v>153</v>
      </c>
      <c r="C146" s="36">
        <v>22534368</v>
      </c>
      <c r="D146" s="36">
        <v>1366</v>
      </c>
      <c r="E146" s="37">
        <f t="shared" si="22"/>
        <v>16496.60907759883</v>
      </c>
      <c r="F146" s="38">
        <f t="shared" si="23"/>
        <v>0.90814546625678871</v>
      </c>
      <c r="G146" s="83">
        <f t="shared" si="24"/>
        <v>1001.1314650367276</v>
      </c>
      <c r="H146" s="83">
        <f t="shared" si="25"/>
        <v>0</v>
      </c>
      <c r="I146" s="37">
        <f t="shared" si="26"/>
        <v>1001.1314650367276</v>
      </c>
      <c r="J146" s="81">
        <f t="shared" si="27"/>
        <v>-266.73377606293155</v>
      </c>
      <c r="K146" s="36">
        <f t="shared" si="28"/>
        <v>734.39768897379599</v>
      </c>
      <c r="L146" s="37">
        <f t="shared" si="29"/>
        <v>1367545.5812401699</v>
      </c>
      <c r="M146" s="37">
        <f t="shared" si="30"/>
        <v>1003187.2431382054</v>
      </c>
      <c r="N146" s="41">
        <f>'jan-apr'!M146</f>
        <v>-182270.52748899316</v>
      </c>
      <c r="O146" s="41">
        <f t="shared" si="31"/>
        <v>1185457.7706271985</v>
      </c>
    </row>
    <row r="147" spans="1:15" s="34" customFormat="1" x14ac:dyDescent="0.2">
      <c r="A147" s="33">
        <v>3052</v>
      </c>
      <c r="B147" s="34" t="s">
        <v>154</v>
      </c>
      <c r="C147" s="36">
        <v>60234595</v>
      </c>
      <c r="D147" s="36">
        <v>2486</v>
      </c>
      <c r="E147" s="37">
        <f t="shared" si="22"/>
        <v>24229.523330651649</v>
      </c>
      <c r="F147" s="38">
        <f t="shared" si="23"/>
        <v>1.3338457411938121</v>
      </c>
      <c r="G147" s="83">
        <f t="shared" si="24"/>
        <v>-3638.6170867949636</v>
      </c>
      <c r="H147" s="83">
        <f t="shared" si="25"/>
        <v>0</v>
      </c>
      <c r="I147" s="37">
        <f t="shared" si="26"/>
        <v>-3638.6170867949636</v>
      </c>
      <c r="J147" s="81">
        <f t="shared" si="27"/>
        <v>-266.73377606293155</v>
      </c>
      <c r="K147" s="36">
        <f t="shared" si="28"/>
        <v>-3905.3508628578952</v>
      </c>
      <c r="L147" s="37">
        <f t="shared" si="29"/>
        <v>-9045602.0777722802</v>
      </c>
      <c r="M147" s="37">
        <f t="shared" si="30"/>
        <v>-9708702.245064728</v>
      </c>
      <c r="N147" s="41">
        <f>'jan-apr'!M147</f>
        <v>-11511263.859544389</v>
      </c>
      <c r="O147" s="41">
        <f t="shared" si="31"/>
        <v>1802561.614479661</v>
      </c>
    </row>
    <row r="148" spans="1:15" s="34" customFormat="1" x14ac:dyDescent="0.2">
      <c r="A148" s="33">
        <v>3053</v>
      </c>
      <c r="B148" s="34" t="s">
        <v>127</v>
      </c>
      <c r="C148" s="36">
        <v>103197590</v>
      </c>
      <c r="D148" s="36">
        <v>6990</v>
      </c>
      <c r="E148" s="37">
        <f t="shared" si="22"/>
        <v>14763.603719599429</v>
      </c>
      <c r="F148" s="38">
        <f t="shared" si="23"/>
        <v>0.81274277159010033</v>
      </c>
      <c r="G148" s="83">
        <f t="shared" si="24"/>
        <v>2040.9346798363686</v>
      </c>
      <c r="H148" s="83">
        <f t="shared" si="25"/>
        <v>554.76457672811375</v>
      </c>
      <c r="I148" s="37">
        <f t="shared" si="26"/>
        <v>2595.6992565644823</v>
      </c>
      <c r="J148" s="81">
        <f t="shared" si="27"/>
        <v>-266.73377606293155</v>
      </c>
      <c r="K148" s="36">
        <f t="shared" si="28"/>
        <v>2328.9654805015507</v>
      </c>
      <c r="L148" s="37">
        <f t="shared" si="29"/>
        <v>18143937.803385731</v>
      </c>
      <c r="M148" s="37">
        <f t="shared" si="30"/>
        <v>16279468.708705839</v>
      </c>
      <c r="N148" s="41">
        <f>'jan-apr'!M148</f>
        <v>11734265.809893148</v>
      </c>
      <c r="O148" s="41">
        <f t="shared" si="31"/>
        <v>4545202.8988126907</v>
      </c>
    </row>
    <row r="149" spans="1:15" s="34" customFormat="1" x14ac:dyDescent="0.2">
      <c r="A149" s="33">
        <v>3054</v>
      </c>
      <c r="B149" s="34" t="s">
        <v>128</v>
      </c>
      <c r="C149" s="36">
        <v>136808748</v>
      </c>
      <c r="D149" s="36">
        <v>9307</v>
      </c>
      <c r="E149" s="37">
        <f t="shared" si="22"/>
        <v>14699.553884173203</v>
      </c>
      <c r="F149" s="38">
        <f t="shared" si="23"/>
        <v>0.80921680044153221</v>
      </c>
      <c r="G149" s="83">
        <f t="shared" si="24"/>
        <v>2079.3645810921039</v>
      </c>
      <c r="H149" s="83">
        <f t="shared" si="25"/>
        <v>577.18201912729273</v>
      </c>
      <c r="I149" s="37">
        <f t="shared" si="26"/>
        <v>2656.5466002193966</v>
      </c>
      <c r="J149" s="81">
        <f t="shared" si="27"/>
        <v>-266.73377606293155</v>
      </c>
      <c r="K149" s="36">
        <f t="shared" si="28"/>
        <v>2389.812824156465</v>
      </c>
      <c r="L149" s="37">
        <f t="shared" si="29"/>
        <v>24724479.208241925</v>
      </c>
      <c r="M149" s="37">
        <f t="shared" si="30"/>
        <v>22241987.954424221</v>
      </c>
      <c r="N149" s="41">
        <f>'jan-apr'!M149</f>
        <v>13219378.17262882</v>
      </c>
      <c r="O149" s="41">
        <f t="shared" si="31"/>
        <v>9022609.7817954011</v>
      </c>
    </row>
    <row r="150" spans="1:15" s="34" customFormat="1" x14ac:dyDescent="0.2">
      <c r="A150" s="33">
        <v>3401</v>
      </c>
      <c r="B150" s="34" t="s">
        <v>91</v>
      </c>
      <c r="C150" s="36">
        <v>261375008</v>
      </c>
      <c r="D150" s="36">
        <v>17966</v>
      </c>
      <c r="E150" s="37">
        <f t="shared" si="22"/>
        <v>14548.313926305244</v>
      </c>
      <c r="F150" s="38">
        <f t="shared" si="23"/>
        <v>0.80089097533356124</v>
      </c>
      <c r="G150" s="83">
        <f t="shared" si="24"/>
        <v>2170.1085558128798</v>
      </c>
      <c r="H150" s="83">
        <f t="shared" si="25"/>
        <v>630.1160043810786</v>
      </c>
      <c r="I150" s="37">
        <f t="shared" si="26"/>
        <v>2800.2245601939585</v>
      </c>
      <c r="J150" s="81">
        <f t="shared" si="27"/>
        <v>-266.73377606293155</v>
      </c>
      <c r="K150" s="36">
        <f t="shared" si="28"/>
        <v>2533.4907841310269</v>
      </c>
      <c r="L150" s="37">
        <f t="shared" si="29"/>
        <v>50308834.448444657</v>
      </c>
      <c r="M150" s="37">
        <f t="shared" si="30"/>
        <v>45516695.427698031</v>
      </c>
      <c r="N150" s="41">
        <f>'jan-apr'!M150</f>
        <v>28561744.773396298</v>
      </c>
      <c r="O150" s="41">
        <f t="shared" si="31"/>
        <v>16954950.654301733</v>
      </c>
    </row>
    <row r="151" spans="1:15" s="34" customFormat="1" x14ac:dyDescent="0.2">
      <c r="A151" s="33">
        <v>3403</v>
      </c>
      <c r="B151" s="34" t="s">
        <v>92</v>
      </c>
      <c r="C151" s="36">
        <v>519973085</v>
      </c>
      <c r="D151" s="36">
        <v>32382</v>
      </c>
      <c r="E151" s="37">
        <f t="shared" si="22"/>
        <v>16057.472824408622</v>
      </c>
      <c r="F151" s="38">
        <f t="shared" si="23"/>
        <v>0.88397082554561235</v>
      </c>
      <c r="G151" s="83">
        <f t="shared" si="24"/>
        <v>1264.6132169508528</v>
      </c>
      <c r="H151" s="83">
        <f t="shared" si="25"/>
        <v>101.9103900448962</v>
      </c>
      <c r="I151" s="37">
        <f t="shared" si="26"/>
        <v>1366.5236069957491</v>
      </c>
      <c r="J151" s="81">
        <f t="shared" si="27"/>
        <v>-266.73377606293155</v>
      </c>
      <c r="K151" s="36">
        <f t="shared" si="28"/>
        <v>1099.7898309328175</v>
      </c>
      <c r="L151" s="37">
        <f t="shared" si="29"/>
        <v>44250767.441736348</v>
      </c>
      <c r="M151" s="37">
        <f t="shared" si="30"/>
        <v>35613394.3052665</v>
      </c>
      <c r="N151" s="41">
        <f>'jan-apr'!M151</f>
        <v>19371502.236904118</v>
      </c>
      <c r="O151" s="41">
        <f t="shared" si="31"/>
        <v>16241892.068362381</v>
      </c>
    </row>
    <row r="152" spans="1:15" s="34" customFormat="1" x14ac:dyDescent="0.2">
      <c r="A152" s="33">
        <v>3405</v>
      </c>
      <c r="B152" s="34" t="s">
        <v>112</v>
      </c>
      <c r="C152" s="36">
        <v>464140795</v>
      </c>
      <c r="D152" s="36">
        <v>28560</v>
      </c>
      <c r="E152" s="37">
        <f t="shared" si="22"/>
        <v>16251.428396358544</v>
      </c>
      <c r="F152" s="38">
        <f t="shared" si="23"/>
        <v>0.89464816368783395</v>
      </c>
      <c r="G152" s="83">
        <f t="shared" si="24"/>
        <v>1148.2398737808994</v>
      </c>
      <c r="H152" s="83">
        <f t="shared" si="25"/>
        <v>34.025939862423456</v>
      </c>
      <c r="I152" s="37">
        <f t="shared" si="26"/>
        <v>1182.2658136433229</v>
      </c>
      <c r="J152" s="81">
        <f t="shared" si="27"/>
        <v>-266.73377606293155</v>
      </c>
      <c r="K152" s="36">
        <f t="shared" si="28"/>
        <v>915.53203758039126</v>
      </c>
      <c r="L152" s="37">
        <f t="shared" si="29"/>
        <v>33765511.637653299</v>
      </c>
      <c r="M152" s="37">
        <f t="shared" si="30"/>
        <v>26147594.993295975</v>
      </c>
      <c r="N152" s="41">
        <f>'jan-apr'!M152</f>
        <v>14282970.832587374</v>
      </c>
      <c r="O152" s="41">
        <f t="shared" si="31"/>
        <v>11864624.160708601</v>
      </c>
    </row>
    <row r="153" spans="1:15" s="34" customFormat="1" x14ac:dyDescent="0.2">
      <c r="A153" s="33">
        <v>3407</v>
      </c>
      <c r="B153" s="34" t="s">
        <v>113</v>
      </c>
      <c r="C153" s="36">
        <v>448606251</v>
      </c>
      <c r="D153" s="36">
        <v>30563</v>
      </c>
      <c r="E153" s="37">
        <f t="shared" si="22"/>
        <v>14678.08300886693</v>
      </c>
      <c r="F153" s="38">
        <f t="shared" si="23"/>
        <v>0.80803481946748867</v>
      </c>
      <c r="G153" s="83">
        <f t="shared" si="24"/>
        <v>2092.2471062758677</v>
      </c>
      <c r="H153" s="83">
        <f t="shared" si="25"/>
        <v>584.69682548448827</v>
      </c>
      <c r="I153" s="37">
        <f t="shared" si="26"/>
        <v>2676.943931760356</v>
      </c>
      <c r="J153" s="81">
        <f t="shared" si="27"/>
        <v>-266.73377606293155</v>
      </c>
      <c r="K153" s="36">
        <f t="shared" si="28"/>
        <v>2410.2101556974244</v>
      </c>
      <c r="L153" s="37">
        <f t="shared" si="29"/>
        <v>81815437.386391759</v>
      </c>
      <c r="M153" s="37">
        <f t="shared" si="30"/>
        <v>73663252.988580376</v>
      </c>
      <c r="N153" s="41">
        <f>'jan-apr'!M153</f>
        <v>40561025.078006312</v>
      </c>
      <c r="O153" s="41">
        <f t="shared" si="31"/>
        <v>33102227.910574064</v>
      </c>
    </row>
    <row r="154" spans="1:15" s="34" customFormat="1" x14ac:dyDescent="0.2">
      <c r="A154" s="33">
        <v>3411</v>
      </c>
      <c r="B154" s="34" t="s">
        <v>93</v>
      </c>
      <c r="C154" s="36">
        <v>487345734</v>
      </c>
      <c r="D154" s="36">
        <v>35475</v>
      </c>
      <c r="E154" s="37">
        <f t="shared" si="22"/>
        <v>13737.723298097251</v>
      </c>
      <c r="F154" s="38">
        <f t="shared" si="23"/>
        <v>0.75626761058419911</v>
      </c>
      <c r="G154" s="83">
        <f t="shared" si="24"/>
        <v>2656.4629327376751</v>
      </c>
      <c r="H154" s="83">
        <f t="shared" si="25"/>
        <v>913.82272425387589</v>
      </c>
      <c r="I154" s="37">
        <f t="shared" si="26"/>
        <v>3570.2856569915511</v>
      </c>
      <c r="J154" s="81">
        <f t="shared" si="27"/>
        <v>-266.73377606293155</v>
      </c>
      <c r="K154" s="36">
        <f t="shared" si="28"/>
        <v>3303.5518809286195</v>
      </c>
      <c r="L154" s="37">
        <f t="shared" si="29"/>
        <v>126655883.68177527</v>
      </c>
      <c r="M154" s="37">
        <f t="shared" si="30"/>
        <v>117193502.97594278</v>
      </c>
      <c r="N154" s="41">
        <f>'jan-apr'!M154</f>
        <v>68587397.687547803</v>
      </c>
      <c r="O154" s="41">
        <f t="shared" si="31"/>
        <v>48606105.288394973</v>
      </c>
    </row>
    <row r="155" spans="1:15" s="34" customFormat="1" x14ac:dyDescent="0.2">
      <c r="A155" s="33">
        <v>3412</v>
      </c>
      <c r="B155" s="34" t="s">
        <v>94</v>
      </c>
      <c r="C155" s="36">
        <v>97919123</v>
      </c>
      <c r="D155" s="36">
        <v>7836</v>
      </c>
      <c r="E155" s="37">
        <f t="shared" si="22"/>
        <v>12496.059596733026</v>
      </c>
      <c r="F155" s="38">
        <f t="shared" si="23"/>
        <v>0.68791348667271257</v>
      </c>
      <c r="G155" s="83">
        <f t="shared" si="24"/>
        <v>3401.4611535562099</v>
      </c>
      <c r="H155" s="83">
        <f t="shared" si="25"/>
        <v>1348.4050197313545</v>
      </c>
      <c r="I155" s="37">
        <f t="shared" si="26"/>
        <v>4749.8661732875644</v>
      </c>
      <c r="J155" s="81">
        <f t="shared" si="27"/>
        <v>-266.73377606293155</v>
      </c>
      <c r="K155" s="36">
        <f t="shared" si="28"/>
        <v>4483.1323972246328</v>
      </c>
      <c r="L155" s="37">
        <f t="shared" si="29"/>
        <v>37219951.333881356</v>
      </c>
      <c r="M155" s="37">
        <f t="shared" si="30"/>
        <v>35129825.464652225</v>
      </c>
      <c r="N155" s="41">
        <f>'jan-apr'!M155</f>
        <v>21297930.849545445</v>
      </c>
      <c r="O155" s="41">
        <f t="shared" si="31"/>
        <v>13831894.61510678</v>
      </c>
    </row>
    <row r="156" spans="1:15" s="34" customFormat="1" x14ac:dyDescent="0.2">
      <c r="A156" s="33">
        <v>3413</v>
      </c>
      <c r="B156" s="34" t="s">
        <v>95</v>
      </c>
      <c r="C156" s="36">
        <v>287104164</v>
      </c>
      <c r="D156" s="36">
        <v>21356</v>
      </c>
      <c r="E156" s="37">
        <f t="shared" si="22"/>
        <v>13443.723731035774</v>
      </c>
      <c r="F156" s="38">
        <f t="shared" si="23"/>
        <v>0.74008280723143627</v>
      </c>
      <c r="G156" s="83">
        <f t="shared" si="24"/>
        <v>2832.8626729745615</v>
      </c>
      <c r="H156" s="83">
        <f t="shared" si="25"/>
        <v>1016.7225727253929</v>
      </c>
      <c r="I156" s="37">
        <f t="shared" si="26"/>
        <v>3849.5852456999546</v>
      </c>
      <c r="J156" s="81">
        <f t="shared" si="27"/>
        <v>-266.73377606293155</v>
      </c>
      <c r="K156" s="36">
        <f t="shared" si="28"/>
        <v>3582.851469637023</v>
      </c>
      <c r="L156" s="37">
        <f t="shared" si="29"/>
        <v>82211742.507168233</v>
      </c>
      <c r="M156" s="37">
        <f t="shared" si="30"/>
        <v>76515375.98556827</v>
      </c>
      <c r="N156" s="41">
        <f>'jan-apr'!M156</f>
        <v>48635046.200726442</v>
      </c>
      <c r="O156" s="41">
        <f t="shared" si="31"/>
        <v>27880329.784841828</v>
      </c>
    </row>
    <row r="157" spans="1:15" s="34" customFormat="1" x14ac:dyDescent="0.2">
      <c r="A157" s="33">
        <v>3414</v>
      </c>
      <c r="B157" s="34" t="s">
        <v>96</v>
      </c>
      <c r="C157" s="36">
        <v>62530309</v>
      </c>
      <c r="D157" s="36">
        <v>5010</v>
      </c>
      <c r="E157" s="37">
        <f t="shared" si="22"/>
        <v>12481.099600798403</v>
      </c>
      <c r="F157" s="38">
        <f t="shared" si="23"/>
        <v>0.68708993242472494</v>
      </c>
      <c r="G157" s="83">
        <f t="shared" si="24"/>
        <v>3410.4371511169838</v>
      </c>
      <c r="H157" s="83">
        <f t="shared" si="25"/>
        <v>1353.6410183084727</v>
      </c>
      <c r="I157" s="37">
        <f t="shared" si="26"/>
        <v>4764.0781694254565</v>
      </c>
      <c r="J157" s="81">
        <f t="shared" si="27"/>
        <v>-266.73377606293155</v>
      </c>
      <c r="K157" s="36">
        <f t="shared" si="28"/>
        <v>4497.3443933625249</v>
      </c>
      <c r="L157" s="37">
        <f t="shared" si="29"/>
        <v>23868031.628821537</v>
      </c>
      <c r="M157" s="37">
        <f t="shared" si="30"/>
        <v>22531695.41074625</v>
      </c>
      <c r="N157" s="41">
        <f>'jan-apr'!M157</f>
        <v>13586439.081983494</v>
      </c>
      <c r="O157" s="41">
        <f t="shared" si="31"/>
        <v>8945256.3287627567</v>
      </c>
    </row>
    <row r="158" spans="1:15" s="34" customFormat="1" x14ac:dyDescent="0.2">
      <c r="A158" s="33">
        <v>3415</v>
      </c>
      <c r="B158" s="34" t="s">
        <v>97</v>
      </c>
      <c r="C158" s="36">
        <v>112612099</v>
      </c>
      <c r="D158" s="36">
        <v>8069</v>
      </c>
      <c r="E158" s="37">
        <f t="shared" si="22"/>
        <v>13956.140661792044</v>
      </c>
      <c r="F158" s="38">
        <f t="shared" si="23"/>
        <v>0.76829158094429795</v>
      </c>
      <c r="G158" s="83">
        <f t="shared" si="24"/>
        <v>2525.4125145207995</v>
      </c>
      <c r="H158" s="83">
        <f t="shared" si="25"/>
        <v>837.37664696069851</v>
      </c>
      <c r="I158" s="37">
        <f t="shared" si="26"/>
        <v>3362.789161481498</v>
      </c>
      <c r="J158" s="81">
        <f t="shared" si="27"/>
        <v>-266.73377606293155</v>
      </c>
      <c r="K158" s="36">
        <f t="shared" si="28"/>
        <v>3096.0553854185664</v>
      </c>
      <c r="L158" s="37">
        <f t="shared" si="29"/>
        <v>27134345.743994206</v>
      </c>
      <c r="M158" s="37">
        <f t="shared" si="30"/>
        <v>24982070.904942412</v>
      </c>
      <c r="N158" s="41">
        <f>'jan-apr'!M158</f>
        <v>15142790.243208544</v>
      </c>
      <c r="O158" s="41">
        <f t="shared" si="31"/>
        <v>9839280.6617338676</v>
      </c>
    </row>
    <row r="159" spans="1:15" s="34" customFormat="1" x14ac:dyDescent="0.2">
      <c r="A159" s="33">
        <v>3416</v>
      </c>
      <c r="B159" s="34" t="s">
        <v>98</v>
      </c>
      <c r="C159" s="36">
        <v>70188361</v>
      </c>
      <c r="D159" s="36">
        <v>6028</v>
      </c>
      <c r="E159" s="37">
        <f t="shared" si="22"/>
        <v>11643.722793629728</v>
      </c>
      <c r="F159" s="38">
        <f t="shared" si="23"/>
        <v>0.64099197693571075</v>
      </c>
      <c r="G159" s="83">
        <f t="shared" si="24"/>
        <v>3912.8632354181891</v>
      </c>
      <c r="H159" s="83">
        <f t="shared" si="25"/>
        <v>1646.7229008175091</v>
      </c>
      <c r="I159" s="37">
        <f t="shared" si="26"/>
        <v>5559.5861362356982</v>
      </c>
      <c r="J159" s="81">
        <f t="shared" si="27"/>
        <v>-266.73377606293155</v>
      </c>
      <c r="K159" s="36">
        <f t="shared" si="28"/>
        <v>5292.8523601727666</v>
      </c>
      <c r="L159" s="37">
        <f t="shared" si="29"/>
        <v>33513185.229228787</v>
      </c>
      <c r="M159" s="37">
        <f t="shared" si="30"/>
        <v>31905314.027121436</v>
      </c>
      <c r="N159" s="41">
        <f>'jan-apr'!M159</f>
        <v>19222645.791636035</v>
      </c>
      <c r="O159" s="41">
        <f t="shared" si="31"/>
        <v>12682668.235485401</v>
      </c>
    </row>
    <row r="160" spans="1:15" s="34" customFormat="1" x14ac:dyDescent="0.2">
      <c r="A160" s="33">
        <v>3417</v>
      </c>
      <c r="B160" s="34" t="s">
        <v>99</v>
      </c>
      <c r="C160" s="36">
        <v>60608242</v>
      </c>
      <c r="D160" s="36">
        <v>4572</v>
      </c>
      <c r="E160" s="37">
        <f t="shared" si="22"/>
        <v>13256.395888013998</v>
      </c>
      <c r="F160" s="38">
        <f t="shared" si="23"/>
        <v>0.72977032843390566</v>
      </c>
      <c r="G160" s="83">
        <f t="shared" si="24"/>
        <v>2945.2593787876272</v>
      </c>
      <c r="H160" s="83">
        <f t="shared" si="25"/>
        <v>1082.2873177830145</v>
      </c>
      <c r="I160" s="37">
        <f t="shared" si="26"/>
        <v>4027.5466965706419</v>
      </c>
      <c r="J160" s="81">
        <f t="shared" si="27"/>
        <v>-266.73377606293155</v>
      </c>
      <c r="K160" s="36">
        <f t="shared" si="28"/>
        <v>3760.8129205077103</v>
      </c>
      <c r="L160" s="37">
        <f t="shared" si="29"/>
        <v>18413943.496720973</v>
      </c>
      <c r="M160" s="37">
        <f t="shared" si="30"/>
        <v>17194436.672561251</v>
      </c>
      <c r="N160" s="41">
        <f>'jan-apr'!M160</f>
        <v>10380910.565355001</v>
      </c>
      <c r="O160" s="41">
        <f t="shared" si="31"/>
        <v>6813526.1072062496</v>
      </c>
    </row>
    <row r="161" spans="1:15" s="34" customFormat="1" x14ac:dyDescent="0.2">
      <c r="A161" s="33">
        <v>3418</v>
      </c>
      <c r="B161" s="34" t="s">
        <v>100</v>
      </c>
      <c r="C161" s="36">
        <v>84820007</v>
      </c>
      <c r="D161" s="36">
        <v>7267</v>
      </c>
      <c r="E161" s="37">
        <f t="shared" si="22"/>
        <v>11671.942617311133</v>
      </c>
      <c r="F161" s="38">
        <f t="shared" si="23"/>
        <v>0.64254549043744225</v>
      </c>
      <c r="G161" s="83">
        <f t="shared" si="24"/>
        <v>3895.9313412093456</v>
      </c>
      <c r="H161" s="83">
        <f t="shared" si="25"/>
        <v>1636.845962529017</v>
      </c>
      <c r="I161" s="37">
        <f t="shared" si="26"/>
        <v>5532.7773037383631</v>
      </c>
      <c r="J161" s="81">
        <f t="shared" si="27"/>
        <v>-266.73377606293155</v>
      </c>
      <c r="K161" s="36">
        <f t="shared" si="28"/>
        <v>5266.0435276754315</v>
      </c>
      <c r="L161" s="37">
        <f t="shared" si="29"/>
        <v>40206692.666266687</v>
      </c>
      <c r="M161" s="37">
        <f t="shared" si="30"/>
        <v>38268338.31561736</v>
      </c>
      <c r="N161" s="41">
        <f>'jan-apr'!M161</f>
        <v>23059911.907509789</v>
      </c>
      <c r="O161" s="41">
        <f t="shared" si="31"/>
        <v>15208426.408107571</v>
      </c>
    </row>
    <row r="162" spans="1:15" s="34" customFormat="1" x14ac:dyDescent="0.2">
      <c r="A162" s="33">
        <v>3419</v>
      </c>
      <c r="B162" s="34" t="s">
        <v>404</v>
      </c>
      <c r="C162" s="36">
        <v>42394082</v>
      </c>
      <c r="D162" s="36">
        <v>3625</v>
      </c>
      <c r="E162" s="37">
        <f t="shared" si="22"/>
        <v>11694.919172413793</v>
      </c>
      <c r="F162" s="38">
        <f t="shared" si="23"/>
        <v>0.64381035973564327</v>
      </c>
      <c r="G162" s="83">
        <f t="shared" si="24"/>
        <v>3882.14540814775</v>
      </c>
      <c r="H162" s="83">
        <f t="shared" si="25"/>
        <v>1628.8041682430862</v>
      </c>
      <c r="I162" s="37">
        <f t="shared" si="26"/>
        <v>5510.9495763908362</v>
      </c>
      <c r="J162" s="81">
        <f t="shared" si="27"/>
        <v>-266.73377606293155</v>
      </c>
      <c r="K162" s="36">
        <f t="shared" si="28"/>
        <v>5244.2158003279046</v>
      </c>
      <c r="L162" s="37">
        <f t="shared" si="29"/>
        <v>19977192.21441678</v>
      </c>
      <c r="M162" s="37">
        <f t="shared" si="30"/>
        <v>19010282.276188653</v>
      </c>
      <c r="N162" s="41">
        <f>'jan-apr'!M162</f>
        <v>10107932.693900235</v>
      </c>
      <c r="O162" s="41">
        <f t="shared" si="31"/>
        <v>8902349.582288418</v>
      </c>
    </row>
    <row r="163" spans="1:15" s="34" customFormat="1" x14ac:dyDescent="0.2">
      <c r="A163" s="33">
        <v>3420</v>
      </c>
      <c r="B163" s="34" t="s">
        <v>101</v>
      </c>
      <c r="C163" s="36">
        <v>293387261</v>
      </c>
      <c r="D163" s="36">
        <v>21568</v>
      </c>
      <c r="E163" s="37">
        <f t="shared" si="22"/>
        <v>13602.896003338279</v>
      </c>
      <c r="F163" s="38">
        <f t="shared" si="23"/>
        <v>0.74884530968059726</v>
      </c>
      <c r="G163" s="83">
        <f t="shared" si="24"/>
        <v>2737.3593095930582</v>
      </c>
      <c r="H163" s="83">
        <f t="shared" si="25"/>
        <v>961.01227741951607</v>
      </c>
      <c r="I163" s="37">
        <f t="shared" si="26"/>
        <v>3698.3715870125743</v>
      </c>
      <c r="J163" s="81">
        <f t="shared" si="27"/>
        <v>-266.73377606293155</v>
      </c>
      <c r="K163" s="36">
        <f t="shared" si="28"/>
        <v>3431.6378109496427</v>
      </c>
      <c r="L163" s="37">
        <f t="shared" si="29"/>
        <v>79766478.388687208</v>
      </c>
      <c r="M163" s="37">
        <f t="shared" si="30"/>
        <v>74013564.306561887</v>
      </c>
      <c r="N163" s="41">
        <f>'jan-apr'!M163</f>
        <v>42297337.178866275</v>
      </c>
      <c r="O163" s="41">
        <f t="shared" si="31"/>
        <v>31716227.127695613</v>
      </c>
    </row>
    <row r="164" spans="1:15" s="34" customFormat="1" x14ac:dyDescent="0.2">
      <c r="A164" s="33">
        <v>3421</v>
      </c>
      <c r="B164" s="34" t="s">
        <v>102</v>
      </c>
      <c r="C164" s="36">
        <v>96516976</v>
      </c>
      <c r="D164" s="36">
        <v>6582</v>
      </c>
      <c r="E164" s="37">
        <f t="shared" si="22"/>
        <v>14663.776359769066</v>
      </c>
      <c r="F164" s="38">
        <f t="shared" si="23"/>
        <v>0.80724723224550654</v>
      </c>
      <c r="G164" s="83">
        <f t="shared" si="24"/>
        <v>2100.8310957345861</v>
      </c>
      <c r="H164" s="83">
        <f t="shared" si="25"/>
        <v>589.70415266874056</v>
      </c>
      <c r="I164" s="37">
        <f t="shared" si="26"/>
        <v>2690.5352484033265</v>
      </c>
      <c r="J164" s="81">
        <f t="shared" si="27"/>
        <v>-266.73377606293155</v>
      </c>
      <c r="K164" s="36">
        <f t="shared" si="28"/>
        <v>2423.8014723403949</v>
      </c>
      <c r="L164" s="37">
        <f t="shared" si="29"/>
        <v>17709103.004990693</v>
      </c>
      <c r="M164" s="37">
        <f t="shared" si="30"/>
        <v>15953461.290944479</v>
      </c>
      <c r="N164" s="41">
        <f>'jan-apr'!M164</f>
        <v>9835710.4868693408</v>
      </c>
      <c r="O164" s="41">
        <f t="shared" si="31"/>
        <v>6117750.8040751386</v>
      </c>
    </row>
    <row r="165" spans="1:15" s="34" customFormat="1" x14ac:dyDescent="0.2">
      <c r="A165" s="33">
        <v>3422</v>
      </c>
      <c r="B165" s="34" t="s">
        <v>103</v>
      </c>
      <c r="C165" s="36">
        <v>66641747</v>
      </c>
      <c r="D165" s="36">
        <v>4213</v>
      </c>
      <c r="E165" s="37">
        <f t="shared" si="22"/>
        <v>15818.121765962496</v>
      </c>
      <c r="F165" s="38">
        <f t="shared" si="23"/>
        <v>0.87079444623340696</v>
      </c>
      <c r="G165" s="83">
        <f t="shared" si="24"/>
        <v>1408.2238520185281</v>
      </c>
      <c r="H165" s="83">
        <f t="shared" si="25"/>
        <v>185.68326050104014</v>
      </c>
      <c r="I165" s="37">
        <f t="shared" si="26"/>
        <v>1593.9071125195683</v>
      </c>
      <c r="J165" s="81">
        <f t="shared" si="27"/>
        <v>-266.73377606293155</v>
      </c>
      <c r="K165" s="36">
        <f t="shared" si="28"/>
        <v>1327.1733364566367</v>
      </c>
      <c r="L165" s="37">
        <f t="shared" si="29"/>
        <v>6715130.665044941</v>
      </c>
      <c r="M165" s="37">
        <f t="shared" si="30"/>
        <v>5591381.2664918099</v>
      </c>
      <c r="N165" s="41">
        <f>'jan-apr'!M165</f>
        <v>4377633.2285521887</v>
      </c>
      <c r="O165" s="41">
        <f t="shared" si="31"/>
        <v>1213748.0379396211</v>
      </c>
    </row>
    <row r="166" spans="1:15" s="34" customFormat="1" x14ac:dyDescent="0.2">
      <c r="A166" s="33">
        <v>3423</v>
      </c>
      <c r="B166" s="34" t="s">
        <v>104</v>
      </c>
      <c r="C166" s="36">
        <v>28702705</v>
      </c>
      <c r="D166" s="36">
        <v>2281</v>
      </c>
      <c r="E166" s="37">
        <f t="shared" si="22"/>
        <v>12583.386672512057</v>
      </c>
      <c r="F166" s="38">
        <f t="shared" si="23"/>
        <v>0.69272087997258058</v>
      </c>
      <c r="G166" s="83">
        <f t="shared" si="24"/>
        <v>3349.0649080887915</v>
      </c>
      <c r="H166" s="83">
        <f t="shared" si="25"/>
        <v>1317.8405432086938</v>
      </c>
      <c r="I166" s="37">
        <f t="shared" si="26"/>
        <v>4666.9054512974853</v>
      </c>
      <c r="J166" s="81">
        <f t="shared" si="27"/>
        <v>-266.73377606293155</v>
      </c>
      <c r="K166" s="36">
        <f t="shared" si="28"/>
        <v>4400.1716752345537</v>
      </c>
      <c r="L166" s="37">
        <f t="shared" si="29"/>
        <v>10645211.334409565</v>
      </c>
      <c r="M166" s="37">
        <f t="shared" si="30"/>
        <v>10036791.591210017</v>
      </c>
      <c r="N166" s="41">
        <f>'jan-apr'!M166</f>
        <v>5876666.0504100518</v>
      </c>
      <c r="O166" s="41">
        <f t="shared" si="31"/>
        <v>4160125.5407999652</v>
      </c>
    </row>
    <row r="167" spans="1:15" s="34" customFormat="1" x14ac:dyDescent="0.2">
      <c r="A167" s="33">
        <v>3424</v>
      </c>
      <c r="B167" s="34" t="s">
        <v>105</v>
      </c>
      <c r="C167" s="36">
        <v>25515281</v>
      </c>
      <c r="D167" s="36">
        <v>1769</v>
      </c>
      <c r="E167" s="37">
        <f t="shared" si="22"/>
        <v>14423.561899378179</v>
      </c>
      <c r="F167" s="38">
        <f t="shared" si="23"/>
        <v>0.79402332228272898</v>
      </c>
      <c r="G167" s="83">
        <f t="shared" si="24"/>
        <v>2244.9597719691183</v>
      </c>
      <c r="H167" s="83">
        <f t="shared" si="25"/>
        <v>673.77921380555108</v>
      </c>
      <c r="I167" s="37">
        <f t="shared" si="26"/>
        <v>2918.7389857746693</v>
      </c>
      <c r="J167" s="81">
        <f t="shared" si="27"/>
        <v>-266.73377606293155</v>
      </c>
      <c r="K167" s="36">
        <f t="shared" si="28"/>
        <v>2652.0052097117377</v>
      </c>
      <c r="L167" s="37">
        <f t="shared" si="29"/>
        <v>5163249.2658353904</v>
      </c>
      <c r="M167" s="37">
        <f t="shared" si="30"/>
        <v>4691397.2159800641</v>
      </c>
      <c r="N167" s="41">
        <f>'jan-apr'!M167</f>
        <v>875397.34178035834</v>
      </c>
      <c r="O167" s="41">
        <f t="shared" si="31"/>
        <v>3815999.8741997057</v>
      </c>
    </row>
    <row r="168" spans="1:15" s="34" customFormat="1" x14ac:dyDescent="0.2">
      <c r="A168" s="33">
        <v>3425</v>
      </c>
      <c r="B168" s="34" t="s">
        <v>106</v>
      </c>
      <c r="C168" s="36">
        <v>14407823</v>
      </c>
      <c r="D168" s="36">
        <v>1328</v>
      </c>
      <c r="E168" s="37">
        <f t="shared" si="22"/>
        <v>10849.264307228916</v>
      </c>
      <c r="F168" s="38">
        <f t="shared" si="23"/>
        <v>0.59725669357169819</v>
      </c>
      <c r="G168" s="83">
        <f t="shared" si="24"/>
        <v>4389.538327258676</v>
      </c>
      <c r="H168" s="83">
        <f t="shared" si="25"/>
        <v>1924.7833710577931</v>
      </c>
      <c r="I168" s="37">
        <f t="shared" si="26"/>
        <v>6314.3216983164693</v>
      </c>
      <c r="J168" s="81">
        <f t="shared" si="27"/>
        <v>-266.73377606293155</v>
      </c>
      <c r="K168" s="36">
        <f t="shared" si="28"/>
        <v>6047.5879222535377</v>
      </c>
      <c r="L168" s="37">
        <f t="shared" si="29"/>
        <v>8385419.2153642708</v>
      </c>
      <c r="M168" s="37">
        <f t="shared" si="30"/>
        <v>8031196.7607526984</v>
      </c>
      <c r="N168" s="41">
        <f>'jan-apr'!M168</f>
        <v>4669924.0102343475</v>
      </c>
      <c r="O168" s="41">
        <f t="shared" si="31"/>
        <v>3361272.7505183509</v>
      </c>
    </row>
    <row r="169" spans="1:15" s="34" customFormat="1" x14ac:dyDescent="0.2">
      <c r="A169" s="33">
        <v>3426</v>
      </c>
      <c r="B169" s="34" t="s">
        <v>107</v>
      </c>
      <c r="C169" s="36">
        <v>17933657</v>
      </c>
      <c r="D169" s="36">
        <v>1555</v>
      </c>
      <c r="E169" s="37">
        <f t="shared" si="22"/>
        <v>11532.898392282958</v>
      </c>
      <c r="F169" s="38">
        <f t="shared" si="23"/>
        <v>0.63489104569825061</v>
      </c>
      <c r="G169" s="83">
        <f t="shared" si="24"/>
        <v>3979.3578762262514</v>
      </c>
      <c r="H169" s="83">
        <f t="shared" si="25"/>
        <v>1685.5114412888786</v>
      </c>
      <c r="I169" s="37">
        <f t="shared" si="26"/>
        <v>5664.8693175151302</v>
      </c>
      <c r="J169" s="81">
        <f t="shared" si="27"/>
        <v>-266.73377606293155</v>
      </c>
      <c r="K169" s="36">
        <f t="shared" si="28"/>
        <v>5398.1355414521986</v>
      </c>
      <c r="L169" s="37">
        <f t="shared" si="29"/>
        <v>8808871.7887360267</v>
      </c>
      <c r="M169" s="37">
        <f t="shared" si="30"/>
        <v>8394100.7669581696</v>
      </c>
      <c r="N169" s="41">
        <f>'jan-apr'!M169</f>
        <v>5130692.0351765146</v>
      </c>
      <c r="O169" s="41">
        <f t="shared" si="31"/>
        <v>3263408.731781655</v>
      </c>
    </row>
    <row r="170" spans="1:15" s="34" customFormat="1" x14ac:dyDescent="0.2">
      <c r="A170" s="33">
        <v>3427</v>
      </c>
      <c r="B170" s="34" t="s">
        <v>108</v>
      </c>
      <c r="C170" s="36">
        <v>76883332</v>
      </c>
      <c r="D170" s="36">
        <v>5628</v>
      </c>
      <c r="E170" s="37">
        <f t="shared" si="22"/>
        <v>13660.862117981522</v>
      </c>
      <c r="F170" s="38">
        <f t="shared" si="23"/>
        <v>0.75203636936820695</v>
      </c>
      <c r="G170" s="83">
        <f t="shared" si="24"/>
        <v>2702.5796408071128</v>
      </c>
      <c r="H170" s="83">
        <f t="shared" si="25"/>
        <v>940.72413729438119</v>
      </c>
      <c r="I170" s="37">
        <f t="shared" si="26"/>
        <v>3643.3037781014941</v>
      </c>
      <c r="J170" s="81">
        <f t="shared" si="27"/>
        <v>-266.73377606293155</v>
      </c>
      <c r="K170" s="36">
        <f t="shared" si="28"/>
        <v>3376.5700020385625</v>
      </c>
      <c r="L170" s="37">
        <f t="shared" si="29"/>
        <v>20504513.663155209</v>
      </c>
      <c r="M170" s="37">
        <f t="shared" si="30"/>
        <v>19003335.971473031</v>
      </c>
      <c r="N170" s="41">
        <f>'jan-apr'!M170</f>
        <v>9430888.3602401447</v>
      </c>
      <c r="O170" s="41">
        <f t="shared" si="31"/>
        <v>9572447.6112328861</v>
      </c>
    </row>
    <row r="171" spans="1:15" s="34" customFormat="1" x14ac:dyDescent="0.2">
      <c r="A171" s="33">
        <v>3428</v>
      </c>
      <c r="B171" s="34" t="s">
        <v>109</v>
      </c>
      <c r="C171" s="36">
        <v>34303079</v>
      </c>
      <c r="D171" s="36">
        <v>2493</v>
      </c>
      <c r="E171" s="37">
        <f t="shared" si="22"/>
        <v>13759.758924989972</v>
      </c>
      <c r="F171" s="38">
        <f t="shared" si="23"/>
        <v>0.75748068137739166</v>
      </c>
      <c r="G171" s="83">
        <f t="shared" si="24"/>
        <v>2643.2415566020427</v>
      </c>
      <c r="H171" s="83">
        <f t="shared" si="25"/>
        <v>906.11025484142363</v>
      </c>
      <c r="I171" s="37">
        <f t="shared" si="26"/>
        <v>3549.3518114434664</v>
      </c>
      <c r="J171" s="81">
        <f t="shared" si="27"/>
        <v>-266.73377606293155</v>
      </c>
      <c r="K171" s="36">
        <f t="shared" si="28"/>
        <v>3282.6180353805348</v>
      </c>
      <c r="L171" s="37">
        <f t="shared" si="29"/>
        <v>8848534.0659285616</v>
      </c>
      <c r="M171" s="37">
        <f t="shared" si="30"/>
        <v>8183566.7622036729</v>
      </c>
      <c r="N171" s="41">
        <f>'jan-apr'!M171</f>
        <v>3975502.628549872</v>
      </c>
      <c r="O171" s="41">
        <f t="shared" si="31"/>
        <v>4208064.1336538009</v>
      </c>
    </row>
    <row r="172" spans="1:15" s="34" customFormat="1" x14ac:dyDescent="0.2">
      <c r="A172" s="33">
        <v>3429</v>
      </c>
      <c r="B172" s="34" t="s">
        <v>110</v>
      </c>
      <c r="C172" s="36">
        <v>18456850</v>
      </c>
      <c r="D172" s="36">
        <v>1519</v>
      </c>
      <c r="E172" s="37">
        <f t="shared" si="22"/>
        <v>12150.658327847268</v>
      </c>
      <c r="F172" s="38">
        <f t="shared" si="23"/>
        <v>0.66889899739782943</v>
      </c>
      <c r="G172" s="83">
        <f t="shared" si="24"/>
        <v>3608.7019148876648</v>
      </c>
      <c r="H172" s="83">
        <f t="shared" si="25"/>
        <v>1469.2954638413698</v>
      </c>
      <c r="I172" s="37">
        <f t="shared" si="26"/>
        <v>5077.9973787290346</v>
      </c>
      <c r="J172" s="81">
        <f t="shared" si="27"/>
        <v>-266.73377606293155</v>
      </c>
      <c r="K172" s="36">
        <f t="shared" si="28"/>
        <v>4811.263602666103</v>
      </c>
      <c r="L172" s="37">
        <f t="shared" si="29"/>
        <v>7713478.018289404</v>
      </c>
      <c r="M172" s="37">
        <f t="shared" si="30"/>
        <v>7308309.4124498107</v>
      </c>
      <c r="N172" s="41">
        <f>'jan-apr'!M172</f>
        <v>4170241.172850885</v>
      </c>
      <c r="O172" s="41">
        <f t="shared" si="31"/>
        <v>3138068.2395989257</v>
      </c>
    </row>
    <row r="173" spans="1:15" s="34" customFormat="1" x14ac:dyDescent="0.2">
      <c r="A173" s="33">
        <v>3430</v>
      </c>
      <c r="B173" s="34" t="s">
        <v>111</v>
      </c>
      <c r="C173" s="36">
        <v>23792115</v>
      </c>
      <c r="D173" s="36">
        <v>1844</v>
      </c>
      <c r="E173" s="37">
        <f t="shared" si="22"/>
        <v>12902.448481561822</v>
      </c>
      <c r="F173" s="38">
        <f t="shared" si="23"/>
        <v>0.71028537058887931</v>
      </c>
      <c r="G173" s="83">
        <f t="shared" si="24"/>
        <v>3157.6278226589329</v>
      </c>
      <c r="H173" s="83">
        <f t="shared" si="25"/>
        <v>1206.1689100412761</v>
      </c>
      <c r="I173" s="37">
        <f t="shared" si="26"/>
        <v>4363.7967327002088</v>
      </c>
      <c r="J173" s="81">
        <f t="shared" si="27"/>
        <v>-266.73377606293155</v>
      </c>
      <c r="K173" s="36">
        <f t="shared" si="28"/>
        <v>4097.0629566372772</v>
      </c>
      <c r="L173" s="37">
        <f t="shared" si="29"/>
        <v>8046841.1750991847</v>
      </c>
      <c r="M173" s="37">
        <f t="shared" si="30"/>
        <v>7554984.092039139</v>
      </c>
      <c r="N173" s="41">
        <f>'jan-apr'!M173</f>
        <v>4400653.1702350415</v>
      </c>
      <c r="O173" s="41">
        <f t="shared" si="31"/>
        <v>3154330.9218040975</v>
      </c>
    </row>
    <row r="174" spans="1:15" s="34" customFormat="1" x14ac:dyDescent="0.2">
      <c r="A174" s="33">
        <v>3431</v>
      </c>
      <c r="B174" s="34" t="s">
        <v>114</v>
      </c>
      <c r="C174" s="36">
        <v>31031251</v>
      </c>
      <c r="D174" s="36">
        <v>2466</v>
      </c>
      <c r="E174" s="37">
        <f t="shared" si="22"/>
        <v>12583.637875101378</v>
      </c>
      <c r="F174" s="38">
        <f t="shared" si="23"/>
        <v>0.69273470878379451</v>
      </c>
      <c r="G174" s="83">
        <f t="shared" si="24"/>
        <v>3348.914186535199</v>
      </c>
      <c r="H174" s="83">
        <f t="shared" si="25"/>
        <v>1317.7526223024315</v>
      </c>
      <c r="I174" s="37">
        <f t="shared" si="26"/>
        <v>4666.66680883763</v>
      </c>
      <c r="J174" s="81">
        <f t="shared" si="27"/>
        <v>-266.73377606293155</v>
      </c>
      <c r="K174" s="36">
        <f t="shared" si="28"/>
        <v>4399.9330327746984</v>
      </c>
      <c r="L174" s="37">
        <f t="shared" si="29"/>
        <v>11508000.350593595</v>
      </c>
      <c r="M174" s="37">
        <f t="shared" si="30"/>
        <v>10850234.858822405</v>
      </c>
      <c r="N174" s="41">
        <f>'jan-apr'!M174</f>
        <v>6393829.3443056494</v>
      </c>
      <c r="O174" s="41">
        <f t="shared" si="31"/>
        <v>4456405.5145167559</v>
      </c>
    </row>
    <row r="175" spans="1:15" s="34" customFormat="1" x14ac:dyDescent="0.2">
      <c r="A175" s="33">
        <v>3432</v>
      </c>
      <c r="B175" s="34" t="s">
        <v>115</v>
      </c>
      <c r="C175" s="36">
        <v>27975099</v>
      </c>
      <c r="D175" s="36">
        <v>1966</v>
      </c>
      <c r="E175" s="37">
        <f t="shared" si="22"/>
        <v>14229.4501525941</v>
      </c>
      <c r="F175" s="38">
        <f t="shared" si="23"/>
        <v>0.78333738664832486</v>
      </c>
      <c r="G175" s="83">
        <f t="shared" si="24"/>
        <v>2361.4268200395659</v>
      </c>
      <c r="H175" s="83">
        <f t="shared" si="25"/>
        <v>741.71832517997893</v>
      </c>
      <c r="I175" s="37">
        <f t="shared" si="26"/>
        <v>3103.1451452195447</v>
      </c>
      <c r="J175" s="81">
        <f t="shared" si="27"/>
        <v>-266.73377606293155</v>
      </c>
      <c r="K175" s="36">
        <f t="shared" si="28"/>
        <v>2836.4113691566131</v>
      </c>
      <c r="L175" s="37">
        <f t="shared" si="29"/>
        <v>6100783.3555016248</v>
      </c>
      <c r="M175" s="37">
        <f t="shared" si="30"/>
        <v>5576384.7517619012</v>
      </c>
      <c r="N175" s="41">
        <f>'jan-apr'!M175</f>
        <v>2852604.0175607894</v>
      </c>
      <c r="O175" s="41">
        <f t="shared" si="31"/>
        <v>2723780.7342011118</v>
      </c>
    </row>
    <row r="176" spans="1:15" s="34" customFormat="1" x14ac:dyDescent="0.2">
      <c r="A176" s="33">
        <v>3433</v>
      </c>
      <c r="B176" s="34" t="s">
        <v>116</v>
      </c>
      <c r="C176" s="36">
        <v>39896970</v>
      </c>
      <c r="D176" s="36">
        <v>2147</v>
      </c>
      <c r="E176" s="37">
        <f t="shared" si="22"/>
        <v>18582.65952491849</v>
      </c>
      <c r="F176" s="38">
        <f t="shared" si="23"/>
        <v>1.0229834458200433</v>
      </c>
      <c r="G176" s="83">
        <f t="shared" si="24"/>
        <v>-250.49880335506822</v>
      </c>
      <c r="H176" s="83">
        <f t="shared" si="25"/>
        <v>0</v>
      </c>
      <c r="I176" s="37">
        <f t="shared" si="26"/>
        <v>-250.49880335506822</v>
      </c>
      <c r="J176" s="81">
        <f t="shared" si="27"/>
        <v>-266.73377606293155</v>
      </c>
      <c r="K176" s="36">
        <f t="shared" si="28"/>
        <v>-517.23257941799977</v>
      </c>
      <c r="L176" s="37">
        <f t="shared" si="29"/>
        <v>-537820.93080333143</v>
      </c>
      <c r="M176" s="37">
        <f t="shared" si="30"/>
        <v>-1110498.3480104455</v>
      </c>
      <c r="N176" s="41">
        <f>'jan-apr'!M176</f>
        <v>-2932487.9877883382</v>
      </c>
      <c r="O176" s="41">
        <f t="shared" si="31"/>
        <v>1821989.6397778927</v>
      </c>
    </row>
    <row r="177" spans="1:15" s="34" customFormat="1" x14ac:dyDescent="0.2">
      <c r="A177" s="33">
        <v>3434</v>
      </c>
      <c r="B177" s="34" t="s">
        <v>117</v>
      </c>
      <c r="C177" s="36">
        <v>28506850</v>
      </c>
      <c r="D177" s="36">
        <v>2212</v>
      </c>
      <c r="E177" s="37">
        <f t="shared" si="22"/>
        <v>12887.364376130199</v>
      </c>
      <c r="F177" s="38">
        <f t="shared" si="23"/>
        <v>0.70945498405939134</v>
      </c>
      <c r="G177" s="83">
        <f t="shared" si="24"/>
        <v>3166.6782859179061</v>
      </c>
      <c r="H177" s="83">
        <f t="shared" si="25"/>
        <v>1211.448346942344</v>
      </c>
      <c r="I177" s="37">
        <f t="shared" si="26"/>
        <v>4378.1266328602505</v>
      </c>
      <c r="J177" s="81">
        <f t="shared" si="27"/>
        <v>-266.73377606293155</v>
      </c>
      <c r="K177" s="36">
        <f t="shared" si="28"/>
        <v>4111.3928567973189</v>
      </c>
      <c r="L177" s="37">
        <f t="shared" si="29"/>
        <v>9684416.1118868738</v>
      </c>
      <c r="M177" s="37">
        <f t="shared" si="30"/>
        <v>9094400.9992356692</v>
      </c>
      <c r="N177" s="41">
        <f>'jan-apr'!M177</f>
        <v>4612148.1351192622</v>
      </c>
      <c r="O177" s="41">
        <f t="shared" si="31"/>
        <v>4482252.864116407</v>
      </c>
    </row>
    <row r="178" spans="1:15" s="34" customFormat="1" x14ac:dyDescent="0.2">
      <c r="A178" s="33">
        <v>3435</v>
      </c>
      <c r="B178" s="34" t="s">
        <v>118</v>
      </c>
      <c r="C178" s="36">
        <v>46442738</v>
      </c>
      <c r="D178" s="36">
        <v>3532</v>
      </c>
      <c r="E178" s="37">
        <f t="shared" si="22"/>
        <v>13149.133069082673</v>
      </c>
      <c r="F178" s="38">
        <f t="shared" si="23"/>
        <v>0.72386546384917827</v>
      </c>
      <c r="G178" s="83">
        <f t="shared" si="24"/>
        <v>3009.6170701464221</v>
      </c>
      <c r="H178" s="83">
        <f t="shared" si="25"/>
        <v>1119.8293044089783</v>
      </c>
      <c r="I178" s="37">
        <f t="shared" si="26"/>
        <v>4129.4463745554003</v>
      </c>
      <c r="J178" s="81">
        <f t="shared" si="27"/>
        <v>-266.73377606293155</v>
      </c>
      <c r="K178" s="36">
        <f t="shared" si="28"/>
        <v>3862.7125984924687</v>
      </c>
      <c r="L178" s="37">
        <f t="shared" si="29"/>
        <v>14585204.594929675</v>
      </c>
      <c r="M178" s="37">
        <f t="shared" si="30"/>
        <v>13643100.8978754</v>
      </c>
      <c r="N178" s="41">
        <f>'jan-apr'!M178</f>
        <v>6771118.4037256921</v>
      </c>
      <c r="O178" s="41">
        <f t="shared" si="31"/>
        <v>6871982.4941497082</v>
      </c>
    </row>
    <row r="179" spans="1:15" s="34" customFormat="1" x14ac:dyDescent="0.2">
      <c r="A179" s="33">
        <v>3436</v>
      </c>
      <c r="B179" s="34" t="s">
        <v>119</v>
      </c>
      <c r="C179" s="36">
        <v>93672704</v>
      </c>
      <c r="D179" s="36">
        <v>5589</v>
      </c>
      <c r="E179" s="37">
        <f t="shared" si="22"/>
        <v>16760.19037394883</v>
      </c>
      <c r="F179" s="38">
        <f t="shared" si="23"/>
        <v>0.92265573064775286</v>
      </c>
      <c r="G179" s="83">
        <f t="shared" si="24"/>
        <v>842.98268722672799</v>
      </c>
      <c r="H179" s="83">
        <f t="shared" si="25"/>
        <v>0</v>
      </c>
      <c r="I179" s="37">
        <f t="shared" si="26"/>
        <v>842.98268722672799</v>
      </c>
      <c r="J179" s="81">
        <f t="shared" si="27"/>
        <v>-266.73377606293155</v>
      </c>
      <c r="K179" s="36">
        <f t="shared" si="28"/>
        <v>576.24891116379649</v>
      </c>
      <c r="L179" s="37">
        <f t="shared" si="29"/>
        <v>4711430.2389101824</v>
      </c>
      <c r="M179" s="37">
        <f t="shared" si="30"/>
        <v>3220655.1644944586</v>
      </c>
      <c r="N179" s="41">
        <f>'jan-apr'!M179</f>
        <v>-2391162.1157657309</v>
      </c>
      <c r="O179" s="41">
        <f t="shared" si="31"/>
        <v>5611817.2802601894</v>
      </c>
    </row>
    <row r="180" spans="1:15" s="34" customFormat="1" x14ac:dyDescent="0.2">
      <c r="A180" s="33">
        <v>3437</v>
      </c>
      <c r="B180" s="34" t="s">
        <v>120</v>
      </c>
      <c r="C180" s="36">
        <v>64993415</v>
      </c>
      <c r="D180" s="36">
        <v>5567</v>
      </c>
      <c r="E180" s="37">
        <f t="shared" si="22"/>
        <v>11674.764684749416</v>
      </c>
      <c r="F180" s="38">
        <f t="shared" si="23"/>
        <v>0.64270084647076342</v>
      </c>
      <c r="G180" s="83">
        <f t="shared" si="24"/>
        <v>3894.2381007463759</v>
      </c>
      <c r="H180" s="83">
        <f t="shared" si="25"/>
        <v>1635.858238925618</v>
      </c>
      <c r="I180" s="37">
        <f t="shared" si="26"/>
        <v>5530.0963396719944</v>
      </c>
      <c r="J180" s="81">
        <f t="shared" si="27"/>
        <v>-266.73377606293155</v>
      </c>
      <c r="K180" s="36">
        <f t="shared" si="28"/>
        <v>5263.3625636090628</v>
      </c>
      <c r="L180" s="37">
        <f t="shared" si="29"/>
        <v>30786046.322953992</v>
      </c>
      <c r="M180" s="37">
        <f t="shared" si="30"/>
        <v>29301139.391611654</v>
      </c>
      <c r="N180" s="41">
        <f>'jan-apr'!M180</f>
        <v>17258688.586577274</v>
      </c>
      <c r="O180" s="41">
        <f t="shared" si="31"/>
        <v>12042450.80503438</v>
      </c>
    </row>
    <row r="181" spans="1:15" s="34" customFormat="1" x14ac:dyDescent="0.2">
      <c r="A181" s="33">
        <v>3438</v>
      </c>
      <c r="B181" s="34" t="s">
        <v>121</v>
      </c>
      <c r="C181" s="36">
        <v>48750959</v>
      </c>
      <c r="D181" s="36">
        <v>3240</v>
      </c>
      <c r="E181" s="37">
        <f t="shared" si="22"/>
        <v>15046.592283950617</v>
      </c>
      <c r="F181" s="38">
        <f t="shared" si="23"/>
        <v>0.828321414480234</v>
      </c>
      <c r="G181" s="83">
        <f t="shared" si="24"/>
        <v>1871.1415412256558</v>
      </c>
      <c r="H181" s="83">
        <f t="shared" si="25"/>
        <v>455.71857920519801</v>
      </c>
      <c r="I181" s="37">
        <f t="shared" si="26"/>
        <v>2326.8601204308538</v>
      </c>
      <c r="J181" s="81">
        <f t="shared" si="27"/>
        <v>-266.73377606293155</v>
      </c>
      <c r="K181" s="36">
        <f t="shared" si="28"/>
        <v>2060.1263443679222</v>
      </c>
      <c r="L181" s="37">
        <f t="shared" si="29"/>
        <v>7539026.7901959661</v>
      </c>
      <c r="M181" s="37">
        <f t="shared" si="30"/>
        <v>6674809.3557520676</v>
      </c>
      <c r="N181" s="41">
        <f>'jan-apr'!M181</f>
        <v>1013826.6894111729</v>
      </c>
      <c r="O181" s="41">
        <f t="shared" si="31"/>
        <v>5660982.666340895</v>
      </c>
    </row>
    <row r="182" spans="1:15" s="34" customFormat="1" x14ac:dyDescent="0.2">
      <c r="A182" s="33">
        <v>3439</v>
      </c>
      <c r="B182" s="34" t="s">
        <v>122</v>
      </c>
      <c r="C182" s="36">
        <v>62716178</v>
      </c>
      <c r="D182" s="36">
        <v>4416</v>
      </c>
      <c r="E182" s="37">
        <f t="shared" si="22"/>
        <v>14202.033061594202</v>
      </c>
      <c r="F182" s="38">
        <f t="shared" si="23"/>
        <v>0.78182806392797766</v>
      </c>
      <c r="G182" s="83">
        <f t="shared" si="24"/>
        <v>2377.8770746395044</v>
      </c>
      <c r="H182" s="83">
        <f t="shared" si="25"/>
        <v>751.31430702994305</v>
      </c>
      <c r="I182" s="37">
        <f t="shared" si="26"/>
        <v>3129.1913816694473</v>
      </c>
      <c r="J182" s="81">
        <f t="shared" si="27"/>
        <v>-266.73377606293155</v>
      </c>
      <c r="K182" s="36">
        <f t="shared" si="28"/>
        <v>2862.4576056065157</v>
      </c>
      <c r="L182" s="37">
        <f t="shared" si="29"/>
        <v>13818509.141452279</v>
      </c>
      <c r="M182" s="37">
        <f t="shared" si="30"/>
        <v>12640612.786358373</v>
      </c>
      <c r="N182" s="41">
        <f>'jan-apr'!M182</f>
        <v>7300018.8286106028</v>
      </c>
      <c r="O182" s="41">
        <f t="shared" si="31"/>
        <v>5340593.9577477705</v>
      </c>
    </row>
    <row r="183" spans="1:15" s="34" customFormat="1" x14ac:dyDescent="0.2">
      <c r="A183" s="33">
        <v>3440</v>
      </c>
      <c r="B183" s="34" t="s">
        <v>123</v>
      </c>
      <c r="C183" s="36">
        <v>85298394</v>
      </c>
      <c r="D183" s="36">
        <v>5161</v>
      </c>
      <c r="E183" s="37">
        <f t="shared" si="22"/>
        <v>16527.493509009881</v>
      </c>
      <c r="F183" s="38">
        <f t="shared" si="23"/>
        <v>0.90984566756676277</v>
      </c>
      <c r="G183" s="83">
        <f t="shared" si="24"/>
        <v>982.6008061900975</v>
      </c>
      <c r="H183" s="83">
        <f t="shared" si="25"/>
        <v>0</v>
      </c>
      <c r="I183" s="37">
        <f t="shared" si="26"/>
        <v>982.6008061900975</v>
      </c>
      <c r="J183" s="81">
        <f t="shared" si="27"/>
        <v>-266.73377606293155</v>
      </c>
      <c r="K183" s="36">
        <f t="shared" si="28"/>
        <v>715.86703012716589</v>
      </c>
      <c r="L183" s="37">
        <f t="shared" si="29"/>
        <v>5071202.7607470928</v>
      </c>
      <c r="M183" s="37">
        <f t="shared" si="30"/>
        <v>3694589.7424863032</v>
      </c>
      <c r="N183" s="41">
        <f>'jan-apr'!M183</f>
        <v>1205287.6161268703</v>
      </c>
      <c r="O183" s="41">
        <f t="shared" si="31"/>
        <v>2489302.1263594329</v>
      </c>
    </row>
    <row r="184" spans="1:15" s="34" customFormat="1" x14ac:dyDescent="0.2">
      <c r="A184" s="33">
        <v>3441</v>
      </c>
      <c r="B184" s="34" t="s">
        <v>124</v>
      </c>
      <c r="C184" s="36">
        <v>87517039</v>
      </c>
      <c r="D184" s="36">
        <v>6129</v>
      </c>
      <c r="E184" s="37">
        <f t="shared" si="22"/>
        <v>14279.170990373634</v>
      </c>
      <c r="F184" s="38">
        <f t="shared" si="23"/>
        <v>0.7860745402776298</v>
      </c>
      <c r="G184" s="83">
        <f t="shared" si="24"/>
        <v>2331.5943173718456</v>
      </c>
      <c r="H184" s="83">
        <f t="shared" si="25"/>
        <v>724.31603195714206</v>
      </c>
      <c r="I184" s="37">
        <f t="shared" si="26"/>
        <v>3055.9103493289876</v>
      </c>
      <c r="J184" s="81">
        <f t="shared" si="27"/>
        <v>-266.73377606293155</v>
      </c>
      <c r="K184" s="36">
        <f t="shared" si="28"/>
        <v>2789.176573266056</v>
      </c>
      <c r="L184" s="37">
        <f t="shared" si="29"/>
        <v>18729674.531037364</v>
      </c>
      <c r="M184" s="37">
        <f t="shared" si="30"/>
        <v>17094863.217547659</v>
      </c>
      <c r="N184" s="41">
        <f>'jan-apr'!M184</f>
        <v>9259685.423438495</v>
      </c>
      <c r="O184" s="41">
        <f t="shared" si="31"/>
        <v>7835177.7941091638</v>
      </c>
    </row>
    <row r="185" spans="1:15" s="34" customFormat="1" x14ac:dyDescent="0.2">
      <c r="A185" s="33">
        <v>3442</v>
      </c>
      <c r="B185" s="34" t="s">
        <v>125</v>
      </c>
      <c r="C185" s="36">
        <v>204242003</v>
      </c>
      <c r="D185" s="36">
        <v>14896</v>
      </c>
      <c r="E185" s="37">
        <f t="shared" si="22"/>
        <v>13711.197838345865</v>
      </c>
      <c r="F185" s="38">
        <f t="shared" si="23"/>
        <v>0.75480737254980756</v>
      </c>
      <c r="G185" s="83">
        <f t="shared" si="24"/>
        <v>2672.3782085885073</v>
      </c>
      <c r="H185" s="83">
        <f t="shared" si="25"/>
        <v>923.10663516686122</v>
      </c>
      <c r="I185" s="37">
        <f t="shared" si="26"/>
        <v>3595.4848437553683</v>
      </c>
      <c r="J185" s="81">
        <f t="shared" si="27"/>
        <v>-266.73377606293155</v>
      </c>
      <c r="K185" s="36">
        <f t="shared" si="28"/>
        <v>3328.7510676924367</v>
      </c>
      <c r="L185" s="37">
        <f t="shared" si="29"/>
        <v>53558342.232579969</v>
      </c>
      <c r="M185" s="37">
        <f t="shared" si="30"/>
        <v>49585075.904346533</v>
      </c>
      <c r="N185" s="41">
        <f>'jan-apr'!M185</f>
        <v>29961570.811182883</v>
      </c>
      <c r="O185" s="41">
        <f t="shared" si="31"/>
        <v>19623505.09316365</v>
      </c>
    </row>
    <row r="186" spans="1:15" s="34" customFormat="1" x14ac:dyDescent="0.2">
      <c r="A186" s="33">
        <v>3443</v>
      </c>
      <c r="B186" s="34" t="s">
        <v>126</v>
      </c>
      <c r="C186" s="36">
        <v>178846614</v>
      </c>
      <c r="D186" s="36">
        <v>13635</v>
      </c>
      <c r="E186" s="37">
        <f t="shared" si="22"/>
        <v>13116.730033003299</v>
      </c>
      <c r="F186" s="38">
        <f t="shared" si="23"/>
        <v>0.7220816626952552</v>
      </c>
      <c r="G186" s="83">
        <f t="shared" si="24"/>
        <v>3029.0588917940463</v>
      </c>
      <c r="H186" s="83">
        <f t="shared" si="25"/>
        <v>1131.170367036759</v>
      </c>
      <c r="I186" s="37">
        <f t="shared" si="26"/>
        <v>4160.2292588308055</v>
      </c>
      <c r="J186" s="81">
        <f t="shared" si="27"/>
        <v>-266.73377606293155</v>
      </c>
      <c r="K186" s="36">
        <f t="shared" si="28"/>
        <v>3893.4954827678739</v>
      </c>
      <c r="L186" s="37">
        <f t="shared" si="29"/>
        <v>56724725.944158033</v>
      </c>
      <c r="M186" s="37">
        <f t="shared" si="30"/>
        <v>53087810.907539964</v>
      </c>
      <c r="N186" s="41">
        <f>'jan-apr'!M186</f>
        <v>32388821.243332338</v>
      </c>
      <c r="O186" s="41">
        <f t="shared" si="31"/>
        <v>20698989.664207626</v>
      </c>
    </row>
    <row r="187" spans="1:15" s="34" customFormat="1" x14ac:dyDescent="0.2">
      <c r="A187" s="33">
        <v>3446</v>
      </c>
      <c r="B187" s="34" t="s">
        <v>129</v>
      </c>
      <c r="C187" s="36">
        <v>207661506</v>
      </c>
      <c r="D187" s="36">
        <v>13568</v>
      </c>
      <c r="E187" s="37">
        <f t="shared" si="22"/>
        <v>15305.240713443396</v>
      </c>
      <c r="F187" s="38">
        <f t="shared" si="23"/>
        <v>0.84256012241671951</v>
      </c>
      <c r="G187" s="83">
        <f t="shared" si="24"/>
        <v>1715.9524835299883</v>
      </c>
      <c r="H187" s="83">
        <f t="shared" si="25"/>
        <v>365.19162888272518</v>
      </c>
      <c r="I187" s="37">
        <f t="shared" si="26"/>
        <v>2081.1441124127136</v>
      </c>
      <c r="J187" s="81">
        <f t="shared" si="27"/>
        <v>-266.73377606293155</v>
      </c>
      <c r="K187" s="36">
        <f t="shared" si="28"/>
        <v>1814.410336349782</v>
      </c>
      <c r="L187" s="37">
        <f t="shared" si="29"/>
        <v>28236963.3172157</v>
      </c>
      <c r="M187" s="37">
        <f t="shared" si="30"/>
        <v>24617919.443593841</v>
      </c>
      <c r="N187" s="41">
        <f>'jan-apr'!M187</f>
        <v>19363378.900948521</v>
      </c>
      <c r="O187" s="41">
        <f t="shared" si="31"/>
        <v>5254540.5426453203</v>
      </c>
    </row>
    <row r="188" spans="1:15" s="34" customFormat="1" x14ac:dyDescent="0.2">
      <c r="A188" s="33">
        <v>3447</v>
      </c>
      <c r="B188" s="34" t="s">
        <v>130</v>
      </c>
      <c r="C188" s="36">
        <v>64858955</v>
      </c>
      <c r="D188" s="36">
        <v>5564</v>
      </c>
      <c r="E188" s="37">
        <f t="shared" si="22"/>
        <v>11656.893421998562</v>
      </c>
      <c r="F188" s="38">
        <f t="shared" si="23"/>
        <v>0.64171702572511036</v>
      </c>
      <c r="G188" s="83">
        <f t="shared" si="24"/>
        <v>3904.9608583968884</v>
      </c>
      <c r="H188" s="83">
        <f t="shared" si="25"/>
        <v>1642.113180888417</v>
      </c>
      <c r="I188" s="37">
        <f t="shared" si="26"/>
        <v>5547.0740392853058</v>
      </c>
      <c r="J188" s="81">
        <f t="shared" si="27"/>
        <v>-266.73377606293155</v>
      </c>
      <c r="K188" s="36">
        <f t="shared" si="28"/>
        <v>5280.3402632223742</v>
      </c>
      <c r="L188" s="37">
        <f t="shared" si="29"/>
        <v>30863919.95458344</v>
      </c>
      <c r="M188" s="37">
        <f t="shared" si="30"/>
        <v>29379813.224569291</v>
      </c>
      <c r="N188" s="41">
        <f>'jan-apr'!M188</f>
        <v>17016427.827216804</v>
      </c>
      <c r="O188" s="41">
        <f t="shared" si="31"/>
        <v>12363385.397352487</v>
      </c>
    </row>
    <row r="189" spans="1:15" s="34" customFormat="1" x14ac:dyDescent="0.2">
      <c r="A189" s="33">
        <v>3448</v>
      </c>
      <c r="B189" s="34" t="s">
        <v>131</v>
      </c>
      <c r="C189" s="36">
        <v>82021478</v>
      </c>
      <c r="D189" s="36">
        <v>6527</v>
      </c>
      <c r="E189" s="37">
        <f t="shared" si="22"/>
        <v>12566.489658342271</v>
      </c>
      <c r="F189" s="38">
        <f t="shared" si="23"/>
        <v>0.6917906920327811</v>
      </c>
      <c r="G189" s="83">
        <f t="shared" si="24"/>
        <v>3359.2031165906633</v>
      </c>
      <c r="H189" s="83">
        <f t="shared" si="25"/>
        <v>1323.754498168119</v>
      </c>
      <c r="I189" s="37">
        <f t="shared" si="26"/>
        <v>4682.9576147587823</v>
      </c>
      <c r="J189" s="81">
        <f t="shared" si="27"/>
        <v>-266.73377606293155</v>
      </c>
      <c r="K189" s="36">
        <f t="shared" si="28"/>
        <v>4416.2238386958506</v>
      </c>
      <c r="L189" s="37">
        <f t="shared" si="29"/>
        <v>30565664.351530571</v>
      </c>
      <c r="M189" s="37">
        <f t="shared" si="30"/>
        <v>28824692.995167818</v>
      </c>
      <c r="N189" s="41">
        <f>'jan-apr'!M189</f>
        <v>14276071.631927401</v>
      </c>
      <c r="O189" s="41">
        <f t="shared" si="31"/>
        <v>14548621.363240417</v>
      </c>
    </row>
    <row r="190" spans="1:15" s="34" customFormat="1" x14ac:dyDescent="0.2">
      <c r="A190" s="33">
        <v>3449</v>
      </c>
      <c r="B190" s="34" t="s">
        <v>132</v>
      </c>
      <c r="C190" s="36">
        <v>42816090</v>
      </c>
      <c r="D190" s="36">
        <v>2866</v>
      </c>
      <c r="E190" s="37">
        <f t="shared" si="22"/>
        <v>14939.319609211445</v>
      </c>
      <c r="F190" s="38">
        <f t="shared" si="23"/>
        <v>0.82241600732902098</v>
      </c>
      <c r="G190" s="83">
        <f t="shared" si="24"/>
        <v>1935.5051460691589</v>
      </c>
      <c r="H190" s="83">
        <f t="shared" si="25"/>
        <v>493.26401536390807</v>
      </c>
      <c r="I190" s="37">
        <f t="shared" si="26"/>
        <v>2428.769161433067</v>
      </c>
      <c r="J190" s="81">
        <f t="shared" si="27"/>
        <v>-266.73377606293155</v>
      </c>
      <c r="K190" s="36">
        <f t="shared" si="28"/>
        <v>2162.0353853701354</v>
      </c>
      <c r="L190" s="37">
        <f t="shared" si="29"/>
        <v>6960852.4166671699</v>
      </c>
      <c r="M190" s="37">
        <f t="shared" si="30"/>
        <v>6196393.4144708076</v>
      </c>
      <c r="N190" s="41">
        <f>'jan-apr'!M190</f>
        <v>1904437.2257015363</v>
      </c>
      <c r="O190" s="41">
        <f t="shared" si="31"/>
        <v>4291956.1887692716</v>
      </c>
    </row>
    <row r="191" spans="1:15" s="34" customFormat="1" x14ac:dyDescent="0.2">
      <c r="A191" s="33">
        <v>3450</v>
      </c>
      <c r="B191" s="34" t="s">
        <v>133</v>
      </c>
      <c r="C191" s="36">
        <v>16103175</v>
      </c>
      <c r="D191" s="36">
        <v>1239</v>
      </c>
      <c r="E191" s="37">
        <f t="shared" si="22"/>
        <v>12996.912832929782</v>
      </c>
      <c r="F191" s="38">
        <f t="shared" si="23"/>
        <v>0.71548567399754737</v>
      </c>
      <c r="G191" s="83">
        <f t="shared" si="24"/>
        <v>3100.9492118381568</v>
      </c>
      <c r="H191" s="83">
        <f t="shared" si="25"/>
        <v>1173.1063870624901</v>
      </c>
      <c r="I191" s="37">
        <f t="shared" si="26"/>
        <v>4274.0555989006471</v>
      </c>
      <c r="J191" s="81">
        <f t="shared" si="27"/>
        <v>-266.73377606293155</v>
      </c>
      <c r="K191" s="36">
        <f t="shared" si="28"/>
        <v>4007.3218228377154</v>
      </c>
      <c r="L191" s="37">
        <f t="shared" si="29"/>
        <v>5295554.8870379021</v>
      </c>
      <c r="M191" s="37">
        <f t="shared" si="30"/>
        <v>4965071.7384959292</v>
      </c>
      <c r="N191" s="41">
        <f>'jan-apr'!M191</f>
        <v>3050903.6158737629</v>
      </c>
      <c r="O191" s="41">
        <f t="shared" si="31"/>
        <v>1914168.1226221663</v>
      </c>
    </row>
    <row r="192" spans="1:15" s="34" customFormat="1" x14ac:dyDescent="0.2">
      <c r="A192" s="33">
        <v>3451</v>
      </c>
      <c r="B192" s="34" t="s">
        <v>134</v>
      </c>
      <c r="C192" s="36">
        <v>96100795</v>
      </c>
      <c r="D192" s="36">
        <v>6401</v>
      </c>
      <c r="E192" s="37">
        <f t="shared" si="22"/>
        <v>15013.403374472739</v>
      </c>
      <c r="F192" s="38">
        <f t="shared" si="23"/>
        <v>0.82649435065574961</v>
      </c>
      <c r="G192" s="83">
        <f t="shared" si="24"/>
        <v>1891.0548869123827</v>
      </c>
      <c r="H192" s="83">
        <f t="shared" si="25"/>
        <v>467.33469752245531</v>
      </c>
      <c r="I192" s="37">
        <f t="shared" si="26"/>
        <v>2358.3895844348381</v>
      </c>
      <c r="J192" s="81">
        <f t="shared" si="27"/>
        <v>-266.73377606293155</v>
      </c>
      <c r="K192" s="36">
        <f t="shared" si="28"/>
        <v>2091.6558083719065</v>
      </c>
      <c r="L192" s="37">
        <f t="shared" si="29"/>
        <v>15096051.729967399</v>
      </c>
      <c r="M192" s="37">
        <f t="shared" si="30"/>
        <v>13388688.829388574</v>
      </c>
      <c r="N192" s="41">
        <f>'jan-apr'!M192</f>
        <v>5366095.0887876982</v>
      </c>
      <c r="O192" s="41">
        <f t="shared" si="31"/>
        <v>8022593.7406008756</v>
      </c>
    </row>
    <row r="193" spans="1:15" s="34" customFormat="1" x14ac:dyDescent="0.2">
      <c r="A193" s="33">
        <v>3452</v>
      </c>
      <c r="B193" s="34" t="s">
        <v>135</v>
      </c>
      <c r="C193" s="36">
        <v>34334318</v>
      </c>
      <c r="D193" s="36">
        <v>2091</v>
      </c>
      <c r="E193" s="37">
        <f t="shared" si="22"/>
        <v>16420.046867527501</v>
      </c>
      <c r="F193" s="38">
        <f t="shared" si="23"/>
        <v>0.90393068347107697</v>
      </c>
      <c r="G193" s="83">
        <f t="shared" si="24"/>
        <v>1047.0687910795255</v>
      </c>
      <c r="H193" s="83">
        <f t="shared" si="25"/>
        <v>0</v>
      </c>
      <c r="I193" s="37">
        <f t="shared" si="26"/>
        <v>1047.0687910795255</v>
      </c>
      <c r="J193" s="81">
        <f t="shared" si="27"/>
        <v>-266.73377606293155</v>
      </c>
      <c r="K193" s="36">
        <f t="shared" si="28"/>
        <v>780.33501501659384</v>
      </c>
      <c r="L193" s="37">
        <f t="shared" si="29"/>
        <v>2189420.8421472879</v>
      </c>
      <c r="M193" s="37">
        <f t="shared" si="30"/>
        <v>1631680.5163996976</v>
      </c>
      <c r="N193" s="41">
        <f>'jan-apr'!M193</f>
        <v>134125.43881443245</v>
      </c>
      <c r="O193" s="41">
        <f t="shared" si="31"/>
        <v>1497555.0775852653</v>
      </c>
    </row>
    <row r="194" spans="1:15" s="34" customFormat="1" x14ac:dyDescent="0.2">
      <c r="A194" s="33">
        <v>3453</v>
      </c>
      <c r="B194" s="34" t="s">
        <v>136</v>
      </c>
      <c r="C194" s="36">
        <v>53163800</v>
      </c>
      <c r="D194" s="36">
        <v>3291</v>
      </c>
      <c r="E194" s="37">
        <f t="shared" si="22"/>
        <v>16154.299604983287</v>
      </c>
      <c r="F194" s="38">
        <f t="shared" si="23"/>
        <v>0.88930118170411099</v>
      </c>
      <c r="G194" s="83">
        <f t="shared" si="24"/>
        <v>1206.5171486060535</v>
      </c>
      <c r="H194" s="83">
        <f t="shared" si="25"/>
        <v>68.021016843763292</v>
      </c>
      <c r="I194" s="37">
        <f t="shared" si="26"/>
        <v>1274.5381654498169</v>
      </c>
      <c r="J194" s="81">
        <f t="shared" si="27"/>
        <v>-266.73377606293155</v>
      </c>
      <c r="K194" s="36">
        <f t="shared" si="28"/>
        <v>1007.8043893868853</v>
      </c>
      <c r="L194" s="37">
        <f t="shared" si="29"/>
        <v>4194505.1024953471</v>
      </c>
      <c r="M194" s="37">
        <f t="shared" si="30"/>
        <v>3316684.2454722393</v>
      </c>
      <c r="N194" s="41">
        <f>'jan-apr'!M194</f>
        <v>1655889.7830407904</v>
      </c>
      <c r="O194" s="41">
        <f t="shared" si="31"/>
        <v>1660794.462431449</v>
      </c>
    </row>
    <row r="195" spans="1:15" s="34" customFormat="1" x14ac:dyDescent="0.2">
      <c r="A195" s="33">
        <v>3454</v>
      </c>
      <c r="B195" s="34" t="s">
        <v>137</v>
      </c>
      <c r="C195" s="36">
        <v>29599521</v>
      </c>
      <c r="D195" s="36">
        <v>1636</v>
      </c>
      <c r="E195" s="37">
        <f t="shared" si="22"/>
        <v>18092.61674816626</v>
      </c>
      <c r="F195" s="38">
        <f t="shared" si="23"/>
        <v>0.99600637896430111</v>
      </c>
      <c r="G195" s="83">
        <f t="shared" si="24"/>
        <v>43.526862696270108</v>
      </c>
      <c r="H195" s="83">
        <f t="shared" si="25"/>
        <v>0</v>
      </c>
      <c r="I195" s="37">
        <f t="shared" si="26"/>
        <v>43.526862696270108</v>
      </c>
      <c r="J195" s="81">
        <f t="shared" si="27"/>
        <v>-266.73377606293155</v>
      </c>
      <c r="K195" s="36">
        <f t="shared" si="28"/>
        <v>-223.20691336666144</v>
      </c>
      <c r="L195" s="37">
        <f t="shared" si="29"/>
        <v>71209.947371097893</v>
      </c>
      <c r="M195" s="37">
        <f t="shared" si="30"/>
        <v>-365166.5102678581</v>
      </c>
      <c r="N195" s="41">
        <f>'jan-apr'!M195</f>
        <v>-2074045.2200380624</v>
      </c>
      <c r="O195" s="41">
        <f t="shared" si="31"/>
        <v>1708878.7097702043</v>
      </c>
    </row>
    <row r="196" spans="1:15" s="34" customFormat="1" x14ac:dyDescent="0.2">
      <c r="A196" s="33">
        <v>3801</v>
      </c>
      <c r="B196" s="34" t="s">
        <v>155</v>
      </c>
      <c r="C196" s="36">
        <v>399570415</v>
      </c>
      <c r="D196" s="36">
        <v>27682</v>
      </c>
      <c r="E196" s="37">
        <f t="shared" si="22"/>
        <v>14434.304421645835</v>
      </c>
      <c r="F196" s="38">
        <f t="shared" si="23"/>
        <v>0.79461470278084489</v>
      </c>
      <c r="G196" s="83">
        <f t="shared" si="24"/>
        <v>2238.5142586085249</v>
      </c>
      <c r="H196" s="83">
        <f t="shared" si="25"/>
        <v>670.0193310118716</v>
      </c>
      <c r="I196" s="37">
        <f t="shared" si="26"/>
        <v>2908.5335896203965</v>
      </c>
      <c r="J196" s="81">
        <f t="shared" si="27"/>
        <v>-266.73377606293155</v>
      </c>
      <c r="K196" s="36">
        <f t="shared" si="28"/>
        <v>2641.7998135574649</v>
      </c>
      <c r="L196" s="37">
        <f t="shared" si="29"/>
        <v>80514026.827871814</v>
      </c>
      <c r="M196" s="37">
        <f t="shared" si="30"/>
        <v>73130302.438897744</v>
      </c>
      <c r="N196" s="41">
        <f>'jan-apr'!M196</f>
        <v>48063021.755502403</v>
      </c>
      <c r="O196" s="41">
        <f t="shared" si="31"/>
        <v>25067280.683395341</v>
      </c>
    </row>
    <row r="197" spans="1:15" s="34" customFormat="1" x14ac:dyDescent="0.2">
      <c r="A197" s="33">
        <v>3802</v>
      </c>
      <c r="B197" s="34" t="s">
        <v>160</v>
      </c>
      <c r="C197" s="36">
        <v>414183482</v>
      </c>
      <c r="D197" s="36">
        <v>26206</v>
      </c>
      <c r="E197" s="37">
        <f t="shared" si="22"/>
        <v>15804.910402197969</v>
      </c>
      <c r="F197" s="38">
        <f t="shared" si="23"/>
        <v>0.87006715494285225</v>
      </c>
      <c r="G197" s="83">
        <f t="shared" si="24"/>
        <v>1416.1506702772442</v>
      </c>
      <c r="H197" s="83">
        <f t="shared" si="25"/>
        <v>190.3072378186246</v>
      </c>
      <c r="I197" s="37">
        <f t="shared" si="26"/>
        <v>1606.4579080958688</v>
      </c>
      <c r="J197" s="81">
        <f t="shared" si="27"/>
        <v>-266.73377606293155</v>
      </c>
      <c r="K197" s="36">
        <f t="shared" si="28"/>
        <v>1339.7241320329372</v>
      </c>
      <c r="L197" s="37">
        <f t="shared" si="29"/>
        <v>42098835.939560339</v>
      </c>
      <c r="M197" s="37">
        <f t="shared" si="30"/>
        <v>35108810.604055151</v>
      </c>
      <c r="N197" s="41">
        <f>'jan-apr'!M197</f>
        <v>24014024.25015159</v>
      </c>
      <c r="O197" s="41">
        <f t="shared" si="31"/>
        <v>11094786.353903562</v>
      </c>
    </row>
    <row r="198" spans="1:15" s="34" customFormat="1" x14ac:dyDescent="0.2">
      <c r="A198" s="33">
        <v>3803</v>
      </c>
      <c r="B198" s="34" t="s">
        <v>156</v>
      </c>
      <c r="C198" s="36">
        <v>1007768507</v>
      </c>
      <c r="D198" s="36">
        <v>58561</v>
      </c>
      <c r="E198" s="37">
        <f t="shared" si="22"/>
        <v>17208.86779597343</v>
      </c>
      <c r="F198" s="38">
        <f t="shared" si="23"/>
        <v>0.94735561683083103</v>
      </c>
      <c r="G198" s="83">
        <f t="shared" si="24"/>
        <v>573.77623401196763</v>
      </c>
      <c r="H198" s="83">
        <f t="shared" si="25"/>
        <v>0</v>
      </c>
      <c r="I198" s="37">
        <f t="shared" si="26"/>
        <v>573.77623401196763</v>
      </c>
      <c r="J198" s="81">
        <f t="shared" si="27"/>
        <v>-266.73377606293155</v>
      </c>
      <c r="K198" s="36">
        <f t="shared" si="28"/>
        <v>307.04245794903608</v>
      </c>
      <c r="L198" s="37">
        <f t="shared" si="29"/>
        <v>33600910.039974838</v>
      </c>
      <c r="M198" s="37">
        <f t="shared" si="30"/>
        <v>17980713.3799535</v>
      </c>
      <c r="N198" s="41">
        <f>'jan-apr'!M198</f>
        <v>22142819.734199889</v>
      </c>
      <c r="O198" s="41">
        <f t="shared" si="31"/>
        <v>-4162106.3542463891</v>
      </c>
    </row>
    <row r="199" spans="1:15" s="34" customFormat="1" x14ac:dyDescent="0.2">
      <c r="A199" s="33">
        <v>3804</v>
      </c>
      <c r="B199" s="34" t="s">
        <v>157</v>
      </c>
      <c r="C199" s="36">
        <v>1033928849</v>
      </c>
      <c r="D199" s="36">
        <v>65574</v>
      </c>
      <c r="E199" s="37">
        <f t="shared" si="22"/>
        <v>15767.359761490834</v>
      </c>
      <c r="F199" s="38">
        <f t="shared" si="23"/>
        <v>0.86799997592728528</v>
      </c>
      <c r="G199" s="83">
        <f t="shared" si="24"/>
        <v>1438.6810547015255</v>
      </c>
      <c r="H199" s="83">
        <f t="shared" si="25"/>
        <v>203.44996206612194</v>
      </c>
      <c r="I199" s="37">
        <f t="shared" si="26"/>
        <v>1642.1310167676475</v>
      </c>
      <c r="J199" s="81">
        <f t="shared" si="27"/>
        <v>-266.73377606293155</v>
      </c>
      <c r="K199" s="36">
        <f t="shared" si="28"/>
        <v>1375.3972407047158</v>
      </c>
      <c r="L199" s="37">
        <f t="shared" si="29"/>
        <v>107681099.29352172</v>
      </c>
      <c r="M199" s="37">
        <f t="shared" si="30"/>
        <v>90190298.661971033</v>
      </c>
      <c r="N199" s="41">
        <f>'jan-apr'!M199</f>
        <v>71836506.151134923</v>
      </c>
      <c r="O199" s="41">
        <f t="shared" si="31"/>
        <v>18353792.51083611</v>
      </c>
    </row>
    <row r="200" spans="1:15" s="34" customFormat="1" x14ac:dyDescent="0.2">
      <c r="A200" s="33">
        <v>3805</v>
      </c>
      <c r="B200" s="34" t="s">
        <v>158</v>
      </c>
      <c r="C200" s="36">
        <v>784081425</v>
      </c>
      <c r="D200" s="36">
        <v>48246</v>
      </c>
      <c r="E200" s="37">
        <f t="shared" si="22"/>
        <v>16251.739522447457</v>
      </c>
      <c r="F200" s="38">
        <f t="shared" si="23"/>
        <v>0.8946652913136236</v>
      </c>
      <c r="G200" s="83">
        <f t="shared" si="24"/>
        <v>1148.0531981275519</v>
      </c>
      <c r="H200" s="83">
        <f t="shared" si="25"/>
        <v>33.917045731304</v>
      </c>
      <c r="I200" s="37">
        <f t="shared" si="26"/>
        <v>1181.9702438588558</v>
      </c>
      <c r="J200" s="81">
        <f t="shared" si="27"/>
        <v>-266.73377606293155</v>
      </c>
      <c r="K200" s="36">
        <f t="shared" si="28"/>
        <v>915.23646779592423</v>
      </c>
      <c r="L200" s="37">
        <f t="shared" si="29"/>
        <v>57025336.385214359</v>
      </c>
      <c r="M200" s="37">
        <f t="shared" si="30"/>
        <v>44156498.625282161</v>
      </c>
      <c r="N200" s="41">
        <f>'jan-apr'!M200</f>
        <v>26032094.735065017</v>
      </c>
      <c r="O200" s="41">
        <f t="shared" si="31"/>
        <v>18124403.890217144</v>
      </c>
    </row>
    <row r="201" spans="1:15" s="34" customFormat="1" x14ac:dyDescent="0.2">
      <c r="A201" s="33">
        <v>3806</v>
      </c>
      <c r="B201" s="34" t="s">
        <v>162</v>
      </c>
      <c r="C201" s="36">
        <v>583159909</v>
      </c>
      <c r="D201" s="36">
        <v>37056</v>
      </c>
      <c r="E201" s="37">
        <f t="shared" ref="E201:E264" si="32">IF(ISNUMBER(C201),(C201)/D201,"")</f>
        <v>15737.260065846287</v>
      </c>
      <c r="F201" s="38">
        <f t="shared" ref="F201:F264" si="33">IF(ISNUMBER(C201),E201/E$365,"")</f>
        <v>0.86634297466073884</v>
      </c>
      <c r="G201" s="83">
        <f t="shared" ref="G201:G264" si="34">IF(ISNUMBER(D201),(E$365-E201)*0.6,"")</f>
        <v>1456.7408720882536</v>
      </c>
      <c r="H201" s="83">
        <f t="shared" ref="H201:H264" si="35">IF(ISNUMBER(D201),(IF(E201&gt;=E$365*0.9,0,IF(E201&lt;0.9*E$365,(E$365*0.9-E201)*0.35))),"")</f>
        <v>213.98485554171339</v>
      </c>
      <c r="I201" s="37">
        <f t="shared" ref="I201:I264" si="36">IF(ISNUMBER(C201),G201+H201,"")</f>
        <v>1670.725727629967</v>
      </c>
      <c r="J201" s="81">
        <f t="shared" ref="J201:J264" si="37">IF(ISNUMBER(D201),I$367,"")</f>
        <v>-266.73377606293155</v>
      </c>
      <c r="K201" s="36">
        <f t="shared" ref="K201:K264" si="38">IF(ISNUMBER(I201),I201+J201,"")</f>
        <v>1403.9919515670354</v>
      </c>
      <c r="L201" s="37">
        <f t="shared" ref="L201:L264" si="39">IF(ISNUMBER(I201),(I201*D201),"")</f>
        <v>61910412.563056059</v>
      </c>
      <c r="M201" s="37">
        <f t="shared" ref="M201:M264" si="40">IF(ISNUMBER(K201),(K201*D201),"")</f>
        <v>52026325.757268064</v>
      </c>
      <c r="N201" s="41">
        <f>'jan-apr'!M201</f>
        <v>38683085.47051505</v>
      </c>
      <c r="O201" s="41">
        <f t="shared" ref="O201:O264" si="41">IF(ISNUMBER(M201),(M201-N201),"")</f>
        <v>13343240.286753014</v>
      </c>
    </row>
    <row r="202" spans="1:15" s="34" customFormat="1" x14ac:dyDescent="0.2">
      <c r="A202" s="33">
        <v>3807</v>
      </c>
      <c r="B202" s="34" t="s">
        <v>163</v>
      </c>
      <c r="C202" s="36">
        <v>816319367</v>
      </c>
      <c r="D202" s="36">
        <v>55924</v>
      </c>
      <c r="E202" s="37">
        <f t="shared" si="32"/>
        <v>14596.941688720406</v>
      </c>
      <c r="F202" s="38">
        <f t="shared" si="33"/>
        <v>0.80356795469118625</v>
      </c>
      <c r="G202" s="83">
        <f t="shared" si="34"/>
        <v>2140.9318983637822</v>
      </c>
      <c r="H202" s="83">
        <f t="shared" si="35"/>
        <v>613.09628753577169</v>
      </c>
      <c r="I202" s="37">
        <f t="shared" si="36"/>
        <v>2754.028185899554</v>
      </c>
      <c r="J202" s="81">
        <f t="shared" si="37"/>
        <v>-266.73377606293155</v>
      </c>
      <c r="K202" s="36">
        <f t="shared" si="38"/>
        <v>2487.2944098366224</v>
      </c>
      <c r="L202" s="37">
        <f t="shared" si="39"/>
        <v>154016272.26824665</v>
      </c>
      <c r="M202" s="37">
        <f t="shared" si="40"/>
        <v>139099452.57570326</v>
      </c>
      <c r="N202" s="41">
        <f>'jan-apr'!M202</f>
        <v>93920592.974959061</v>
      </c>
      <c r="O202" s="41">
        <f t="shared" si="41"/>
        <v>45178859.600744203</v>
      </c>
    </row>
    <row r="203" spans="1:15" s="34" customFormat="1" x14ac:dyDescent="0.2">
      <c r="A203" s="33">
        <v>3808</v>
      </c>
      <c r="B203" s="34" t="s">
        <v>164</v>
      </c>
      <c r="C203" s="36">
        <v>189866261</v>
      </c>
      <c r="D203" s="36">
        <v>13025</v>
      </c>
      <c r="E203" s="37">
        <f t="shared" si="32"/>
        <v>14577.064184261037</v>
      </c>
      <c r="F203" s="38">
        <f t="shared" si="33"/>
        <v>0.80247368947156683</v>
      </c>
      <c r="G203" s="83">
        <f t="shared" si="34"/>
        <v>2152.8584010394038</v>
      </c>
      <c r="H203" s="83">
        <f t="shared" si="35"/>
        <v>620.05341409655102</v>
      </c>
      <c r="I203" s="37">
        <f t="shared" si="36"/>
        <v>2772.9118151359548</v>
      </c>
      <c r="J203" s="81">
        <f t="shared" si="37"/>
        <v>-266.73377606293155</v>
      </c>
      <c r="K203" s="36">
        <f t="shared" si="38"/>
        <v>2506.1780390730232</v>
      </c>
      <c r="L203" s="37">
        <f t="shared" si="39"/>
        <v>36117176.392145813</v>
      </c>
      <c r="M203" s="37">
        <f t="shared" si="40"/>
        <v>32642968.958926126</v>
      </c>
      <c r="N203" s="41">
        <f>'jan-apr'!M203</f>
        <v>15068650.306703592</v>
      </c>
      <c r="O203" s="41">
        <f t="shared" si="41"/>
        <v>17574318.652222537</v>
      </c>
    </row>
    <row r="204" spans="1:15" s="34" customFormat="1" x14ac:dyDescent="0.2">
      <c r="A204" s="33">
        <v>3811</v>
      </c>
      <c r="B204" s="34" t="s">
        <v>161</v>
      </c>
      <c r="C204" s="36">
        <v>489643949</v>
      </c>
      <c r="D204" s="36">
        <v>27286</v>
      </c>
      <c r="E204" s="37">
        <f t="shared" si="32"/>
        <v>17944.878289232573</v>
      </c>
      <c r="F204" s="38">
        <f t="shared" si="33"/>
        <v>0.98787331288743185</v>
      </c>
      <c r="G204" s="83">
        <f t="shared" si="34"/>
        <v>132.16993805648235</v>
      </c>
      <c r="H204" s="83">
        <f t="shared" si="35"/>
        <v>0</v>
      </c>
      <c r="I204" s="37">
        <f t="shared" si="36"/>
        <v>132.16993805648235</v>
      </c>
      <c r="J204" s="81">
        <f t="shared" si="37"/>
        <v>-266.73377606293155</v>
      </c>
      <c r="K204" s="36">
        <f t="shared" si="38"/>
        <v>-134.5638380064492</v>
      </c>
      <c r="L204" s="37">
        <f t="shared" si="39"/>
        <v>3606388.9298091773</v>
      </c>
      <c r="M204" s="37">
        <f t="shared" si="40"/>
        <v>-3671708.8838439728</v>
      </c>
      <c r="N204" s="41">
        <f>'jan-apr'!M204</f>
        <v>4989179.3878003862</v>
      </c>
      <c r="O204" s="41">
        <f t="shared" si="41"/>
        <v>-8660888.2716443595</v>
      </c>
    </row>
    <row r="205" spans="1:15" s="34" customFormat="1" x14ac:dyDescent="0.2">
      <c r="A205" s="33">
        <v>3812</v>
      </c>
      <c r="B205" s="34" t="s">
        <v>165</v>
      </c>
      <c r="C205" s="36">
        <v>36592535</v>
      </c>
      <c r="D205" s="36">
        <v>2375</v>
      </c>
      <c r="E205" s="37">
        <f t="shared" si="32"/>
        <v>15407.383157894737</v>
      </c>
      <c r="F205" s="38">
        <f t="shared" si="33"/>
        <v>0.84818310817121823</v>
      </c>
      <c r="G205" s="83">
        <f t="shared" si="34"/>
        <v>1654.6670168591834</v>
      </c>
      <c r="H205" s="83">
        <f t="shared" si="35"/>
        <v>329.44177332475573</v>
      </c>
      <c r="I205" s="37">
        <f t="shared" si="36"/>
        <v>1984.1087901839392</v>
      </c>
      <c r="J205" s="81">
        <f t="shared" si="37"/>
        <v>-266.73377606293155</v>
      </c>
      <c r="K205" s="36">
        <f t="shared" si="38"/>
        <v>1717.3750141210076</v>
      </c>
      <c r="L205" s="37">
        <f t="shared" si="39"/>
        <v>4712258.3766868552</v>
      </c>
      <c r="M205" s="37">
        <f t="shared" si="40"/>
        <v>4078765.658537393</v>
      </c>
      <c r="N205" s="41">
        <f>'jan-apr'!M205</f>
        <v>928253.08961467014</v>
      </c>
      <c r="O205" s="41">
        <f t="shared" si="41"/>
        <v>3150512.5689227227</v>
      </c>
    </row>
    <row r="206" spans="1:15" s="34" customFormat="1" x14ac:dyDescent="0.2">
      <c r="A206" s="33">
        <v>3813</v>
      </c>
      <c r="B206" s="34" t="s">
        <v>166</v>
      </c>
      <c r="C206" s="36">
        <v>226261975</v>
      </c>
      <c r="D206" s="36">
        <v>14172</v>
      </c>
      <c r="E206" s="37">
        <f t="shared" si="32"/>
        <v>15965.423017217048</v>
      </c>
      <c r="F206" s="38">
        <f t="shared" si="33"/>
        <v>0.87890344383840113</v>
      </c>
      <c r="G206" s="83">
        <f t="shared" si="34"/>
        <v>1319.8431012657968</v>
      </c>
      <c r="H206" s="83">
        <f t="shared" si="35"/>
        <v>134.12782256194694</v>
      </c>
      <c r="I206" s="37">
        <f t="shared" si="36"/>
        <v>1453.9709238277437</v>
      </c>
      <c r="J206" s="81">
        <f t="shared" si="37"/>
        <v>-266.73377606293155</v>
      </c>
      <c r="K206" s="36">
        <f t="shared" si="38"/>
        <v>1187.2371477648121</v>
      </c>
      <c r="L206" s="37">
        <f t="shared" si="39"/>
        <v>20605675.932486784</v>
      </c>
      <c r="M206" s="37">
        <f t="shared" si="40"/>
        <v>16825524.858122919</v>
      </c>
      <c r="N206" s="41">
        <f>'jan-apr'!M206</f>
        <v>12998161.568856306</v>
      </c>
      <c r="O206" s="41">
        <f t="shared" si="41"/>
        <v>3827363.2892666124</v>
      </c>
    </row>
    <row r="207" spans="1:15" s="34" customFormat="1" x14ac:dyDescent="0.2">
      <c r="A207" s="33">
        <v>3814</v>
      </c>
      <c r="B207" s="34" t="s">
        <v>167</v>
      </c>
      <c r="C207" s="36">
        <v>159606002</v>
      </c>
      <c r="D207" s="36">
        <v>10413</v>
      </c>
      <c r="E207" s="37">
        <f t="shared" si="32"/>
        <v>15327.571497167002</v>
      </c>
      <c r="F207" s="38">
        <f t="shared" si="33"/>
        <v>0.84378944172113901</v>
      </c>
      <c r="G207" s="83">
        <f t="shared" si="34"/>
        <v>1702.5540132958245</v>
      </c>
      <c r="H207" s="83">
        <f t="shared" si="35"/>
        <v>357.37585457946307</v>
      </c>
      <c r="I207" s="37">
        <f t="shared" si="36"/>
        <v>2059.9298678752875</v>
      </c>
      <c r="J207" s="81">
        <f t="shared" si="37"/>
        <v>-266.73377606293155</v>
      </c>
      <c r="K207" s="36">
        <f t="shared" si="38"/>
        <v>1793.1960918123559</v>
      </c>
      <c r="L207" s="37">
        <f t="shared" si="39"/>
        <v>21450049.714185368</v>
      </c>
      <c r="M207" s="37">
        <f t="shared" si="40"/>
        <v>18672550.904042061</v>
      </c>
      <c r="N207" s="41">
        <f>'jan-apr'!M207</f>
        <v>10129646.040188445</v>
      </c>
      <c r="O207" s="41">
        <f t="shared" si="41"/>
        <v>8542904.8638536166</v>
      </c>
    </row>
    <row r="208" spans="1:15" s="34" customFormat="1" x14ac:dyDescent="0.2">
      <c r="A208" s="33">
        <v>3815</v>
      </c>
      <c r="B208" s="34" t="s">
        <v>168</v>
      </c>
      <c r="C208" s="36">
        <v>51899115</v>
      </c>
      <c r="D208" s="36">
        <v>4091</v>
      </c>
      <c r="E208" s="37">
        <f t="shared" si="32"/>
        <v>12686.168418479589</v>
      </c>
      <c r="F208" s="38">
        <f t="shared" si="33"/>
        <v>0.69837905955211133</v>
      </c>
      <c r="G208" s="83">
        <f t="shared" si="34"/>
        <v>3287.3958605082726</v>
      </c>
      <c r="H208" s="83">
        <f t="shared" si="35"/>
        <v>1281.8669321200578</v>
      </c>
      <c r="I208" s="37">
        <f t="shared" si="36"/>
        <v>4569.2627926283303</v>
      </c>
      <c r="J208" s="81">
        <f t="shared" si="37"/>
        <v>-266.73377606293155</v>
      </c>
      <c r="K208" s="36">
        <f t="shared" si="38"/>
        <v>4302.5290165653987</v>
      </c>
      <c r="L208" s="37">
        <f t="shared" si="39"/>
        <v>18692854.0846425</v>
      </c>
      <c r="M208" s="37">
        <f t="shared" si="40"/>
        <v>17601646.206769045</v>
      </c>
      <c r="N208" s="41">
        <f>'jan-apr'!M208</f>
        <v>10489026.381226443</v>
      </c>
      <c r="O208" s="41">
        <f t="shared" si="41"/>
        <v>7112619.8255426027</v>
      </c>
    </row>
    <row r="209" spans="1:15" s="34" customFormat="1" x14ac:dyDescent="0.2">
      <c r="A209" s="33">
        <v>3816</v>
      </c>
      <c r="B209" s="34" t="s">
        <v>169</v>
      </c>
      <c r="C209" s="36">
        <v>90933333</v>
      </c>
      <c r="D209" s="36">
        <v>6559</v>
      </c>
      <c r="E209" s="37">
        <f t="shared" si="32"/>
        <v>13863.901966763226</v>
      </c>
      <c r="F209" s="38">
        <f t="shared" si="33"/>
        <v>0.7632138008799324</v>
      </c>
      <c r="G209" s="83">
        <f t="shared" si="34"/>
        <v>2580.7557315380905</v>
      </c>
      <c r="H209" s="83">
        <f t="shared" si="35"/>
        <v>869.6601902207849</v>
      </c>
      <c r="I209" s="37">
        <f t="shared" si="36"/>
        <v>3450.4159217588754</v>
      </c>
      <c r="J209" s="81">
        <f t="shared" si="37"/>
        <v>-266.73377606293155</v>
      </c>
      <c r="K209" s="36">
        <f t="shared" si="38"/>
        <v>3183.6821456959437</v>
      </c>
      <c r="L209" s="37">
        <f t="shared" si="39"/>
        <v>22631278.030816462</v>
      </c>
      <c r="M209" s="37">
        <f t="shared" si="40"/>
        <v>20881771.193619695</v>
      </c>
      <c r="N209" s="41">
        <f>'jan-apr'!M209</f>
        <v>11218679.798439069</v>
      </c>
      <c r="O209" s="41">
        <f t="shared" si="41"/>
        <v>9663091.3951806258</v>
      </c>
    </row>
    <row r="210" spans="1:15" s="34" customFormat="1" x14ac:dyDescent="0.2">
      <c r="A210" s="33">
        <v>3817</v>
      </c>
      <c r="B210" s="34" t="s">
        <v>405</v>
      </c>
      <c r="C210" s="36">
        <v>138701681</v>
      </c>
      <c r="D210" s="36">
        <v>10735</v>
      </c>
      <c r="E210" s="37">
        <f t="shared" si="32"/>
        <v>12920.510572892408</v>
      </c>
      <c r="F210" s="38">
        <f t="shared" si="33"/>
        <v>0.71127969653040035</v>
      </c>
      <c r="G210" s="83">
        <f t="shared" si="34"/>
        <v>3146.7905678605807</v>
      </c>
      <c r="H210" s="83">
        <f t="shared" si="35"/>
        <v>1199.8471780755708</v>
      </c>
      <c r="I210" s="37">
        <f t="shared" si="36"/>
        <v>4346.637745936152</v>
      </c>
      <c r="J210" s="81">
        <f t="shared" si="37"/>
        <v>-266.73377606293155</v>
      </c>
      <c r="K210" s="36">
        <f t="shared" si="38"/>
        <v>4079.9039698732204</v>
      </c>
      <c r="L210" s="37">
        <f t="shared" si="39"/>
        <v>46661156.202624589</v>
      </c>
      <c r="M210" s="37">
        <f t="shared" si="40"/>
        <v>43797769.116589017</v>
      </c>
      <c r="N210" s="41">
        <f>'jan-apr'!M210</f>
        <v>27321875.478212141</v>
      </c>
      <c r="O210" s="41">
        <f t="shared" si="41"/>
        <v>16475893.638376877</v>
      </c>
    </row>
    <row r="211" spans="1:15" s="34" customFormat="1" x14ac:dyDescent="0.2">
      <c r="A211" s="33">
        <v>3818</v>
      </c>
      <c r="B211" s="34" t="s">
        <v>171</v>
      </c>
      <c r="C211" s="36">
        <v>134575987</v>
      </c>
      <c r="D211" s="36">
        <v>5546</v>
      </c>
      <c r="E211" s="37">
        <f t="shared" si="32"/>
        <v>24265.414172376488</v>
      </c>
      <c r="F211" s="38">
        <f t="shared" si="33"/>
        <v>1.3358215475573643</v>
      </c>
      <c r="G211" s="83">
        <f t="shared" si="34"/>
        <v>-3660.1515918298669</v>
      </c>
      <c r="H211" s="83">
        <f t="shared" si="35"/>
        <v>0</v>
      </c>
      <c r="I211" s="37">
        <f t="shared" si="36"/>
        <v>-3660.1515918298669</v>
      </c>
      <c r="J211" s="81">
        <f t="shared" si="37"/>
        <v>-266.73377606293155</v>
      </c>
      <c r="K211" s="36">
        <f t="shared" si="38"/>
        <v>-3926.8853678927985</v>
      </c>
      <c r="L211" s="37">
        <f t="shared" si="39"/>
        <v>-20299200.728288442</v>
      </c>
      <c r="M211" s="37">
        <f t="shared" si="40"/>
        <v>-21778506.250333462</v>
      </c>
      <c r="N211" s="41">
        <f>'jan-apr'!M211</f>
        <v>-24437270.041767176</v>
      </c>
      <c r="O211" s="41">
        <f t="shared" si="41"/>
        <v>2658763.7914337143</v>
      </c>
    </row>
    <row r="212" spans="1:15" s="34" customFormat="1" x14ac:dyDescent="0.2">
      <c r="A212" s="33">
        <v>3819</v>
      </c>
      <c r="B212" s="34" t="s">
        <v>172</v>
      </c>
      <c r="C212" s="36">
        <v>29985530</v>
      </c>
      <c r="D212" s="36">
        <v>1588</v>
      </c>
      <c r="E212" s="37">
        <f t="shared" si="32"/>
        <v>18882.575566750631</v>
      </c>
      <c r="F212" s="38">
        <f t="shared" si="33"/>
        <v>1.0394939536684347</v>
      </c>
      <c r="G212" s="83">
        <f t="shared" si="34"/>
        <v>-430.44842845435267</v>
      </c>
      <c r="H212" s="83">
        <f t="shared" si="35"/>
        <v>0</v>
      </c>
      <c r="I212" s="37">
        <f t="shared" si="36"/>
        <v>-430.44842845435267</v>
      </c>
      <c r="J212" s="81">
        <f t="shared" si="37"/>
        <v>-266.73377606293155</v>
      </c>
      <c r="K212" s="36">
        <f t="shared" si="38"/>
        <v>-697.18220451728416</v>
      </c>
      <c r="L212" s="37">
        <f t="shared" si="39"/>
        <v>-683552.10438551207</v>
      </c>
      <c r="M212" s="37">
        <f t="shared" si="40"/>
        <v>-1107125.3407734472</v>
      </c>
      <c r="N212" s="41">
        <f>'jan-apr'!M212</f>
        <v>-1230159.4258071177</v>
      </c>
      <c r="O212" s="41">
        <f t="shared" si="41"/>
        <v>123034.08503367053</v>
      </c>
    </row>
    <row r="213" spans="1:15" s="34" customFormat="1" x14ac:dyDescent="0.2">
      <c r="A213" s="33">
        <v>3820</v>
      </c>
      <c r="B213" s="34" t="s">
        <v>173</v>
      </c>
      <c r="C213" s="36">
        <v>45797231</v>
      </c>
      <c r="D213" s="36">
        <v>2939</v>
      </c>
      <c r="E213" s="37">
        <f t="shared" si="32"/>
        <v>15582.589656345695</v>
      </c>
      <c r="F213" s="38">
        <f t="shared" si="33"/>
        <v>0.85782830170635682</v>
      </c>
      <c r="G213" s="83">
        <f t="shared" si="34"/>
        <v>1549.5431177886087</v>
      </c>
      <c r="H213" s="83">
        <f t="shared" si="35"/>
        <v>268.11949886692042</v>
      </c>
      <c r="I213" s="37">
        <f t="shared" si="36"/>
        <v>1817.6626166555291</v>
      </c>
      <c r="J213" s="81">
        <f t="shared" si="37"/>
        <v>-266.73377606293155</v>
      </c>
      <c r="K213" s="36">
        <f t="shared" si="38"/>
        <v>1550.9288405925975</v>
      </c>
      <c r="L213" s="37">
        <f t="shared" si="39"/>
        <v>5342110.4303505998</v>
      </c>
      <c r="M213" s="37">
        <f t="shared" si="40"/>
        <v>4558179.8625016436</v>
      </c>
      <c r="N213" s="41">
        <f>'jan-apr'!M213</f>
        <v>643769.8074010578</v>
      </c>
      <c r="O213" s="41">
        <f t="shared" si="41"/>
        <v>3914410.0551005858</v>
      </c>
    </row>
    <row r="214" spans="1:15" s="34" customFormat="1" x14ac:dyDescent="0.2">
      <c r="A214" s="33">
        <v>3821</v>
      </c>
      <c r="B214" s="34" t="s">
        <v>174</v>
      </c>
      <c r="C214" s="36">
        <v>37674171</v>
      </c>
      <c r="D214" s="36">
        <v>2427</v>
      </c>
      <c r="E214" s="37">
        <f t="shared" si="32"/>
        <v>15522.938195302842</v>
      </c>
      <c r="F214" s="38">
        <f t="shared" si="33"/>
        <v>0.85454446297035724</v>
      </c>
      <c r="G214" s="83">
        <f t="shared" si="34"/>
        <v>1585.3339944143204</v>
      </c>
      <c r="H214" s="83">
        <f t="shared" si="35"/>
        <v>288.99751023191902</v>
      </c>
      <c r="I214" s="37">
        <f t="shared" si="36"/>
        <v>1874.3315046462394</v>
      </c>
      <c r="J214" s="81">
        <f t="shared" si="37"/>
        <v>-266.73377606293155</v>
      </c>
      <c r="K214" s="36">
        <f t="shared" si="38"/>
        <v>1607.5977285833078</v>
      </c>
      <c r="L214" s="37">
        <f t="shared" si="39"/>
        <v>4549002.5617764229</v>
      </c>
      <c r="M214" s="37">
        <f t="shared" si="40"/>
        <v>3901639.6872716881</v>
      </c>
      <c r="N214" s="41">
        <f>'jan-apr'!M214</f>
        <v>1630369.5226195506</v>
      </c>
      <c r="O214" s="41">
        <f t="shared" si="41"/>
        <v>2271270.1646521376</v>
      </c>
    </row>
    <row r="215" spans="1:15" s="34" customFormat="1" x14ac:dyDescent="0.2">
      <c r="A215" s="33">
        <v>3822</v>
      </c>
      <c r="B215" s="34" t="s">
        <v>175</v>
      </c>
      <c r="C215" s="36">
        <v>24626884</v>
      </c>
      <c r="D215" s="36">
        <v>1442</v>
      </c>
      <c r="E215" s="37">
        <f t="shared" si="32"/>
        <v>17078.282940360612</v>
      </c>
      <c r="F215" s="38">
        <f t="shared" si="33"/>
        <v>0.94016686403753025</v>
      </c>
      <c r="G215" s="83">
        <f t="shared" si="34"/>
        <v>652.12714737965871</v>
      </c>
      <c r="H215" s="83">
        <f t="shared" si="35"/>
        <v>0</v>
      </c>
      <c r="I215" s="37">
        <f t="shared" si="36"/>
        <v>652.12714737965871</v>
      </c>
      <c r="J215" s="81">
        <f t="shared" si="37"/>
        <v>-266.73377606293155</v>
      </c>
      <c r="K215" s="36">
        <f t="shared" si="38"/>
        <v>385.39337131672715</v>
      </c>
      <c r="L215" s="37">
        <f t="shared" si="39"/>
        <v>940367.3465214679</v>
      </c>
      <c r="M215" s="37">
        <f t="shared" si="40"/>
        <v>555737.24143872061</v>
      </c>
      <c r="N215" s="41">
        <f>'jan-apr'!M215</f>
        <v>-1127422.635021324</v>
      </c>
      <c r="O215" s="41">
        <f t="shared" si="41"/>
        <v>1683159.8764600446</v>
      </c>
    </row>
    <row r="216" spans="1:15" s="34" customFormat="1" x14ac:dyDescent="0.2">
      <c r="A216" s="33">
        <v>3823</v>
      </c>
      <c r="B216" s="34" t="s">
        <v>176</v>
      </c>
      <c r="C216" s="36">
        <v>20948836</v>
      </c>
      <c r="D216" s="36">
        <v>1224</v>
      </c>
      <c r="E216" s="37">
        <f t="shared" si="32"/>
        <v>17115.062091503267</v>
      </c>
      <c r="F216" s="38">
        <f t="shared" si="33"/>
        <v>0.94219157221882133</v>
      </c>
      <c r="G216" s="83">
        <f t="shared" si="34"/>
        <v>630.05965669406578</v>
      </c>
      <c r="H216" s="83">
        <f t="shared" si="35"/>
        <v>0</v>
      </c>
      <c r="I216" s="37">
        <f t="shared" si="36"/>
        <v>630.05965669406578</v>
      </c>
      <c r="J216" s="81">
        <f t="shared" si="37"/>
        <v>-266.73377606293155</v>
      </c>
      <c r="K216" s="36">
        <f t="shared" si="38"/>
        <v>363.32588063113423</v>
      </c>
      <c r="L216" s="37">
        <f t="shared" si="39"/>
        <v>771193.01979353651</v>
      </c>
      <c r="M216" s="37">
        <f t="shared" si="40"/>
        <v>444710.87789250829</v>
      </c>
      <c r="N216" s="41">
        <f>'jan-apr'!M216</f>
        <v>-968377.35288911324</v>
      </c>
      <c r="O216" s="41">
        <f t="shared" si="41"/>
        <v>1413088.2307816215</v>
      </c>
    </row>
    <row r="217" spans="1:15" s="34" customFormat="1" x14ac:dyDescent="0.2">
      <c r="A217" s="33">
        <v>3824</v>
      </c>
      <c r="B217" s="34" t="s">
        <v>177</v>
      </c>
      <c r="C217" s="36">
        <v>54286140</v>
      </c>
      <c r="D217" s="36">
        <v>2198</v>
      </c>
      <c r="E217" s="37">
        <f t="shared" si="32"/>
        <v>24697.970882620564</v>
      </c>
      <c r="F217" s="38">
        <f t="shared" si="33"/>
        <v>1.359633981583005</v>
      </c>
      <c r="G217" s="83">
        <f t="shared" si="34"/>
        <v>-3919.6856179763126</v>
      </c>
      <c r="H217" s="83">
        <f t="shared" si="35"/>
        <v>0</v>
      </c>
      <c r="I217" s="37">
        <f t="shared" si="36"/>
        <v>-3919.6856179763126</v>
      </c>
      <c r="J217" s="81">
        <f t="shared" si="37"/>
        <v>-266.73377606293155</v>
      </c>
      <c r="K217" s="36">
        <f t="shared" si="38"/>
        <v>-4186.4193940392443</v>
      </c>
      <c r="L217" s="37">
        <f t="shared" si="39"/>
        <v>-8615468.9883119352</v>
      </c>
      <c r="M217" s="37">
        <f t="shared" si="40"/>
        <v>-9201749.828098258</v>
      </c>
      <c r="N217" s="41">
        <f>'jan-apr'!M217</f>
        <v>-11138452.694158718</v>
      </c>
      <c r="O217" s="41">
        <f t="shared" si="41"/>
        <v>1936702.86606046</v>
      </c>
    </row>
    <row r="218" spans="1:15" s="34" customFormat="1" x14ac:dyDescent="0.2">
      <c r="A218" s="33">
        <v>3825</v>
      </c>
      <c r="B218" s="34" t="s">
        <v>178</v>
      </c>
      <c r="C218" s="36">
        <v>101779010</v>
      </c>
      <c r="D218" s="36">
        <v>3832</v>
      </c>
      <c r="E218" s="37">
        <f t="shared" si="32"/>
        <v>26560.284446764093</v>
      </c>
      <c r="F218" s="38">
        <f t="shared" si="33"/>
        <v>1.4621551489374562</v>
      </c>
      <c r="G218" s="83">
        <f t="shared" si="34"/>
        <v>-5037.0737564624296</v>
      </c>
      <c r="H218" s="83">
        <f t="shared" si="35"/>
        <v>0</v>
      </c>
      <c r="I218" s="37">
        <f t="shared" si="36"/>
        <v>-5037.0737564624296</v>
      </c>
      <c r="J218" s="81">
        <f t="shared" si="37"/>
        <v>-266.73377606293155</v>
      </c>
      <c r="K218" s="36">
        <f t="shared" si="38"/>
        <v>-5303.8075325253612</v>
      </c>
      <c r="L218" s="37">
        <f t="shared" si="39"/>
        <v>-19302066.634764031</v>
      </c>
      <c r="M218" s="37">
        <f t="shared" si="40"/>
        <v>-20324190.464637183</v>
      </c>
      <c r="N218" s="41">
        <f>'jan-apr'!M218</f>
        <v>-21917551.706103824</v>
      </c>
      <c r="O218" s="41">
        <f t="shared" si="41"/>
        <v>1593361.2414666414</v>
      </c>
    </row>
    <row r="219" spans="1:15" s="34" customFormat="1" x14ac:dyDescent="0.2">
      <c r="A219" s="33">
        <v>4201</v>
      </c>
      <c r="B219" s="34" t="s">
        <v>179</v>
      </c>
      <c r="C219" s="36">
        <v>98962692</v>
      </c>
      <c r="D219" s="36">
        <v>6806</v>
      </c>
      <c r="E219" s="37">
        <f t="shared" si="32"/>
        <v>14540.507199529826</v>
      </c>
      <c r="F219" s="38">
        <f t="shared" si="33"/>
        <v>0.8004612116473363</v>
      </c>
      <c r="G219" s="83">
        <f t="shared" si="34"/>
        <v>2174.7925918781302</v>
      </c>
      <c r="H219" s="83">
        <f t="shared" si="35"/>
        <v>632.84835875247472</v>
      </c>
      <c r="I219" s="37">
        <f t="shared" si="36"/>
        <v>2807.6409506306049</v>
      </c>
      <c r="J219" s="81">
        <f t="shared" si="37"/>
        <v>-266.73377606293155</v>
      </c>
      <c r="K219" s="36">
        <f t="shared" si="38"/>
        <v>2540.9071745676733</v>
      </c>
      <c r="L219" s="37">
        <f t="shared" si="39"/>
        <v>19108804.309991896</v>
      </c>
      <c r="M219" s="37">
        <f t="shared" si="40"/>
        <v>17293414.230107583</v>
      </c>
      <c r="N219" s="41">
        <f>'jan-apr'!M219</f>
        <v>12055754.70245103</v>
      </c>
      <c r="O219" s="41">
        <f t="shared" si="41"/>
        <v>5237659.5276565533</v>
      </c>
    </row>
    <row r="220" spans="1:15" s="34" customFormat="1" x14ac:dyDescent="0.2">
      <c r="A220" s="33">
        <v>4202</v>
      </c>
      <c r="B220" s="34" t="s">
        <v>180</v>
      </c>
      <c r="C220" s="36">
        <v>364082462</v>
      </c>
      <c r="D220" s="36">
        <v>24587</v>
      </c>
      <c r="E220" s="37">
        <f t="shared" si="32"/>
        <v>14807.925407735795</v>
      </c>
      <c r="F220" s="38">
        <f t="shared" si="33"/>
        <v>0.81518269969584334</v>
      </c>
      <c r="G220" s="83">
        <f t="shared" si="34"/>
        <v>2014.3416669545491</v>
      </c>
      <c r="H220" s="83">
        <f t="shared" si="35"/>
        <v>539.25198588038575</v>
      </c>
      <c r="I220" s="37">
        <f t="shared" si="36"/>
        <v>2553.5936528349348</v>
      </c>
      <c r="J220" s="81">
        <f t="shared" si="37"/>
        <v>-266.73377606293155</v>
      </c>
      <c r="K220" s="36">
        <f t="shared" si="38"/>
        <v>2286.8598767720032</v>
      </c>
      <c r="L220" s="37">
        <f t="shared" si="39"/>
        <v>62785207.142252542</v>
      </c>
      <c r="M220" s="37">
        <f t="shared" si="40"/>
        <v>56227023.790193245</v>
      </c>
      <c r="N220" s="41">
        <f>'jan-apr'!M220</f>
        <v>35661826.931951746</v>
      </c>
      <c r="O220" s="41">
        <f t="shared" si="41"/>
        <v>20565196.858241498</v>
      </c>
    </row>
    <row r="221" spans="1:15" s="34" customFormat="1" x14ac:dyDescent="0.2">
      <c r="A221" s="33">
        <v>4203</v>
      </c>
      <c r="B221" s="34" t="s">
        <v>181</v>
      </c>
      <c r="C221" s="36">
        <v>669679304</v>
      </c>
      <c r="D221" s="36">
        <v>45891</v>
      </c>
      <c r="E221" s="37">
        <f t="shared" si="32"/>
        <v>14592.824388224271</v>
      </c>
      <c r="F221" s="38">
        <f t="shared" si="33"/>
        <v>0.80334129551770439</v>
      </c>
      <c r="G221" s="83">
        <f t="shared" si="34"/>
        <v>2143.4022786614628</v>
      </c>
      <c r="H221" s="83">
        <f t="shared" si="35"/>
        <v>614.53734270941879</v>
      </c>
      <c r="I221" s="37">
        <f t="shared" si="36"/>
        <v>2757.9396213708815</v>
      </c>
      <c r="J221" s="81">
        <f t="shared" si="37"/>
        <v>-266.73377606293155</v>
      </c>
      <c r="K221" s="36">
        <f t="shared" si="38"/>
        <v>2491.2058453079499</v>
      </c>
      <c r="L221" s="37">
        <f t="shared" si="39"/>
        <v>126564607.16433112</v>
      </c>
      <c r="M221" s="37">
        <f t="shared" si="40"/>
        <v>114323927.44702713</v>
      </c>
      <c r="N221" s="41">
        <f>'jan-apr'!M221</f>
        <v>70946864.837096721</v>
      </c>
      <c r="O221" s="41">
        <f t="shared" si="41"/>
        <v>43377062.609930411</v>
      </c>
    </row>
    <row r="222" spans="1:15" s="34" customFormat="1" x14ac:dyDescent="0.2">
      <c r="A222" s="33">
        <v>4204</v>
      </c>
      <c r="B222" s="34" t="s">
        <v>194</v>
      </c>
      <c r="C222" s="36">
        <v>1763070572</v>
      </c>
      <c r="D222" s="36">
        <v>115569</v>
      </c>
      <c r="E222" s="37">
        <f t="shared" si="32"/>
        <v>15255.566561967309</v>
      </c>
      <c r="F222" s="38">
        <f t="shared" si="33"/>
        <v>0.83982553888861622</v>
      </c>
      <c r="G222" s="83">
        <f t="shared" si="34"/>
        <v>1745.7569744156403</v>
      </c>
      <c r="H222" s="83">
        <f t="shared" si="35"/>
        <v>382.57758189935566</v>
      </c>
      <c r="I222" s="37">
        <f t="shared" si="36"/>
        <v>2128.334556314996</v>
      </c>
      <c r="J222" s="81">
        <f t="shared" si="37"/>
        <v>-266.73377606293155</v>
      </c>
      <c r="K222" s="36">
        <f t="shared" si="38"/>
        <v>1861.6007802520644</v>
      </c>
      <c r="L222" s="37">
        <f t="shared" si="39"/>
        <v>245969496.33876777</v>
      </c>
      <c r="M222" s="37">
        <f t="shared" si="40"/>
        <v>215143340.57295084</v>
      </c>
      <c r="N222" s="41">
        <f>'jan-apr'!M222</f>
        <v>136474340.69335338</v>
      </c>
      <c r="O222" s="41">
        <f t="shared" si="41"/>
        <v>78668999.879597455</v>
      </c>
    </row>
    <row r="223" spans="1:15" s="34" customFormat="1" x14ac:dyDescent="0.2">
      <c r="A223" s="33">
        <v>4205</v>
      </c>
      <c r="B223" s="34" t="s">
        <v>199</v>
      </c>
      <c r="C223" s="36">
        <v>325228403</v>
      </c>
      <c r="D223" s="36">
        <v>23479</v>
      </c>
      <c r="E223" s="37">
        <f t="shared" si="32"/>
        <v>13851.884790663999</v>
      </c>
      <c r="F223" s="38">
        <f t="shared" si="33"/>
        <v>0.76255225013696537</v>
      </c>
      <c r="G223" s="83">
        <f t="shared" si="34"/>
        <v>2587.9660371976265</v>
      </c>
      <c r="H223" s="83">
        <f t="shared" si="35"/>
        <v>873.8662018555143</v>
      </c>
      <c r="I223" s="37">
        <f t="shared" si="36"/>
        <v>3461.8322390531407</v>
      </c>
      <c r="J223" s="81">
        <f t="shared" si="37"/>
        <v>-266.73377606293155</v>
      </c>
      <c r="K223" s="36">
        <f t="shared" si="38"/>
        <v>3195.0984629902091</v>
      </c>
      <c r="L223" s="37">
        <f t="shared" si="39"/>
        <v>81280359.140728697</v>
      </c>
      <c r="M223" s="37">
        <f t="shared" si="40"/>
        <v>75017716.812547117</v>
      </c>
      <c r="N223" s="41">
        <f>'jan-apr'!M223</f>
        <v>46249835.391485125</v>
      </c>
      <c r="O223" s="41">
        <f t="shared" si="41"/>
        <v>28767881.421061993</v>
      </c>
    </row>
    <row r="224" spans="1:15" s="34" customFormat="1" x14ac:dyDescent="0.2">
      <c r="A224" s="33">
        <v>4206</v>
      </c>
      <c r="B224" s="34" t="s">
        <v>195</v>
      </c>
      <c r="C224" s="36">
        <v>137856231</v>
      </c>
      <c r="D224" s="36">
        <v>9860</v>
      </c>
      <c r="E224" s="37">
        <f t="shared" si="32"/>
        <v>13981.362170385395</v>
      </c>
      <c r="F224" s="38">
        <f t="shared" si="33"/>
        <v>0.76968003590334233</v>
      </c>
      <c r="G224" s="83">
        <f t="shared" si="34"/>
        <v>2510.2796093647889</v>
      </c>
      <c r="H224" s="83">
        <f t="shared" si="35"/>
        <v>828.54911895302553</v>
      </c>
      <c r="I224" s="37">
        <f t="shared" si="36"/>
        <v>3338.8287283178142</v>
      </c>
      <c r="J224" s="81">
        <f t="shared" si="37"/>
        <v>-266.73377606293155</v>
      </c>
      <c r="K224" s="36">
        <f t="shared" si="38"/>
        <v>3072.0949522548826</v>
      </c>
      <c r="L224" s="37">
        <f t="shared" si="39"/>
        <v>32920851.261213649</v>
      </c>
      <c r="M224" s="37">
        <f t="shared" si="40"/>
        <v>30290856.229233142</v>
      </c>
      <c r="N224" s="41">
        <f>'jan-apr'!M224</f>
        <v>18942143.681408644</v>
      </c>
      <c r="O224" s="41">
        <f t="shared" si="41"/>
        <v>11348712.547824498</v>
      </c>
    </row>
    <row r="225" spans="1:15" s="34" customFormat="1" x14ac:dyDescent="0.2">
      <c r="A225" s="33">
        <v>4207</v>
      </c>
      <c r="B225" s="34" t="s">
        <v>196</v>
      </c>
      <c r="C225" s="36">
        <v>135411687</v>
      </c>
      <c r="D225" s="36">
        <v>9216</v>
      </c>
      <c r="E225" s="37">
        <f t="shared" si="32"/>
        <v>14693.1083984375</v>
      </c>
      <c r="F225" s="38">
        <f t="shared" si="33"/>
        <v>0.80886197366342483</v>
      </c>
      <c r="G225" s="83">
        <f t="shared" si="34"/>
        <v>2083.2318725335258</v>
      </c>
      <c r="H225" s="83">
        <f t="shared" si="35"/>
        <v>579.43793913478885</v>
      </c>
      <c r="I225" s="37">
        <f t="shared" si="36"/>
        <v>2662.6698116683147</v>
      </c>
      <c r="J225" s="81">
        <f t="shared" si="37"/>
        <v>-266.73377606293155</v>
      </c>
      <c r="K225" s="36">
        <f t="shared" si="38"/>
        <v>2395.936035605383</v>
      </c>
      <c r="L225" s="37">
        <f t="shared" si="39"/>
        <v>24539164.984335188</v>
      </c>
      <c r="M225" s="37">
        <f t="shared" si="40"/>
        <v>22080946.504139211</v>
      </c>
      <c r="N225" s="41">
        <f>'jan-apr'!M225</f>
        <v>11728091.405361259</v>
      </c>
      <c r="O225" s="41">
        <f t="shared" si="41"/>
        <v>10352855.098777952</v>
      </c>
    </row>
    <row r="226" spans="1:15" s="34" customFormat="1" x14ac:dyDescent="0.2">
      <c r="A226" s="33">
        <v>4211</v>
      </c>
      <c r="B226" s="34" t="s">
        <v>182</v>
      </c>
      <c r="C226" s="36">
        <v>28390763</v>
      </c>
      <c r="D226" s="36">
        <v>2421</v>
      </c>
      <c r="E226" s="37">
        <f t="shared" si="32"/>
        <v>11726.874432052871</v>
      </c>
      <c r="F226" s="38">
        <f t="shared" si="33"/>
        <v>0.6455695106028172</v>
      </c>
      <c r="G226" s="83">
        <f t="shared" si="34"/>
        <v>3862.9722523643031</v>
      </c>
      <c r="H226" s="83">
        <f t="shared" si="35"/>
        <v>1617.6198273694088</v>
      </c>
      <c r="I226" s="37">
        <f t="shared" si="36"/>
        <v>5480.5920797337121</v>
      </c>
      <c r="J226" s="81">
        <f t="shared" si="37"/>
        <v>-266.73377606293155</v>
      </c>
      <c r="K226" s="36">
        <f t="shared" si="38"/>
        <v>5213.8583036707805</v>
      </c>
      <c r="L226" s="37">
        <f t="shared" si="39"/>
        <v>13268513.425035316</v>
      </c>
      <c r="M226" s="37">
        <f t="shared" si="40"/>
        <v>12622750.953186959</v>
      </c>
      <c r="N226" s="41">
        <f>'jan-apr'!M226</f>
        <v>7353290.5038986122</v>
      </c>
      <c r="O226" s="41">
        <f t="shared" si="41"/>
        <v>5269460.4492883468</v>
      </c>
    </row>
    <row r="227" spans="1:15" s="34" customFormat="1" x14ac:dyDescent="0.2">
      <c r="A227" s="33">
        <v>4212</v>
      </c>
      <c r="B227" s="34" t="s">
        <v>183</v>
      </c>
      <c r="C227" s="36">
        <v>25963581</v>
      </c>
      <c r="D227" s="36">
        <v>2143</v>
      </c>
      <c r="E227" s="37">
        <f t="shared" si="32"/>
        <v>12115.530097993467</v>
      </c>
      <c r="F227" s="38">
        <f t="shared" si="33"/>
        <v>0.66696517314768855</v>
      </c>
      <c r="G227" s="83">
        <f t="shared" si="34"/>
        <v>3629.7788527999455</v>
      </c>
      <c r="H227" s="83">
        <f t="shared" si="35"/>
        <v>1481.5903442902002</v>
      </c>
      <c r="I227" s="37">
        <f t="shared" si="36"/>
        <v>5111.3691970901455</v>
      </c>
      <c r="J227" s="81">
        <f t="shared" si="37"/>
        <v>-266.73377606293155</v>
      </c>
      <c r="K227" s="36">
        <f t="shared" si="38"/>
        <v>4844.6354210272139</v>
      </c>
      <c r="L227" s="37">
        <f t="shared" si="39"/>
        <v>10953664.189364182</v>
      </c>
      <c r="M227" s="37">
        <f t="shared" si="40"/>
        <v>10382053.70726132</v>
      </c>
      <c r="N227" s="41">
        <f>'jan-apr'!M227</f>
        <v>5742084.3198284702</v>
      </c>
      <c r="O227" s="41">
        <f t="shared" si="41"/>
        <v>4639969.38743285</v>
      </c>
    </row>
    <row r="228" spans="1:15" s="34" customFormat="1" x14ac:dyDescent="0.2">
      <c r="A228" s="33">
        <v>4213</v>
      </c>
      <c r="B228" s="34" t="s">
        <v>184</v>
      </c>
      <c r="C228" s="36">
        <v>83338084</v>
      </c>
      <c r="D228" s="36">
        <v>6184</v>
      </c>
      <c r="E228" s="37">
        <f t="shared" si="32"/>
        <v>13476.4042690815</v>
      </c>
      <c r="F228" s="38">
        <f t="shared" si="33"/>
        <v>0.74188188498865615</v>
      </c>
      <c r="G228" s="83">
        <f t="shared" si="34"/>
        <v>2813.2543501471255</v>
      </c>
      <c r="H228" s="83">
        <f t="shared" si="35"/>
        <v>1005.2843844093886</v>
      </c>
      <c r="I228" s="37">
        <f t="shared" si="36"/>
        <v>3818.5387345565141</v>
      </c>
      <c r="J228" s="81">
        <f t="shared" si="37"/>
        <v>-266.73377606293155</v>
      </c>
      <c r="K228" s="36">
        <f t="shared" si="38"/>
        <v>3551.8049584935825</v>
      </c>
      <c r="L228" s="37">
        <f t="shared" si="39"/>
        <v>23613843.534497485</v>
      </c>
      <c r="M228" s="37">
        <f t="shared" si="40"/>
        <v>21964361.863324314</v>
      </c>
      <c r="N228" s="41">
        <f>'jan-apr'!M228</f>
        <v>13266370.878380423</v>
      </c>
      <c r="O228" s="41">
        <f t="shared" si="41"/>
        <v>8697990.9849438909</v>
      </c>
    </row>
    <row r="229" spans="1:15" s="34" customFormat="1" x14ac:dyDescent="0.2">
      <c r="A229" s="33">
        <v>4214</v>
      </c>
      <c r="B229" s="34" t="s">
        <v>185</v>
      </c>
      <c r="C229" s="36">
        <v>81945739</v>
      </c>
      <c r="D229" s="36">
        <v>6174</v>
      </c>
      <c r="E229" s="37">
        <f t="shared" si="32"/>
        <v>13272.714447683835</v>
      </c>
      <c r="F229" s="38">
        <f t="shared" si="33"/>
        <v>0.73066867220323994</v>
      </c>
      <c r="G229" s="83">
        <f t="shared" si="34"/>
        <v>2935.4682429857248</v>
      </c>
      <c r="H229" s="83">
        <f t="shared" si="35"/>
        <v>1076.5758218985716</v>
      </c>
      <c r="I229" s="37">
        <f t="shared" si="36"/>
        <v>4012.0440648842964</v>
      </c>
      <c r="J229" s="81">
        <f t="shared" si="37"/>
        <v>-266.73377606293155</v>
      </c>
      <c r="K229" s="36">
        <f t="shared" si="38"/>
        <v>3745.3102888213648</v>
      </c>
      <c r="L229" s="37">
        <f t="shared" si="39"/>
        <v>24770360.056595646</v>
      </c>
      <c r="M229" s="37">
        <f t="shared" si="40"/>
        <v>23123545.723183107</v>
      </c>
      <c r="N229" s="41">
        <f>'jan-apr'!M229</f>
        <v>11077364.013845531</v>
      </c>
      <c r="O229" s="41">
        <f t="shared" si="41"/>
        <v>12046181.709337575</v>
      </c>
    </row>
    <row r="230" spans="1:15" s="34" customFormat="1" x14ac:dyDescent="0.2">
      <c r="A230" s="33">
        <v>4215</v>
      </c>
      <c r="B230" s="34" t="s">
        <v>186</v>
      </c>
      <c r="C230" s="36">
        <v>182219114</v>
      </c>
      <c r="D230" s="36">
        <v>11419</v>
      </c>
      <c r="E230" s="37">
        <f t="shared" si="32"/>
        <v>15957.536912163938</v>
      </c>
      <c r="F230" s="38">
        <f t="shared" si="33"/>
        <v>0.87846931034364961</v>
      </c>
      <c r="G230" s="83">
        <f t="shared" si="34"/>
        <v>1324.5747642976633</v>
      </c>
      <c r="H230" s="83">
        <f t="shared" si="35"/>
        <v>136.88795933053561</v>
      </c>
      <c r="I230" s="37">
        <f t="shared" si="36"/>
        <v>1461.4627236281988</v>
      </c>
      <c r="J230" s="81">
        <f t="shared" si="37"/>
        <v>-266.73377606293155</v>
      </c>
      <c r="K230" s="36">
        <f t="shared" si="38"/>
        <v>1194.7289475652672</v>
      </c>
      <c r="L230" s="37">
        <f t="shared" si="39"/>
        <v>16688442.841110403</v>
      </c>
      <c r="M230" s="37">
        <f t="shared" si="40"/>
        <v>13642609.852247786</v>
      </c>
      <c r="N230" s="41">
        <f>'jan-apr'!M230</f>
        <v>8583703.3123991154</v>
      </c>
      <c r="O230" s="41">
        <f t="shared" si="41"/>
        <v>5058906.5398486704</v>
      </c>
    </row>
    <row r="231" spans="1:15" s="34" customFormat="1" x14ac:dyDescent="0.2">
      <c r="A231" s="33">
        <v>4216</v>
      </c>
      <c r="B231" s="34" t="s">
        <v>187</v>
      </c>
      <c r="C231" s="36">
        <v>65431013</v>
      </c>
      <c r="D231" s="36">
        <v>5390</v>
      </c>
      <c r="E231" s="37">
        <f t="shared" si="32"/>
        <v>12139.334508348795</v>
      </c>
      <c r="F231" s="38">
        <f t="shared" si="33"/>
        <v>0.66827561623568421</v>
      </c>
      <c r="G231" s="83">
        <f t="shared" si="34"/>
        <v>3615.4962065867489</v>
      </c>
      <c r="H231" s="83">
        <f t="shared" si="35"/>
        <v>1473.2588006658357</v>
      </c>
      <c r="I231" s="37">
        <f t="shared" si="36"/>
        <v>5088.7550072525846</v>
      </c>
      <c r="J231" s="81">
        <f t="shared" si="37"/>
        <v>-266.73377606293155</v>
      </c>
      <c r="K231" s="36">
        <f t="shared" si="38"/>
        <v>4822.021231189653</v>
      </c>
      <c r="L231" s="37">
        <f t="shared" si="39"/>
        <v>27428389.48909143</v>
      </c>
      <c r="M231" s="37">
        <f t="shared" si="40"/>
        <v>25990694.436112229</v>
      </c>
      <c r="N231" s="41">
        <f>'jan-apr'!M231</f>
        <v>14773564.384309592</v>
      </c>
      <c r="O231" s="41">
        <f t="shared" si="41"/>
        <v>11217130.051802637</v>
      </c>
    </row>
    <row r="232" spans="1:15" s="34" customFormat="1" x14ac:dyDescent="0.2">
      <c r="A232" s="33">
        <v>4217</v>
      </c>
      <c r="B232" s="34" t="s">
        <v>188</v>
      </c>
      <c r="C232" s="36">
        <v>26649989</v>
      </c>
      <c r="D232" s="36">
        <v>1786</v>
      </c>
      <c r="E232" s="37">
        <f t="shared" si="32"/>
        <v>14921.606382978724</v>
      </c>
      <c r="F232" s="38">
        <f t="shared" si="33"/>
        <v>0.8214408865620586</v>
      </c>
      <c r="G232" s="83">
        <f t="shared" si="34"/>
        <v>1946.1330818087918</v>
      </c>
      <c r="H232" s="83">
        <f t="shared" si="35"/>
        <v>499.46364454536058</v>
      </c>
      <c r="I232" s="37">
        <f t="shared" si="36"/>
        <v>2445.5967263541525</v>
      </c>
      <c r="J232" s="81">
        <f t="shared" si="37"/>
        <v>-266.73377606293155</v>
      </c>
      <c r="K232" s="36">
        <f t="shared" si="38"/>
        <v>2178.8629502912208</v>
      </c>
      <c r="L232" s="37">
        <f t="shared" si="39"/>
        <v>4367835.7532685166</v>
      </c>
      <c r="M232" s="37">
        <f t="shared" si="40"/>
        <v>3891449.2292201202</v>
      </c>
      <c r="N232" s="41">
        <f>'jan-apr'!M232</f>
        <v>636760.17299023224</v>
      </c>
      <c r="O232" s="41">
        <f t="shared" si="41"/>
        <v>3254689.056229888</v>
      </c>
    </row>
    <row r="233" spans="1:15" s="34" customFormat="1" x14ac:dyDescent="0.2">
      <c r="A233" s="33">
        <v>4218</v>
      </c>
      <c r="B233" s="34" t="s">
        <v>189</v>
      </c>
      <c r="C233" s="36">
        <v>19478569</v>
      </c>
      <c r="D233" s="36">
        <v>1344</v>
      </c>
      <c r="E233" s="37">
        <f t="shared" si="32"/>
        <v>14492.982886904761</v>
      </c>
      <c r="F233" s="38">
        <f t="shared" si="33"/>
        <v>0.79784497767801532</v>
      </c>
      <c r="G233" s="83">
        <f t="shared" si="34"/>
        <v>2203.3071794531688</v>
      </c>
      <c r="H233" s="83">
        <f t="shared" si="35"/>
        <v>649.48186817124724</v>
      </c>
      <c r="I233" s="37">
        <f t="shared" si="36"/>
        <v>2852.7890476244161</v>
      </c>
      <c r="J233" s="81">
        <f t="shared" si="37"/>
        <v>-266.73377606293155</v>
      </c>
      <c r="K233" s="36">
        <f t="shared" si="38"/>
        <v>2586.0552715614845</v>
      </c>
      <c r="L233" s="37">
        <f t="shared" si="39"/>
        <v>3834148.4800072154</v>
      </c>
      <c r="M233" s="37">
        <f t="shared" si="40"/>
        <v>3475658.2849786351</v>
      </c>
      <c r="N233" s="41">
        <f>'jan-apr'!M233</f>
        <v>261205.76153352234</v>
      </c>
      <c r="O233" s="41">
        <f t="shared" si="41"/>
        <v>3214452.5234451126</v>
      </c>
    </row>
    <row r="234" spans="1:15" s="34" customFormat="1" x14ac:dyDescent="0.2">
      <c r="A234" s="33">
        <v>4219</v>
      </c>
      <c r="B234" s="34" t="s">
        <v>190</v>
      </c>
      <c r="C234" s="36">
        <v>48458316</v>
      </c>
      <c r="D234" s="36">
        <v>3904</v>
      </c>
      <c r="E234" s="37">
        <f t="shared" si="32"/>
        <v>12412.478483606557</v>
      </c>
      <c r="F234" s="38">
        <f t="shared" si="33"/>
        <v>0.68331231023739469</v>
      </c>
      <c r="G234" s="83">
        <f t="shared" si="34"/>
        <v>3451.6098214320914</v>
      </c>
      <c r="H234" s="83">
        <f t="shared" si="35"/>
        <v>1377.6584093256188</v>
      </c>
      <c r="I234" s="37">
        <f t="shared" si="36"/>
        <v>4829.2682307577106</v>
      </c>
      <c r="J234" s="81">
        <f t="shared" si="37"/>
        <v>-266.73377606293155</v>
      </c>
      <c r="K234" s="36">
        <f t="shared" si="38"/>
        <v>4562.534454694779</v>
      </c>
      <c r="L234" s="37">
        <f t="shared" si="39"/>
        <v>18853463.172878101</v>
      </c>
      <c r="M234" s="37">
        <f t="shared" si="40"/>
        <v>17812134.511128418</v>
      </c>
      <c r="N234" s="41">
        <f>'jan-apr'!M234</f>
        <v>10867063.714423867</v>
      </c>
      <c r="O234" s="41">
        <f t="shared" si="41"/>
        <v>6945070.7967045512</v>
      </c>
    </row>
    <row r="235" spans="1:15" s="34" customFormat="1" x14ac:dyDescent="0.2">
      <c r="A235" s="33">
        <v>4220</v>
      </c>
      <c r="B235" s="34" t="s">
        <v>191</v>
      </c>
      <c r="C235" s="36">
        <v>18201736</v>
      </c>
      <c r="D235" s="36">
        <v>1136</v>
      </c>
      <c r="E235" s="37">
        <f t="shared" si="32"/>
        <v>16022.654929577464</v>
      </c>
      <c r="F235" s="38">
        <f t="shared" si="33"/>
        <v>0.88205408537272079</v>
      </c>
      <c r="G235" s="83">
        <f t="shared" si="34"/>
        <v>1285.5039538495475</v>
      </c>
      <c r="H235" s="83">
        <f t="shared" si="35"/>
        <v>114.09665323580147</v>
      </c>
      <c r="I235" s="37">
        <f t="shared" si="36"/>
        <v>1399.6006070853491</v>
      </c>
      <c r="J235" s="81">
        <f t="shared" si="37"/>
        <v>-266.73377606293155</v>
      </c>
      <c r="K235" s="36">
        <f t="shared" si="38"/>
        <v>1132.8668310224175</v>
      </c>
      <c r="L235" s="37">
        <f t="shared" si="39"/>
        <v>1589946.2896489566</v>
      </c>
      <c r="M235" s="37">
        <f t="shared" si="40"/>
        <v>1286936.7200414662</v>
      </c>
      <c r="N235" s="41">
        <f>'jan-apr'!M235</f>
        <v>-293579.79679904558</v>
      </c>
      <c r="O235" s="41">
        <f t="shared" si="41"/>
        <v>1580516.5168405117</v>
      </c>
    </row>
    <row r="236" spans="1:15" s="34" customFormat="1" x14ac:dyDescent="0.2">
      <c r="A236" s="33">
        <v>4221</v>
      </c>
      <c r="B236" s="34" t="s">
        <v>192</v>
      </c>
      <c r="C236" s="36">
        <v>33804723</v>
      </c>
      <c r="D236" s="36">
        <v>1180</v>
      </c>
      <c r="E236" s="37">
        <f t="shared" si="32"/>
        <v>28648.070338983052</v>
      </c>
      <c r="F236" s="38">
        <f t="shared" si="33"/>
        <v>1.5770886654931815</v>
      </c>
      <c r="G236" s="83">
        <f t="shared" si="34"/>
        <v>-6289.7452917938053</v>
      </c>
      <c r="H236" s="83">
        <f t="shared" si="35"/>
        <v>0</v>
      </c>
      <c r="I236" s="37">
        <f t="shared" si="36"/>
        <v>-6289.7452917938053</v>
      </c>
      <c r="J236" s="81">
        <f t="shared" si="37"/>
        <v>-266.73377606293155</v>
      </c>
      <c r="K236" s="36">
        <f t="shared" si="38"/>
        <v>-6556.4790678567369</v>
      </c>
      <c r="L236" s="37">
        <f t="shared" si="39"/>
        <v>-7421899.4443166899</v>
      </c>
      <c r="M236" s="37">
        <f t="shared" si="40"/>
        <v>-7736645.3000709498</v>
      </c>
      <c r="N236" s="41">
        <f>'jan-apr'!M236</f>
        <v>-8273106.57484408</v>
      </c>
      <c r="O236" s="41">
        <f t="shared" si="41"/>
        <v>536461.27477313019</v>
      </c>
    </row>
    <row r="237" spans="1:15" s="34" customFormat="1" x14ac:dyDescent="0.2">
      <c r="A237" s="33">
        <v>4222</v>
      </c>
      <c r="B237" s="34" t="s">
        <v>193</v>
      </c>
      <c r="C237" s="36">
        <v>64366934</v>
      </c>
      <c r="D237" s="36">
        <v>995</v>
      </c>
      <c r="E237" s="37">
        <f t="shared" si="32"/>
        <v>64690.385929648241</v>
      </c>
      <c r="F237" s="38">
        <f t="shared" si="33"/>
        <v>3.5612337308876283</v>
      </c>
      <c r="G237" s="83">
        <f t="shared" si="34"/>
        <v>-27915.134646192921</v>
      </c>
      <c r="H237" s="83">
        <f t="shared" si="35"/>
        <v>0</v>
      </c>
      <c r="I237" s="37">
        <f t="shared" si="36"/>
        <v>-27915.134646192921</v>
      </c>
      <c r="J237" s="81">
        <f t="shared" si="37"/>
        <v>-266.73377606293155</v>
      </c>
      <c r="K237" s="36">
        <f t="shared" si="38"/>
        <v>-28181.868422255851</v>
      </c>
      <c r="L237" s="37">
        <f t="shared" si="39"/>
        <v>-27775558.972961955</v>
      </c>
      <c r="M237" s="37">
        <f t="shared" si="40"/>
        <v>-28040959.080144573</v>
      </c>
      <c r="N237" s="41">
        <f>'jan-apr'!M237</f>
        <v>-27238474.926245645</v>
      </c>
      <c r="O237" s="41">
        <f t="shared" si="41"/>
        <v>-802484.15389892831</v>
      </c>
    </row>
    <row r="238" spans="1:15" s="34" customFormat="1" x14ac:dyDescent="0.2">
      <c r="A238" s="33">
        <v>4223</v>
      </c>
      <c r="B238" s="34" t="s">
        <v>197</v>
      </c>
      <c r="C238" s="36">
        <v>189446334</v>
      </c>
      <c r="D238" s="36">
        <v>15294</v>
      </c>
      <c r="E238" s="37">
        <f t="shared" si="32"/>
        <v>12386.970969007454</v>
      </c>
      <c r="F238" s="38">
        <f t="shared" si="33"/>
        <v>0.68190811052400579</v>
      </c>
      <c r="G238" s="83">
        <f t="shared" si="34"/>
        <v>3466.9143301915533</v>
      </c>
      <c r="H238" s="83">
        <f t="shared" si="35"/>
        <v>1386.5860394353049</v>
      </c>
      <c r="I238" s="37">
        <f t="shared" si="36"/>
        <v>4853.5003696268577</v>
      </c>
      <c r="J238" s="81">
        <f t="shared" si="37"/>
        <v>-266.73377606293155</v>
      </c>
      <c r="K238" s="36">
        <f t="shared" si="38"/>
        <v>4586.7665935639261</v>
      </c>
      <c r="L238" s="37">
        <f t="shared" si="39"/>
        <v>74229434.653073162</v>
      </c>
      <c r="M238" s="37">
        <f t="shared" si="40"/>
        <v>70150008.281966686</v>
      </c>
      <c r="N238" s="41">
        <f>'jan-apr'!M238</f>
        <v>37856758.169671774</v>
      </c>
      <c r="O238" s="41">
        <f t="shared" si="41"/>
        <v>32293250.112294912</v>
      </c>
    </row>
    <row r="239" spans="1:15" s="34" customFormat="1" x14ac:dyDescent="0.2">
      <c r="A239" s="33">
        <v>4224</v>
      </c>
      <c r="B239" s="34" t="s">
        <v>198</v>
      </c>
      <c r="C239" s="36">
        <v>29319657</v>
      </c>
      <c r="D239" s="36">
        <v>911</v>
      </c>
      <c r="E239" s="37">
        <f t="shared" si="32"/>
        <v>32184.036223929746</v>
      </c>
      <c r="F239" s="38">
        <f t="shared" si="33"/>
        <v>1.7717451171401775</v>
      </c>
      <c r="G239" s="83">
        <f t="shared" si="34"/>
        <v>-8411.3248227618224</v>
      </c>
      <c r="H239" s="83">
        <f t="shared" si="35"/>
        <v>0</v>
      </c>
      <c r="I239" s="37">
        <f t="shared" si="36"/>
        <v>-8411.3248227618224</v>
      </c>
      <c r="J239" s="81">
        <f t="shared" si="37"/>
        <v>-266.73377606293155</v>
      </c>
      <c r="K239" s="36">
        <f t="shared" si="38"/>
        <v>-8678.0585988247531</v>
      </c>
      <c r="L239" s="37">
        <f t="shared" si="39"/>
        <v>-7662716.9135360206</v>
      </c>
      <c r="M239" s="37">
        <f t="shared" si="40"/>
        <v>-7905711.3835293502</v>
      </c>
      <c r="N239" s="41">
        <f>'jan-apr'!M239</f>
        <v>-8373814.5863414872</v>
      </c>
      <c r="O239" s="41">
        <f t="shared" si="41"/>
        <v>468103.20281213708</v>
      </c>
    </row>
    <row r="240" spans="1:15" s="34" customFormat="1" x14ac:dyDescent="0.2">
      <c r="A240" s="33">
        <v>4225</v>
      </c>
      <c r="B240" s="34" t="s">
        <v>200</v>
      </c>
      <c r="C240" s="36">
        <v>140097895</v>
      </c>
      <c r="D240" s="36">
        <v>10751</v>
      </c>
      <c r="E240" s="37">
        <f t="shared" si="32"/>
        <v>13031.150125569715</v>
      </c>
      <c r="F240" s="38">
        <f t="shared" si="33"/>
        <v>0.71737045176863989</v>
      </c>
      <c r="G240" s="83">
        <f t="shared" si="34"/>
        <v>3080.4068362541971</v>
      </c>
      <c r="H240" s="83">
        <f t="shared" si="35"/>
        <v>1161.1233346385136</v>
      </c>
      <c r="I240" s="37">
        <f t="shared" si="36"/>
        <v>4241.5301708927109</v>
      </c>
      <c r="J240" s="81">
        <f t="shared" si="37"/>
        <v>-266.73377606293155</v>
      </c>
      <c r="K240" s="36">
        <f t="shared" si="38"/>
        <v>3974.7963948297793</v>
      </c>
      <c r="L240" s="37">
        <f t="shared" si="39"/>
        <v>45600690.867267534</v>
      </c>
      <c r="M240" s="37">
        <f t="shared" si="40"/>
        <v>42733036.040814959</v>
      </c>
      <c r="N240" s="41">
        <f>'jan-apr'!M240</f>
        <v>27014737.061467975</v>
      </c>
      <c r="O240" s="41">
        <f t="shared" si="41"/>
        <v>15718298.979346983</v>
      </c>
    </row>
    <row r="241" spans="1:15" s="34" customFormat="1" x14ac:dyDescent="0.2">
      <c r="A241" s="33">
        <v>4226</v>
      </c>
      <c r="B241" s="34" t="s">
        <v>201</v>
      </c>
      <c r="C241" s="36">
        <v>23484776</v>
      </c>
      <c r="D241" s="36">
        <v>1750</v>
      </c>
      <c r="E241" s="37">
        <f t="shared" si="32"/>
        <v>13419.871999999999</v>
      </c>
      <c r="F241" s="38">
        <f t="shared" si="33"/>
        <v>0.7387697591195107</v>
      </c>
      <c r="G241" s="83">
        <f t="shared" si="34"/>
        <v>2847.1737115960264</v>
      </c>
      <c r="H241" s="83">
        <f t="shared" si="35"/>
        <v>1025.070678587914</v>
      </c>
      <c r="I241" s="37">
        <f t="shared" si="36"/>
        <v>3872.2443901839406</v>
      </c>
      <c r="J241" s="81">
        <f t="shared" si="37"/>
        <v>-266.73377606293155</v>
      </c>
      <c r="K241" s="36">
        <f t="shared" si="38"/>
        <v>3605.510614121009</v>
      </c>
      <c r="L241" s="37">
        <f t="shared" si="39"/>
        <v>6776427.6828218959</v>
      </c>
      <c r="M241" s="37">
        <f t="shared" si="40"/>
        <v>6309643.5747117661</v>
      </c>
      <c r="N241" s="41">
        <f>'jan-apr'!M241</f>
        <v>4120688.2936070091</v>
      </c>
      <c r="O241" s="41">
        <f t="shared" si="41"/>
        <v>2188955.281104757</v>
      </c>
    </row>
    <row r="242" spans="1:15" s="34" customFormat="1" x14ac:dyDescent="0.2">
      <c r="A242" s="33">
        <v>4227</v>
      </c>
      <c r="B242" s="34" t="s">
        <v>202</v>
      </c>
      <c r="C242" s="36">
        <v>105559366</v>
      </c>
      <c r="D242" s="36">
        <v>6024</v>
      </c>
      <c r="E242" s="37">
        <f t="shared" si="32"/>
        <v>17523.135126162018</v>
      </c>
      <c r="F242" s="38">
        <f t="shared" si="33"/>
        <v>0.96465616931170073</v>
      </c>
      <c r="G242" s="83">
        <f t="shared" si="34"/>
        <v>385.21583589881482</v>
      </c>
      <c r="H242" s="83">
        <f t="shared" si="35"/>
        <v>0</v>
      </c>
      <c r="I242" s="37">
        <f t="shared" si="36"/>
        <v>385.21583589881482</v>
      </c>
      <c r="J242" s="81">
        <f t="shared" si="37"/>
        <v>-266.73377606293155</v>
      </c>
      <c r="K242" s="36">
        <f t="shared" si="38"/>
        <v>118.48205983588326</v>
      </c>
      <c r="L242" s="37">
        <f t="shared" si="39"/>
        <v>2320540.1954544606</v>
      </c>
      <c r="M242" s="37">
        <f t="shared" si="40"/>
        <v>713735.92845136079</v>
      </c>
      <c r="N242" s="41">
        <f>'jan-apr'!M242</f>
        <v>-6051203.175983672</v>
      </c>
      <c r="O242" s="41">
        <f t="shared" si="41"/>
        <v>6764939.1044350332</v>
      </c>
    </row>
    <row r="243" spans="1:15" s="34" customFormat="1" x14ac:dyDescent="0.2">
      <c r="A243" s="33">
        <v>4228</v>
      </c>
      <c r="B243" s="34" t="s">
        <v>203</v>
      </c>
      <c r="C243" s="36">
        <v>76907609</v>
      </c>
      <c r="D243" s="36">
        <v>1837</v>
      </c>
      <c r="E243" s="37">
        <f t="shared" si="32"/>
        <v>41865.873162765376</v>
      </c>
      <c r="F243" s="38">
        <f t="shared" si="33"/>
        <v>2.3047344290455354</v>
      </c>
      <c r="G243" s="83">
        <f t="shared" si="34"/>
        <v>-14220.426986063199</v>
      </c>
      <c r="H243" s="83">
        <f t="shared" si="35"/>
        <v>0</v>
      </c>
      <c r="I243" s="37">
        <f t="shared" si="36"/>
        <v>-14220.426986063199</v>
      </c>
      <c r="J243" s="81">
        <f t="shared" si="37"/>
        <v>-266.73377606293155</v>
      </c>
      <c r="K243" s="36">
        <f t="shared" si="38"/>
        <v>-14487.16076212613</v>
      </c>
      <c r="L243" s="37">
        <f t="shared" si="39"/>
        <v>-26122924.373398099</v>
      </c>
      <c r="M243" s="37">
        <f t="shared" si="40"/>
        <v>-26612914.320025701</v>
      </c>
      <c r="N243" s="41">
        <f>'jan-apr'!M243</f>
        <v>-25621439.933380149</v>
      </c>
      <c r="O243" s="41">
        <f t="shared" si="41"/>
        <v>-991474.38664555177</v>
      </c>
    </row>
    <row r="244" spans="1:15" s="34" customFormat="1" x14ac:dyDescent="0.2">
      <c r="A244" s="33">
        <v>4601</v>
      </c>
      <c r="B244" s="34" t="s">
        <v>227</v>
      </c>
      <c r="C244" s="36">
        <v>5531084471</v>
      </c>
      <c r="D244" s="36">
        <v>289330</v>
      </c>
      <c r="E244" s="37">
        <f t="shared" si="32"/>
        <v>19116.871637922097</v>
      </c>
      <c r="F244" s="38">
        <f t="shared" si="33"/>
        <v>1.0523920537443512</v>
      </c>
      <c r="G244" s="83">
        <f t="shared" si="34"/>
        <v>-571.0260711572322</v>
      </c>
      <c r="H244" s="83">
        <f t="shared" si="35"/>
        <v>0</v>
      </c>
      <c r="I244" s="37">
        <f t="shared" si="36"/>
        <v>-571.0260711572322</v>
      </c>
      <c r="J244" s="81">
        <f t="shared" si="37"/>
        <v>-266.73377606293155</v>
      </c>
      <c r="K244" s="36">
        <f t="shared" si="38"/>
        <v>-837.75984722016369</v>
      </c>
      <c r="L244" s="37">
        <f t="shared" si="39"/>
        <v>-165214973.16792199</v>
      </c>
      <c r="M244" s="37">
        <f t="shared" si="40"/>
        <v>-242389056.59620997</v>
      </c>
      <c r="N244" s="41">
        <f>'jan-apr'!M244</f>
        <v>-137669865.16748956</v>
      </c>
      <c r="O244" s="41">
        <f t="shared" si="41"/>
        <v>-104719191.42872041</v>
      </c>
    </row>
    <row r="245" spans="1:15" s="34" customFormat="1" x14ac:dyDescent="0.2">
      <c r="A245" s="33">
        <v>4602</v>
      </c>
      <c r="B245" s="34" t="s">
        <v>406</v>
      </c>
      <c r="C245" s="36">
        <v>291848524</v>
      </c>
      <c r="D245" s="36">
        <v>17179</v>
      </c>
      <c r="E245" s="37">
        <f t="shared" si="32"/>
        <v>16988.679434192909</v>
      </c>
      <c r="F245" s="38">
        <f t="shared" si="33"/>
        <v>0.93523415225996809</v>
      </c>
      <c r="G245" s="83">
        <f t="shared" si="34"/>
        <v>705.88925108028047</v>
      </c>
      <c r="H245" s="83">
        <f t="shared" si="35"/>
        <v>0</v>
      </c>
      <c r="I245" s="37">
        <f t="shared" si="36"/>
        <v>705.88925108028047</v>
      </c>
      <c r="J245" s="81">
        <f t="shared" si="37"/>
        <v>-266.73377606293155</v>
      </c>
      <c r="K245" s="36">
        <f t="shared" si="38"/>
        <v>439.15547501734892</v>
      </c>
      <c r="L245" s="37">
        <f t="shared" si="39"/>
        <v>12126471.444308138</v>
      </c>
      <c r="M245" s="37">
        <f t="shared" si="40"/>
        <v>7544251.9053230369</v>
      </c>
      <c r="N245" s="41">
        <f>'jan-apr'!M245</f>
        <v>2633073.9855538588</v>
      </c>
      <c r="O245" s="41">
        <f t="shared" si="41"/>
        <v>4911177.9197691781</v>
      </c>
    </row>
    <row r="246" spans="1:15" s="34" customFormat="1" x14ac:dyDescent="0.2">
      <c r="A246" s="33">
        <v>4611</v>
      </c>
      <c r="B246" s="34" t="s">
        <v>228</v>
      </c>
      <c r="C246" s="36">
        <v>60827616</v>
      </c>
      <c r="D246" s="36">
        <v>4073</v>
      </c>
      <c r="E246" s="37">
        <f t="shared" si="32"/>
        <v>14934.35207463786</v>
      </c>
      <c r="F246" s="38">
        <f t="shared" si="33"/>
        <v>0.82214254240175899</v>
      </c>
      <c r="G246" s="83">
        <f t="shared" si="34"/>
        <v>1938.4856668133098</v>
      </c>
      <c r="H246" s="83">
        <f t="shared" si="35"/>
        <v>495.00265246466284</v>
      </c>
      <c r="I246" s="37">
        <f t="shared" si="36"/>
        <v>2433.4883192779726</v>
      </c>
      <c r="J246" s="81">
        <f t="shared" si="37"/>
        <v>-266.73377606293155</v>
      </c>
      <c r="K246" s="36">
        <f t="shared" si="38"/>
        <v>2166.7545432150409</v>
      </c>
      <c r="L246" s="37">
        <f t="shared" si="39"/>
        <v>9911597.9244191814</v>
      </c>
      <c r="M246" s="37">
        <f t="shared" si="40"/>
        <v>8825191.2545148619</v>
      </c>
      <c r="N246" s="41">
        <f>'jan-apr'!M246</f>
        <v>3874832.8750636289</v>
      </c>
      <c r="O246" s="41">
        <f t="shared" si="41"/>
        <v>4950358.379451233</v>
      </c>
    </row>
    <row r="247" spans="1:15" s="34" customFormat="1" x14ac:dyDescent="0.2">
      <c r="A247" s="33">
        <v>4612</v>
      </c>
      <c r="B247" s="34" t="s">
        <v>229</v>
      </c>
      <c r="C247" s="36">
        <v>79392491</v>
      </c>
      <c r="D247" s="36">
        <v>5732</v>
      </c>
      <c r="E247" s="37">
        <f t="shared" si="32"/>
        <v>13850.748604326587</v>
      </c>
      <c r="F247" s="38">
        <f t="shared" si="33"/>
        <v>0.76248970258756965</v>
      </c>
      <c r="G247" s="83">
        <f t="shared" si="34"/>
        <v>2588.6477490000734</v>
      </c>
      <c r="H247" s="83">
        <f t="shared" si="35"/>
        <v>874.26386707360825</v>
      </c>
      <c r="I247" s="37">
        <f t="shared" si="36"/>
        <v>3462.9116160736817</v>
      </c>
      <c r="J247" s="81">
        <f t="shared" si="37"/>
        <v>-266.73377606293155</v>
      </c>
      <c r="K247" s="36">
        <f t="shared" si="38"/>
        <v>3196.1778400107501</v>
      </c>
      <c r="L247" s="37">
        <f t="shared" si="39"/>
        <v>19849409.383334342</v>
      </c>
      <c r="M247" s="37">
        <f t="shared" si="40"/>
        <v>18320491.378941618</v>
      </c>
      <c r="N247" s="41">
        <f>'jan-apr'!M247</f>
        <v>10272753.301403077</v>
      </c>
      <c r="O247" s="41">
        <f t="shared" si="41"/>
        <v>8047738.0775385406</v>
      </c>
    </row>
    <row r="248" spans="1:15" s="34" customFormat="1" x14ac:dyDescent="0.2">
      <c r="A248" s="33">
        <v>4613</v>
      </c>
      <c r="B248" s="34" t="s">
        <v>230</v>
      </c>
      <c r="C248" s="36">
        <v>201964947</v>
      </c>
      <c r="D248" s="36">
        <v>12132</v>
      </c>
      <c r="E248" s="37">
        <f t="shared" si="32"/>
        <v>16647.292037586547</v>
      </c>
      <c r="F248" s="38">
        <f t="shared" si="33"/>
        <v>0.91644062839049156</v>
      </c>
      <c r="G248" s="83">
        <f t="shared" si="34"/>
        <v>910.72168904409773</v>
      </c>
      <c r="H248" s="83">
        <f t="shared" si="35"/>
        <v>0</v>
      </c>
      <c r="I248" s="37">
        <f t="shared" si="36"/>
        <v>910.72168904409773</v>
      </c>
      <c r="J248" s="81">
        <f t="shared" si="37"/>
        <v>-266.73377606293155</v>
      </c>
      <c r="K248" s="36">
        <f t="shared" si="38"/>
        <v>643.98791298116612</v>
      </c>
      <c r="L248" s="37">
        <f t="shared" si="39"/>
        <v>11048875.531482995</v>
      </c>
      <c r="M248" s="37">
        <f t="shared" si="40"/>
        <v>7812861.3602875071</v>
      </c>
      <c r="N248" s="41">
        <f>'jan-apr'!M248</f>
        <v>4261075.3081284948</v>
      </c>
      <c r="O248" s="41">
        <f t="shared" si="41"/>
        <v>3551786.0521590123</v>
      </c>
    </row>
    <row r="249" spans="1:15" s="34" customFormat="1" x14ac:dyDescent="0.2">
      <c r="A249" s="33">
        <v>4614</v>
      </c>
      <c r="B249" s="34" t="s">
        <v>231</v>
      </c>
      <c r="C249" s="36">
        <v>330623847</v>
      </c>
      <c r="D249" s="36">
        <v>19098</v>
      </c>
      <c r="E249" s="37">
        <f t="shared" si="32"/>
        <v>17311.961828463714</v>
      </c>
      <c r="F249" s="38">
        <f t="shared" si="33"/>
        <v>0.95303098791853635</v>
      </c>
      <c r="G249" s="83">
        <f t="shared" si="34"/>
        <v>511.91981451779719</v>
      </c>
      <c r="H249" s="83">
        <f t="shared" si="35"/>
        <v>0</v>
      </c>
      <c r="I249" s="37">
        <f t="shared" si="36"/>
        <v>511.91981451779719</v>
      </c>
      <c r="J249" s="81">
        <f t="shared" si="37"/>
        <v>-266.73377606293155</v>
      </c>
      <c r="K249" s="36">
        <f t="shared" si="38"/>
        <v>245.18603845486564</v>
      </c>
      <c r="L249" s="37">
        <f t="shared" si="39"/>
        <v>9776644.6176608913</v>
      </c>
      <c r="M249" s="37">
        <f t="shared" si="40"/>
        <v>4682562.9624110237</v>
      </c>
      <c r="N249" s="41">
        <f>'jan-apr'!M249</f>
        <v>2551511.5203625062</v>
      </c>
      <c r="O249" s="41">
        <f t="shared" si="41"/>
        <v>2131051.4420485175</v>
      </c>
    </row>
    <row r="250" spans="1:15" s="34" customFormat="1" x14ac:dyDescent="0.2">
      <c r="A250" s="33">
        <v>4615</v>
      </c>
      <c r="B250" s="34" t="s">
        <v>232</v>
      </c>
      <c r="C250" s="36">
        <v>48781609</v>
      </c>
      <c r="D250" s="36">
        <v>3181</v>
      </c>
      <c r="E250" s="37">
        <f t="shared" si="32"/>
        <v>15335.306193021062</v>
      </c>
      <c r="F250" s="38">
        <f t="shared" si="33"/>
        <v>0.8442152400739823</v>
      </c>
      <c r="G250" s="83">
        <f t="shared" si="34"/>
        <v>1697.9131957833883</v>
      </c>
      <c r="H250" s="83">
        <f t="shared" si="35"/>
        <v>354.668711030542</v>
      </c>
      <c r="I250" s="37">
        <f t="shared" si="36"/>
        <v>2052.5819068139303</v>
      </c>
      <c r="J250" s="81">
        <f t="shared" si="37"/>
        <v>-266.73377606293155</v>
      </c>
      <c r="K250" s="36">
        <f t="shared" si="38"/>
        <v>1785.8481307509987</v>
      </c>
      <c r="L250" s="37">
        <f t="shared" si="39"/>
        <v>6529263.0455751121</v>
      </c>
      <c r="M250" s="37">
        <f t="shared" si="40"/>
        <v>5680782.9039189266</v>
      </c>
      <c r="N250" s="41">
        <f>'jan-apr'!M250</f>
        <v>3231229.2585508004</v>
      </c>
      <c r="O250" s="41">
        <f t="shared" si="41"/>
        <v>2449553.6453681262</v>
      </c>
    </row>
    <row r="251" spans="1:15" s="34" customFormat="1" x14ac:dyDescent="0.2">
      <c r="A251" s="33">
        <v>4616</v>
      </c>
      <c r="B251" s="34" t="s">
        <v>233</v>
      </c>
      <c r="C251" s="36">
        <v>51187724</v>
      </c>
      <c r="D251" s="36">
        <v>2910</v>
      </c>
      <c r="E251" s="37">
        <f t="shared" si="32"/>
        <v>17590.283161512027</v>
      </c>
      <c r="F251" s="38">
        <f t="shared" si="33"/>
        <v>0.96835269770637356</v>
      </c>
      <c r="G251" s="83">
        <f t="shared" si="34"/>
        <v>344.92701468880983</v>
      </c>
      <c r="H251" s="83">
        <f t="shared" si="35"/>
        <v>0</v>
      </c>
      <c r="I251" s="37">
        <f t="shared" si="36"/>
        <v>344.92701468880983</v>
      </c>
      <c r="J251" s="81">
        <f t="shared" si="37"/>
        <v>-266.73377606293155</v>
      </c>
      <c r="K251" s="36">
        <f t="shared" si="38"/>
        <v>78.19323862587828</v>
      </c>
      <c r="L251" s="37">
        <f t="shared" si="39"/>
        <v>1003737.6127444366</v>
      </c>
      <c r="M251" s="37">
        <f t="shared" si="40"/>
        <v>227542.32440130578</v>
      </c>
      <c r="N251" s="41">
        <f>'jan-apr'!M251</f>
        <v>-828856.57525107625</v>
      </c>
      <c r="O251" s="41">
        <f t="shared" si="41"/>
        <v>1056398.8996523821</v>
      </c>
    </row>
    <row r="252" spans="1:15" s="34" customFormat="1" x14ac:dyDescent="0.2">
      <c r="A252" s="33">
        <v>4617</v>
      </c>
      <c r="B252" s="34" t="s">
        <v>234</v>
      </c>
      <c r="C252" s="36">
        <v>233020293</v>
      </c>
      <c r="D252" s="36">
        <v>13058</v>
      </c>
      <c r="E252" s="37">
        <f t="shared" si="32"/>
        <v>17845.021672537907</v>
      </c>
      <c r="F252" s="38">
        <f t="shared" si="33"/>
        <v>0.98237616293980146</v>
      </c>
      <c r="G252" s="83">
        <f t="shared" si="34"/>
        <v>192.08390807328178</v>
      </c>
      <c r="H252" s="83">
        <f t="shared" si="35"/>
        <v>0</v>
      </c>
      <c r="I252" s="37">
        <f t="shared" si="36"/>
        <v>192.08390807328178</v>
      </c>
      <c r="J252" s="81">
        <f t="shared" si="37"/>
        <v>-266.73377606293155</v>
      </c>
      <c r="K252" s="36">
        <f t="shared" si="38"/>
        <v>-74.649867989649778</v>
      </c>
      <c r="L252" s="37">
        <f t="shared" si="39"/>
        <v>2508231.6716209133</v>
      </c>
      <c r="M252" s="37">
        <f t="shared" si="40"/>
        <v>-974777.97620884678</v>
      </c>
      <c r="N252" s="41">
        <f>'jan-apr'!M252</f>
        <v>-5759584.8389101606</v>
      </c>
      <c r="O252" s="41">
        <f t="shared" si="41"/>
        <v>4784806.8627013136</v>
      </c>
    </row>
    <row r="253" spans="1:15" s="34" customFormat="1" x14ac:dyDescent="0.2">
      <c r="A253" s="33">
        <v>4618</v>
      </c>
      <c r="B253" s="34" t="s">
        <v>235</v>
      </c>
      <c r="C253" s="36">
        <v>211428756</v>
      </c>
      <c r="D253" s="36">
        <v>11148</v>
      </c>
      <c r="E253" s="37">
        <f t="shared" si="32"/>
        <v>18965.622174381057</v>
      </c>
      <c r="F253" s="38">
        <f t="shared" si="33"/>
        <v>1.0440657053449649</v>
      </c>
      <c r="G253" s="83">
        <f t="shared" si="34"/>
        <v>-480.27639303260798</v>
      </c>
      <c r="H253" s="83">
        <f t="shared" si="35"/>
        <v>0</v>
      </c>
      <c r="I253" s="37">
        <f t="shared" si="36"/>
        <v>-480.27639303260798</v>
      </c>
      <c r="J253" s="81">
        <f t="shared" si="37"/>
        <v>-266.73377606293155</v>
      </c>
      <c r="K253" s="36">
        <f t="shared" si="38"/>
        <v>-747.0101690955396</v>
      </c>
      <c r="L253" s="37">
        <f t="shared" si="39"/>
        <v>-5354121.2295275135</v>
      </c>
      <c r="M253" s="37">
        <f t="shared" si="40"/>
        <v>-8327669.3650770755</v>
      </c>
      <c r="N253" s="41">
        <f>'jan-apr'!M253</f>
        <v>-15375103.310137115</v>
      </c>
      <c r="O253" s="41">
        <f t="shared" si="41"/>
        <v>7047433.9450600399</v>
      </c>
    </row>
    <row r="254" spans="1:15" s="34" customFormat="1" x14ac:dyDescent="0.2">
      <c r="A254" s="33">
        <v>4619</v>
      </c>
      <c r="B254" s="34" t="s">
        <v>236</v>
      </c>
      <c r="C254" s="36">
        <v>46562393</v>
      </c>
      <c r="D254" s="36">
        <v>962</v>
      </c>
      <c r="E254" s="37">
        <f t="shared" si="32"/>
        <v>48401.655925155923</v>
      </c>
      <c r="F254" s="38">
        <f t="shared" si="33"/>
        <v>2.6645320975351243</v>
      </c>
      <c r="G254" s="83">
        <f t="shared" si="34"/>
        <v>-18141.896643497526</v>
      </c>
      <c r="H254" s="83">
        <f t="shared" si="35"/>
        <v>0</v>
      </c>
      <c r="I254" s="37">
        <f t="shared" si="36"/>
        <v>-18141.896643497526</v>
      </c>
      <c r="J254" s="81">
        <f t="shared" si="37"/>
        <v>-266.73377606293155</v>
      </c>
      <c r="K254" s="36">
        <f t="shared" si="38"/>
        <v>-18408.630419560457</v>
      </c>
      <c r="L254" s="37">
        <f t="shared" si="39"/>
        <v>-17452504.57104462</v>
      </c>
      <c r="M254" s="37">
        <f t="shared" si="40"/>
        <v>-17709102.463617161</v>
      </c>
      <c r="N254" s="41">
        <f>'jan-apr'!M254</f>
        <v>-15487908.892711872</v>
      </c>
      <c r="O254" s="41">
        <f t="shared" si="41"/>
        <v>-2221193.5709052887</v>
      </c>
    </row>
    <row r="255" spans="1:15" s="34" customFormat="1" x14ac:dyDescent="0.2">
      <c r="A255" s="33">
        <v>4620</v>
      </c>
      <c r="B255" s="34" t="s">
        <v>237</v>
      </c>
      <c r="C255" s="36">
        <v>22613749</v>
      </c>
      <c r="D255" s="36">
        <v>1056</v>
      </c>
      <c r="E255" s="37">
        <f t="shared" si="32"/>
        <v>21414.535037878788</v>
      </c>
      <c r="F255" s="38">
        <f t="shared" si="33"/>
        <v>1.1788794178953448</v>
      </c>
      <c r="G255" s="83">
        <f t="shared" si="34"/>
        <v>-1949.6241111312468</v>
      </c>
      <c r="H255" s="83">
        <f t="shared" si="35"/>
        <v>0</v>
      </c>
      <c r="I255" s="37">
        <f t="shared" si="36"/>
        <v>-1949.6241111312468</v>
      </c>
      <c r="J255" s="81">
        <f t="shared" si="37"/>
        <v>-266.73377606293155</v>
      </c>
      <c r="K255" s="36">
        <f t="shared" si="38"/>
        <v>-2216.3578871941781</v>
      </c>
      <c r="L255" s="37">
        <f t="shared" si="39"/>
        <v>-2058803.0613545966</v>
      </c>
      <c r="M255" s="37">
        <f t="shared" si="40"/>
        <v>-2340473.9288770519</v>
      </c>
      <c r="N255" s="41">
        <f>'jan-apr'!M255</f>
        <v>-3750108.0730808023</v>
      </c>
      <c r="O255" s="41">
        <f t="shared" si="41"/>
        <v>1409634.1442037504</v>
      </c>
    </row>
    <row r="256" spans="1:15" s="34" customFormat="1" x14ac:dyDescent="0.2">
      <c r="A256" s="33">
        <v>4621</v>
      </c>
      <c r="B256" s="34" t="s">
        <v>238</v>
      </c>
      <c r="C256" s="36">
        <v>254066610</v>
      </c>
      <c r="D256" s="36">
        <v>16144</v>
      </c>
      <c r="E256" s="37">
        <f t="shared" si="32"/>
        <v>15737.525396432111</v>
      </c>
      <c r="F256" s="38">
        <f t="shared" si="33"/>
        <v>0.86635758122427209</v>
      </c>
      <c r="G256" s="83">
        <f t="shared" si="34"/>
        <v>1456.5816737367593</v>
      </c>
      <c r="H256" s="83">
        <f t="shared" si="35"/>
        <v>213.89198983667501</v>
      </c>
      <c r="I256" s="37">
        <f t="shared" si="36"/>
        <v>1670.4736635734344</v>
      </c>
      <c r="J256" s="81">
        <f t="shared" si="37"/>
        <v>-266.73377606293155</v>
      </c>
      <c r="K256" s="36">
        <f t="shared" si="38"/>
        <v>1403.7398875105027</v>
      </c>
      <c r="L256" s="37">
        <f t="shared" si="39"/>
        <v>26968126.824729525</v>
      </c>
      <c r="M256" s="37">
        <f t="shared" si="40"/>
        <v>22661976.743969556</v>
      </c>
      <c r="N256" s="41">
        <f>'jan-apr'!M256</f>
        <v>10139717.705138041</v>
      </c>
      <c r="O256" s="41">
        <f t="shared" si="41"/>
        <v>12522259.038831515</v>
      </c>
    </row>
    <row r="257" spans="1:15" s="34" customFormat="1" x14ac:dyDescent="0.2">
      <c r="A257" s="33">
        <v>4622</v>
      </c>
      <c r="B257" s="34" t="s">
        <v>239</v>
      </c>
      <c r="C257" s="36">
        <v>135242557</v>
      </c>
      <c r="D257" s="36">
        <v>8531</v>
      </c>
      <c r="E257" s="37">
        <f t="shared" si="32"/>
        <v>15853.071972805064</v>
      </c>
      <c r="F257" s="38">
        <f t="shared" si="33"/>
        <v>0.87271847023976568</v>
      </c>
      <c r="G257" s="83">
        <f t="shared" si="34"/>
        <v>1387.2537279129872</v>
      </c>
      <c r="H257" s="83">
        <f t="shared" si="35"/>
        <v>173.45068810614129</v>
      </c>
      <c r="I257" s="37">
        <f t="shared" si="36"/>
        <v>1560.7044160191285</v>
      </c>
      <c r="J257" s="81">
        <f t="shared" si="37"/>
        <v>-266.73377606293155</v>
      </c>
      <c r="K257" s="36">
        <f t="shared" si="38"/>
        <v>1293.9706399561969</v>
      </c>
      <c r="L257" s="37">
        <f t="shared" si="39"/>
        <v>13314369.373059185</v>
      </c>
      <c r="M257" s="37">
        <f t="shared" si="40"/>
        <v>11038863.529466316</v>
      </c>
      <c r="N257" s="41">
        <f>'jan-apr'!M257</f>
        <v>4465360.7794958912</v>
      </c>
      <c r="O257" s="41">
        <f t="shared" si="41"/>
        <v>6573502.7499704249</v>
      </c>
    </row>
    <row r="258" spans="1:15" s="34" customFormat="1" x14ac:dyDescent="0.2">
      <c r="A258" s="33">
        <v>4623</v>
      </c>
      <c r="B258" s="34" t="s">
        <v>240</v>
      </c>
      <c r="C258" s="36">
        <v>38876492</v>
      </c>
      <c r="D258" s="36">
        <v>2495</v>
      </c>
      <c r="E258" s="37">
        <f t="shared" si="32"/>
        <v>15581.760320641282</v>
      </c>
      <c r="F258" s="38">
        <f t="shared" si="33"/>
        <v>0.85778264641705315</v>
      </c>
      <c r="G258" s="83">
        <f t="shared" si="34"/>
        <v>1550.0407192112564</v>
      </c>
      <c r="H258" s="83">
        <f t="shared" si="35"/>
        <v>268.40976636346505</v>
      </c>
      <c r="I258" s="37">
        <f t="shared" si="36"/>
        <v>1818.4504855747214</v>
      </c>
      <c r="J258" s="81">
        <f t="shared" si="37"/>
        <v>-266.73377606293155</v>
      </c>
      <c r="K258" s="36">
        <f t="shared" si="38"/>
        <v>1551.7167095117898</v>
      </c>
      <c r="L258" s="37">
        <f t="shared" si="39"/>
        <v>4537033.9615089297</v>
      </c>
      <c r="M258" s="37">
        <f t="shared" si="40"/>
        <v>3871533.1902319156</v>
      </c>
      <c r="N258" s="41">
        <f>'jan-apr'!M258</f>
        <v>781937.20403730532</v>
      </c>
      <c r="O258" s="41">
        <f t="shared" si="41"/>
        <v>3089595.9861946101</v>
      </c>
    </row>
    <row r="259" spans="1:15" s="34" customFormat="1" x14ac:dyDescent="0.2">
      <c r="A259" s="33">
        <v>4624</v>
      </c>
      <c r="B259" s="34" t="s">
        <v>407</v>
      </c>
      <c r="C259" s="36">
        <v>407818740</v>
      </c>
      <c r="D259" s="36">
        <v>25596</v>
      </c>
      <c r="E259" s="37">
        <f t="shared" si="32"/>
        <v>15932.909048288795</v>
      </c>
      <c r="F259" s="38">
        <f t="shared" si="33"/>
        <v>0.87711353578315698</v>
      </c>
      <c r="G259" s="83">
        <f t="shared" si="34"/>
        <v>1339.3514826227488</v>
      </c>
      <c r="H259" s="83">
        <f t="shared" si="35"/>
        <v>145.50771168683559</v>
      </c>
      <c r="I259" s="37">
        <f t="shared" si="36"/>
        <v>1484.8591943095844</v>
      </c>
      <c r="J259" s="81">
        <f t="shared" si="37"/>
        <v>-266.73377606293155</v>
      </c>
      <c r="K259" s="36">
        <f t="shared" si="38"/>
        <v>1218.1254182466528</v>
      </c>
      <c r="L259" s="37">
        <f t="shared" si="39"/>
        <v>38006455.937548123</v>
      </c>
      <c r="M259" s="37">
        <f t="shared" si="40"/>
        <v>31179138.205441326</v>
      </c>
      <c r="N259" s="41">
        <f>'jan-apr'!M259</f>
        <v>14408581.013522878</v>
      </c>
      <c r="O259" s="41">
        <f t="shared" si="41"/>
        <v>16770557.191918448</v>
      </c>
    </row>
    <row r="260" spans="1:15" s="34" customFormat="1" x14ac:dyDescent="0.2">
      <c r="A260" s="33">
        <v>4625</v>
      </c>
      <c r="B260" s="34" t="s">
        <v>241</v>
      </c>
      <c r="C260" s="36">
        <v>148584971</v>
      </c>
      <c r="D260" s="36">
        <v>5297</v>
      </c>
      <c r="E260" s="37">
        <f t="shared" si="32"/>
        <v>28050.777987540117</v>
      </c>
      <c r="F260" s="38">
        <f t="shared" si="33"/>
        <v>1.5442074631538876</v>
      </c>
      <c r="G260" s="83">
        <f t="shared" si="34"/>
        <v>-5931.369880928044</v>
      </c>
      <c r="H260" s="83">
        <f t="shared" si="35"/>
        <v>0</v>
      </c>
      <c r="I260" s="37">
        <f t="shared" si="36"/>
        <v>-5931.369880928044</v>
      </c>
      <c r="J260" s="81">
        <f t="shared" si="37"/>
        <v>-266.73377606293155</v>
      </c>
      <c r="K260" s="36">
        <f t="shared" si="38"/>
        <v>-6198.1036569909757</v>
      </c>
      <c r="L260" s="37">
        <f t="shared" si="39"/>
        <v>-31418466.25927585</v>
      </c>
      <c r="M260" s="37">
        <f t="shared" si="40"/>
        <v>-32831355.071081199</v>
      </c>
      <c r="N260" s="41">
        <f>'jan-apr'!M260</f>
        <v>-28207917.734194145</v>
      </c>
      <c r="O260" s="41">
        <f t="shared" si="41"/>
        <v>-4623437.3368870541</v>
      </c>
    </row>
    <row r="261" spans="1:15" s="34" customFormat="1" x14ac:dyDescent="0.2">
      <c r="A261" s="33">
        <v>4626</v>
      </c>
      <c r="B261" s="34" t="s">
        <v>246</v>
      </c>
      <c r="C261" s="36">
        <v>635517946</v>
      </c>
      <c r="D261" s="36">
        <v>39368</v>
      </c>
      <c r="E261" s="37">
        <f t="shared" si="32"/>
        <v>16143.008179231863</v>
      </c>
      <c r="F261" s="38">
        <f t="shared" si="33"/>
        <v>0.8886795838317546</v>
      </c>
      <c r="G261" s="83">
        <f t="shared" si="34"/>
        <v>1213.2920040569079</v>
      </c>
      <c r="H261" s="83">
        <f t="shared" si="35"/>
        <v>71.973015856761677</v>
      </c>
      <c r="I261" s="37">
        <f t="shared" si="36"/>
        <v>1285.2650199136697</v>
      </c>
      <c r="J261" s="81">
        <f t="shared" si="37"/>
        <v>-266.73377606293155</v>
      </c>
      <c r="K261" s="36">
        <f t="shared" si="38"/>
        <v>1018.5312438507381</v>
      </c>
      <c r="L261" s="37">
        <f t="shared" si="39"/>
        <v>50598313.303961352</v>
      </c>
      <c r="M261" s="37">
        <f t="shared" si="40"/>
        <v>40097538.007915854</v>
      </c>
      <c r="N261" s="41">
        <f>'jan-apr'!M261</f>
        <v>23108508.350983303</v>
      </c>
      <c r="O261" s="41">
        <f t="shared" si="41"/>
        <v>16989029.656932551</v>
      </c>
    </row>
    <row r="262" spans="1:15" s="34" customFormat="1" x14ac:dyDescent="0.2">
      <c r="A262" s="33">
        <v>4627</v>
      </c>
      <c r="B262" s="34" t="s">
        <v>242</v>
      </c>
      <c r="C262" s="36">
        <v>447301656</v>
      </c>
      <c r="D262" s="36">
        <v>29989</v>
      </c>
      <c r="E262" s="37">
        <f t="shared" si="32"/>
        <v>14915.524225549369</v>
      </c>
      <c r="F262" s="38">
        <f t="shared" si="33"/>
        <v>0.82110606116439377</v>
      </c>
      <c r="G262" s="83">
        <f t="shared" si="34"/>
        <v>1949.7823762664048</v>
      </c>
      <c r="H262" s="83">
        <f t="shared" si="35"/>
        <v>501.59239964563483</v>
      </c>
      <c r="I262" s="37">
        <f t="shared" si="36"/>
        <v>2451.3747759120397</v>
      </c>
      <c r="J262" s="81">
        <f t="shared" si="37"/>
        <v>-266.73377606293155</v>
      </c>
      <c r="K262" s="36">
        <f t="shared" si="38"/>
        <v>2184.6409998491081</v>
      </c>
      <c r="L262" s="37">
        <f t="shared" si="39"/>
        <v>73514278.154826164</v>
      </c>
      <c r="M262" s="37">
        <f t="shared" si="40"/>
        <v>65515198.944474906</v>
      </c>
      <c r="N262" s="41">
        <f>'jan-apr'!M262</f>
        <v>39952913.003703222</v>
      </c>
      <c r="O262" s="41">
        <f t="shared" si="41"/>
        <v>25562285.940771684</v>
      </c>
    </row>
    <row r="263" spans="1:15" s="34" customFormat="1" x14ac:dyDescent="0.2">
      <c r="A263" s="33">
        <v>4628</v>
      </c>
      <c r="B263" s="34" t="s">
        <v>243</v>
      </c>
      <c r="C263" s="36">
        <v>64720334</v>
      </c>
      <c r="D263" s="36">
        <v>3875</v>
      </c>
      <c r="E263" s="37">
        <f t="shared" si="32"/>
        <v>16702.021677419354</v>
      </c>
      <c r="F263" s="38">
        <f t="shared" si="33"/>
        <v>0.91945351873966785</v>
      </c>
      <c r="G263" s="83">
        <f t="shared" si="34"/>
        <v>877.88390514441346</v>
      </c>
      <c r="H263" s="83">
        <f t="shared" si="35"/>
        <v>0</v>
      </c>
      <c r="I263" s="37">
        <f t="shared" si="36"/>
        <v>877.88390514441346</v>
      </c>
      <c r="J263" s="81">
        <f t="shared" si="37"/>
        <v>-266.73377606293155</v>
      </c>
      <c r="K263" s="36">
        <f t="shared" si="38"/>
        <v>611.15012908148196</v>
      </c>
      <c r="L263" s="37">
        <f t="shared" si="39"/>
        <v>3401800.1324346024</v>
      </c>
      <c r="M263" s="37">
        <f t="shared" si="40"/>
        <v>2368206.7501907428</v>
      </c>
      <c r="N263" s="41">
        <f>'jan-apr'!M263</f>
        <v>-2689606.5801023822</v>
      </c>
      <c r="O263" s="41">
        <f t="shared" si="41"/>
        <v>5057813.3302931245</v>
      </c>
    </row>
    <row r="264" spans="1:15" s="34" customFormat="1" x14ac:dyDescent="0.2">
      <c r="A264" s="33">
        <v>4629</v>
      </c>
      <c r="B264" s="34" t="s">
        <v>244</v>
      </c>
      <c r="C264" s="36">
        <v>21231460</v>
      </c>
      <c r="D264" s="36">
        <v>380</v>
      </c>
      <c r="E264" s="37">
        <f t="shared" si="32"/>
        <v>55872.26315789474</v>
      </c>
      <c r="F264" s="38">
        <f t="shared" si="33"/>
        <v>3.0757922575282248</v>
      </c>
      <c r="G264" s="83">
        <f t="shared" si="34"/>
        <v>-22624.260983140815</v>
      </c>
      <c r="H264" s="83">
        <f t="shared" si="35"/>
        <v>0</v>
      </c>
      <c r="I264" s="37">
        <f t="shared" si="36"/>
        <v>-22624.260983140815</v>
      </c>
      <c r="J264" s="81">
        <f t="shared" si="37"/>
        <v>-266.73377606293155</v>
      </c>
      <c r="K264" s="36">
        <f t="shared" si="38"/>
        <v>-22890.994759203746</v>
      </c>
      <c r="L264" s="37">
        <f t="shared" si="39"/>
        <v>-8597219.1735935099</v>
      </c>
      <c r="M264" s="37">
        <f t="shared" si="40"/>
        <v>-8698578.0084974244</v>
      </c>
      <c r="N264" s="41">
        <f>'jan-apr'!M264</f>
        <v>-8864937.3376616538</v>
      </c>
      <c r="O264" s="41">
        <f t="shared" si="41"/>
        <v>166359.32916422933</v>
      </c>
    </row>
    <row r="265" spans="1:15" s="34" customFormat="1" x14ac:dyDescent="0.2">
      <c r="A265" s="33">
        <v>4630</v>
      </c>
      <c r="B265" s="34" t="s">
        <v>245</v>
      </c>
      <c r="C265" s="36">
        <v>113231778</v>
      </c>
      <c r="D265" s="36">
        <v>8152</v>
      </c>
      <c r="E265" s="37">
        <f t="shared" ref="E265:E328" si="42">IF(ISNUMBER(C265),(C265)/D265,"")</f>
        <v>13890.061089303239</v>
      </c>
      <c r="F265" s="38">
        <f t="shared" ref="F265:F328" si="43">IF(ISNUMBER(C265),E265/E$365,"")</f>
        <v>0.76465387189235812</v>
      </c>
      <c r="G265" s="83">
        <f t="shared" ref="G265:G328" si="44">IF(ISNUMBER(D265),(E$365-E265)*0.6,"")</f>
        <v>2565.0602580140826</v>
      </c>
      <c r="H265" s="83">
        <f t="shared" ref="H265:H328" si="45">IF(ISNUMBER(D265),(IF(E265&gt;=E$365*0.9,0,IF(E265&lt;0.9*E$365,(E$365*0.9-E265)*0.35))),"")</f>
        <v>860.50449733178016</v>
      </c>
      <c r="I265" s="37">
        <f t="shared" ref="I265:I328" si="46">IF(ISNUMBER(C265),G265+H265,"")</f>
        <v>3425.564755345863</v>
      </c>
      <c r="J265" s="81">
        <f t="shared" ref="J265:J328" si="47">IF(ISNUMBER(D265),I$367,"")</f>
        <v>-266.73377606293155</v>
      </c>
      <c r="K265" s="36">
        <f t="shared" ref="K265:K328" si="48">IF(ISNUMBER(I265),I265+J265,"")</f>
        <v>3158.8309792829314</v>
      </c>
      <c r="L265" s="37">
        <f t="shared" ref="L265:L328" si="49">IF(ISNUMBER(I265),(I265*D265),"")</f>
        <v>27925203.885579474</v>
      </c>
      <c r="M265" s="37">
        <f t="shared" ref="M265:M328" si="50">IF(ISNUMBER(K265),(K265*D265),"")</f>
        <v>25750790.143114455</v>
      </c>
      <c r="N265" s="41">
        <f>'jan-apr'!M265</f>
        <v>14308909.068848193</v>
      </c>
      <c r="O265" s="41">
        <f t="shared" ref="O265:O328" si="51">IF(ISNUMBER(M265),(M265-N265),"")</f>
        <v>11441881.074266262</v>
      </c>
    </row>
    <row r="266" spans="1:15" s="34" customFormat="1" x14ac:dyDescent="0.2">
      <c r="A266" s="33">
        <v>4631</v>
      </c>
      <c r="B266" s="34" t="s">
        <v>408</v>
      </c>
      <c r="C266" s="36">
        <v>456430701</v>
      </c>
      <c r="D266" s="36">
        <v>29920</v>
      </c>
      <c r="E266" s="37">
        <f t="shared" si="42"/>
        <v>15255.036798128342</v>
      </c>
      <c r="F266" s="38">
        <f t="shared" si="43"/>
        <v>0.83979637516010197</v>
      </c>
      <c r="G266" s="83">
        <f t="shared" si="44"/>
        <v>1746.0748327190208</v>
      </c>
      <c r="H266" s="83">
        <f t="shared" si="45"/>
        <v>382.76299924299428</v>
      </c>
      <c r="I266" s="37">
        <f t="shared" si="46"/>
        <v>2128.8378319620151</v>
      </c>
      <c r="J266" s="81">
        <f t="shared" si="47"/>
        <v>-266.73377606293155</v>
      </c>
      <c r="K266" s="36">
        <f t="shared" si="48"/>
        <v>1862.1040558990835</v>
      </c>
      <c r="L266" s="37">
        <f t="shared" si="49"/>
        <v>63694827.932303496</v>
      </c>
      <c r="M266" s="37">
        <f t="shared" si="50"/>
        <v>55714153.35250058</v>
      </c>
      <c r="N266" s="41">
        <f>'jan-apr'!M266</f>
        <v>35075514.688412413</v>
      </c>
      <c r="O266" s="41">
        <f t="shared" si="51"/>
        <v>20638638.664088167</v>
      </c>
    </row>
    <row r="267" spans="1:15" s="34" customFormat="1" x14ac:dyDescent="0.2">
      <c r="A267" s="33">
        <v>4632</v>
      </c>
      <c r="B267" s="34" t="s">
        <v>247</v>
      </c>
      <c r="C267" s="36">
        <v>63847311</v>
      </c>
      <c r="D267" s="36">
        <v>2856</v>
      </c>
      <c r="E267" s="37">
        <f t="shared" si="42"/>
        <v>22355.501050420167</v>
      </c>
      <c r="F267" s="38">
        <f t="shared" si="43"/>
        <v>1.2306800039534562</v>
      </c>
      <c r="G267" s="83">
        <f t="shared" si="44"/>
        <v>-2514.2037186560742</v>
      </c>
      <c r="H267" s="83">
        <f t="shared" si="45"/>
        <v>0</v>
      </c>
      <c r="I267" s="37">
        <f t="shared" si="46"/>
        <v>-2514.2037186560742</v>
      </c>
      <c r="J267" s="81">
        <f t="shared" si="47"/>
        <v>-266.73377606293155</v>
      </c>
      <c r="K267" s="36">
        <f t="shared" si="48"/>
        <v>-2780.9374947190058</v>
      </c>
      <c r="L267" s="37">
        <f t="shared" si="49"/>
        <v>-7180565.8204817483</v>
      </c>
      <c r="M267" s="37">
        <f t="shared" si="50"/>
        <v>-7942357.4849174805</v>
      </c>
      <c r="N267" s="41">
        <f>'jan-apr'!M267</f>
        <v>-6016300.3567412635</v>
      </c>
      <c r="O267" s="41">
        <f t="shared" si="51"/>
        <v>-1926057.128176217</v>
      </c>
    </row>
    <row r="268" spans="1:15" s="34" customFormat="1" x14ac:dyDescent="0.2">
      <c r="A268" s="33">
        <v>4633</v>
      </c>
      <c r="B268" s="34" t="s">
        <v>248</v>
      </c>
      <c r="C268" s="36">
        <v>7604920</v>
      </c>
      <c r="D268" s="36">
        <v>513</v>
      </c>
      <c r="E268" s="37">
        <f t="shared" si="42"/>
        <v>14824.405458089668</v>
      </c>
      <c r="F268" s="38">
        <f t="shared" si="43"/>
        <v>0.81608993359719562</v>
      </c>
      <c r="G268" s="83">
        <f t="shared" si="44"/>
        <v>2004.4536367422249</v>
      </c>
      <c r="H268" s="83">
        <f t="shared" si="45"/>
        <v>533.48396825652992</v>
      </c>
      <c r="I268" s="37">
        <f t="shared" si="46"/>
        <v>2537.937604998755</v>
      </c>
      <c r="J268" s="81">
        <f t="shared" si="47"/>
        <v>-266.73377606293155</v>
      </c>
      <c r="K268" s="36">
        <f t="shared" si="48"/>
        <v>2271.2038289358234</v>
      </c>
      <c r="L268" s="37">
        <f t="shared" si="49"/>
        <v>1301961.9913643613</v>
      </c>
      <c r="M268" s="37">
        <f t="shared" si="50"/>
        <v>1165127.5642440773</v>
      </c>
      <c r="N268" s="41">
        <f>'jan-apr'!M268</f>
        <v>584137.60064022674</v>
      </c>
      <c r="O268" s="41">
        <f t="shared" si="51"/>
        <v>580989.96360385057</v>
      </c>
    </row>
    <row r="269" spans="1:15" s="34" customFormat="1" x14ac:dyDescent="0.2">
      <c r="A269" s="33">
        <v>4634</v>
      </c>
      <c r="B269" s="34" t="s">
        <v>249</v>
      </c>
      <c r="C269" s="36">
        <v>37117812</v>
      </c>
      <c r="D269" s="36">
        <v>1654</v>
      </c>
      <c r="E269" s="37">
        <f t="shared" si="42"/>
        <v>22441.24062877872</v>
      </c>
      <c r="F269" s="38">
        <f t="shared" si="43"/>
        <v>1.2354000048335658</v>
      </c>
      <c r="G269" s="83">
        <f t="shared" si="44"/>
        <v>-2565.6474656712057</v>
      </c>
      <c r="H269" s="83">
        <f t="shared" si="45"/>
        <v>0</v>
      </c>
      <c r="I269" s="37">
        <f t="shared" si="46"/>
        <v>-2565.6474656712057</v>
      </c>
      <c r="J269" s="81">
        <f t="shared" si="47"/>
        <v>-266.73377606293155</v>
      </c>
      <c r="K269" s="36">
        <f t="shared" si="48"/>
        <v>-2832.3812417341373</v>
      </c>
      <c r="L269" s="37">
        <f t="shared" si="49"/>
        <v>-4243580.9082201747</v>
      </c>
      <c r="M269" s="37">
        <f t="shared" si="50"/>
        <v>-4684758.5738282632</v>
      </c>
      <c r="N269" s="41">
        <f>'jan-apr'!M269</f>
        <v>-5757988.2928746687</v>
      </c>
      <c r="O269" s="41">
        <f t="shared" si="51"/>
        <v>1073229.7190464055</v>
      </c>
    </row>
    <row r="270" spans="1:15" s="34" customFormat="1" x14ac:dyDescent="0.2">
      <c r="A270" s="33">
        <v>4635</v>
      </c>
      <c r="B270" s="34" t="s">
        <v>250</v>
      </c>
      <c r="C270" s="36">
        <v>44396259</v>
      </c>
      <c r="D270" s="36">
        <v>2228</v>
      </c>
      <c r="E270" s="37">
        <f t="shared" si="42"/>
        <v>19926.507630161581</v>
      </c>
      <c r="F270" s="38">
        <f t="shared" si="43"/>
        <v>1.0969628653706656</v>
      </c>
      <c r="G270" s="83">
        <f t="shared" si="44"/>
        <v>-1056.8076665009226</v>
      </c>
      <c r="H270" s="83">
        <f t="shared" si="45"/>
        <v>0</v>
      </c>
      <c r="I270" s="37">
        <f t="shared" si="46"/>
        <v>-1056.8076665009226</v>
      </c>
      <c r="J270" s="81">
        <f t="shared" si="47"/>
        <v>-266.73377606293155</v>
      </c>
      <c r="K270" s="36">
        <f t="shared" si="48"/>
        <v>-1323.5414425638542</v>
      </c>
      <c r="L270" s="37">
        <f t="shared" si="49"/>
        <v>-2354567.4809640553</v>
      </c>
      <c r="M270" s="37">
        <f t="shared" si="50"/>
        <v>-2948850.3340322669</v>
      </c>
      <c r="N270" s="41">
        <f>'jan-apr'!M270</f>
        <v>-1567180.8155530582</v>
      </c>
      <c r="O270" s="41">
        <f t="shared" si="51"/>
        <v>-1381669.5184792087</v>
      </c>
    </row>
    <row r="271" spans="1:15" s="34" customFormat="1" x14ac:dyDescent="0.2">
      <c r="A271" s="33">
        <v>4636</v>
      </c>
      <c r="B271" s="34" t="s">
        <v>251</v>
      </c>
      <c r="C271" s="36">
        <v>13919376</v>
      </c>
      <c r="D271" s="36">
        <v>756</v>
      </c>
      <c r="E271" s="37">
        <f t="shared" si="42"/>
        <v>18411.873015873014</v>
      </c>
      <c r="F271" s="38">
        <f t="shared" si="43"/>
        <v>1.0135815746137913</v>
      </c>
      <c r="G271" s="83">
        <f t="shared" si="44"/>
        <v>-148.02689792778256</v>
      </c>
      <c r="H271" s="83">
        <f t="shared" si="45"/>
        <v>0</v>
      </c>
      <c r="I271" s="37">
        <f t="shared" si="46"/>
        <v>-148.02689792778256</v>
      </c>
      <c r="J271" s="81">
        <f t="shared" si="47"/>
        <v>-266.73377606293155</v>
      </c>
      <c r="K271" s="36">
        <f t="shared" si="48"/>
        <v>-414.76067399071411</v>
      </c>
      <c r="L271" s="37">
        <f t="shared" si="49"/>
        <v>-111908.33483340361</v>
      </c>
      <c r="M271" s="37">
        <f t="shared" si="50"/>
        <v>-313559.06953697989</v>
      </c>
      <c r="N271" s="41">
        <f>'jan-apr'!M271</f>
        <v>1461.5408626067397</v>
      </c>
      <c r="O271" s="41">
        <f t="shared" si="51"/>
        <v>-315020.61039958661</v>
      </c>
    </row>
    <row r="272" spans="1:15" s="34" customFormat="1" x14ac:dyDescent="0.2">
      <c r="A272" s="33">
        <v>4637</v>
      </c>
      <c r="B272" s="34" t="s">
        <v>252</v>
      </c>
      <c r="C272" s="36">
        <v>21077040</v>
      </c>
      <c r="D272" s="36">
        <v>1268</v>
      </c>
      <c r="E272" s="37">
        <f t="shared" si="42"/>
        <v>16622.271293375394</v>
      </c>
      <c r="F272" s="38">
        <f t="shared" si="43"/>
        <v>0.91506322559753916</v>
      </c>
      <c r="G272" s="83">
        <f t="shared" si="44"/>
        <v>925.73413557078959</v>
      </c>
      <c r="H272" s="83">
        <f t="shared" si="45"/>
        <v>0</v>
      </c>
      <c r="I272" s="37">
        <f t="shared" si="46"/>
        <v>925.73413557078959</v>
      </c>
      <c r="J272" s="81">
        <f t="shared" si="47"/>
        <v>-266.73377606293155</v>
      </c>
      <c r="K272" s="36">
        <f t="shared" si="48"/>
        <v>659.00035950785809</v>
      </c>
      <c r="L272" s="37">
        <f t="shared" si="49"/>
        <v>1173830.8839037612</v>
      </c>
      <c r="M272" s="37">
        <f t="shared" si="50"/>
        <v>835612.4558559641</v>
      </c>
      <c r="N272" s="41">
        <f>'jan-apr'!M272</f>
        <v>71061.269065853179</v>
      </c>
      <c r="O272" s="41">
        <f t="shared" si="51"/>
        <v>764551.18679011089</v>
      </c>
    </row>
    <row r="273" spans="1:15" s="34" customFormat="1" x14ac:dyDescent="0.2">
      <c r="A273" s="33">
        <v>4638</v>
      </c>
      <c r="B273" s="34" t="s">
        <v>253</v>
      </c>
      <c r="C273" s="36">
        <v>75346229</v>
      </c>
      <c r="D273" s="36">
        <v>3949</v>
      </c>
      <c r="E273" s="37">
        <f t="shared" si="42"/>
        <v>19079.825018992149</v>
      </c>
      <c r="F273" s="38">
        <f t="shared" si="43"/>
        <v>1.0503526213456615</v>
      </c>
      <c r="G273" s="83">
        <f t="shared" si="44"/>
        <v>-548.79809979926358</v>
      </c>
      <c r="H273" s="83">
        <f t="shared" si="45"/>
        <v>0</v>
      </c>
      <c r="I273" s="37">
        <f t="shared" si="46"/>
        <v>-548.79809979926358</v>
      </c>
      <c r="J273" s="81">
        <f t="shared" si="47"/>
        <v>-266.73377606293155</v>
      </c>
      <c r="K273" s="36">
        <f t="shared" si="48"/>
        <v>-815.53187586219519</v>
      </c>
      <c r="L273" s="37">
        <f t="shared" si="49"/>
        <v>-2167203.6961072921</v>
      </c>
      <c r="M273" s="37">
        <f t="shared" si="50"/>
        <v>-3220535.3777798088</v>
      </c>
      <c r="N273" s="41">
        <f>'jan-apr'!M273</f>
        <v>-5754283.8795417538</v>
      </c>
      <c r="O273" s="41">
        <f t="shared" si="51"/>
        <v>2533748.501761945</v>
      </c>
    </row>
    <row r="274" spans="1:15" s="34" customFormat="1" x14ac:dyDescent="0.2">
      <c r="A274" s="33">
        <v>4639</v>
      </c>
      <c r="B274" s="34" t="s">
        <v>254</v>
      </c>
      <c r="C274" s="36">
        <v>49792595</v>
      </c>
      <c r="D274" s="36">
        <v>2561</v>
      </c>
      <c r="E274" s="37">
        <f t="shared" si="42"/>
        <v>19442.637641546273</v>
      </c>
      <c r="F274" s="38">
        <f t="shared" si="43"/>
        <v>1.0703256131722474</v>
      </c>
      <c r="G274" s="83">
        <f t="shared" si="44"/>
        <v>-766.48567333173776</v>
      </c>
      <c r="H274" s="83">
        <f t="shared" si="45"/>
        <v>0</v>
      </c>
      <c r="I274" s="37">
        <f t="shared" si="46"/>
        <v>-766.48567333173776</v>
      </c>
      <c r="J274" s="81">
        <f t="shared" si="47"/>
        <v>-266.73377606293155</v>
      </c>
      <c r="K274" s="36">
        <f t="shared" si="48"/>
        <v>-1033.2194493946693</v>
      </c>
      <c r="L274" s="37">
        <f t="shared" si="49"/>
        <v>-1962969.8094025804</v>
      </c>
      <c r="M274" s="37">
        <f t="shared" si="50"/>
        <v>-2646075.009899748</v>
      </c>
      <c r="N274" s="41">
        <f>'jan-apr'!M274</f>
        <v>-4503775.6630302435</v>
      </c>
      <c r="O274" s="41">
        <f t="shared" si="51"/>
        <v>1857700.6531304955</v>
      </c>
    </row>
    <row r="275" spans="1:15" s="34" customFormat="1" x14ac:dyDescent="0.2">
      <c r="A275" s="33">
        <v>4640</v>
      </c>
      <c r="B275" s="34" t="s">
        <v>255</v>
      </c>
      <c r="C275" s="36">
        <v>186051331</v>
      </c>
      <c r="D275" s="36">
        <v>12198</v>
      </c>
      <c r="E275" s="37">
        <f t="shared" si="42"/>
        <v>15252.609526151828</v>
      </c>
      <c r="F275" s="38">
        <f t="shared" si="43"/>
        <v>0.83966275278774205</v>
      </c>
      <c r="G275" s="83">
        <f t="shared" si="44"/>
        <v>1747.5311959049293</v>
      </c>
      <c r="H275" s="83">
        <f t="shared" si="45"/>
        <v>383.61254443477418</v>
      </c>
      <c r="I275" s="37">
        <f t="shared" si="46"/>
        <v>2131.1437403397035</v>
      </c>
      <c r="J275" s="81">
        <f t="shared" si="47"/>
        <v>-266.73377606293155</v>
      </c>
      <c r="K275" s="36">
        <f t="shared" si="48"/>
        <v>1864.4099642767719</v>
      </c>
      <c r="L275" s="37">
        <f t="shared" si="49"/>
        <v>25995691.344663702</v>
      </c>
      <c r="M275" s="37">
        <f t="shared" si="50"/>
        <v>22742072.744248062</v>
      </c>
      <c r="N275" s="41">
        <f>'jan-apr'!M275</f>
        <v>11554451.059667591</v>
      </c>
      <c r="O275" s="41">
        <f t="shared" si="51"/>
        <v>11187621.684580471</v>
      </c>
    </row>
    <row r="276" spans="1:15" s="34" customFormat="1" x14ac:dyDescent="0.2">
      <c r="A276" s="33">
        <v>4641</v>
      </c>
      <c r="B276" s="34" t="s">
        <v>256</v>
      </c>
      <c r="C276" s="36">
        <v>59398740</v>
      </c>
      <c r="D276" s="36">
        <v>1775</v>
      </c>
      <c r="E276" s="37">
        <f t="shared" si="42"/>
        <v>33464.078873239436</v>
      </c>
      <c r="F276" s="38">
        <f t="shared" si="43"/>
        <v>1.8422120187390318</v>
      </c>
      <c r="G276" s="83">
        <f t="shared" si="44"/>
        <v>-9179.3504123476359</v>
      </c>
      <c r="H276" s="83">
        <f t="shared" si="45"/>
        <v>0</v>
      </c>
      <c r="I276" s="37">
        <f t="shared" si="46"/>
        <v>-9179.3504123476359</v>
      </c>
      <c r="J276" s="81">
        <f t="shared" si="47"/>
        <v>-266.73377606293155</v>
      </c>
      <c r="K276" s="36">
        <f t="shared" si="48"/>
        <v>-9446.0841884105666</v>
      </c>
      <c r="L276" s="37">
        <f t="shared" si="49"/>
        <v>-16293346.981917053</v>
      </c>
      <c r="M276" s="37">
        <f t="shared" si="50"/>
        <v>-16766799.434428755</v>
      </c>
      <c r="N276" s="41">
        <f>'jan-apr'!M276</f>
        <v>-18074177.682498511</v>
      </c>
      <c r="O276" s="41">
        <f t="shared" si="51"/>
        <v>1307378.2480697557</v>
      </c>
    </row>
    <row r="277" spans="1:15" s="34" customFormat="1" x14ac:dyDescent="0.2">
      <c r="A277" s="33">
        <v>4642</v>
      </c>
      <c r="B277" s="34" t="s">
        <v>257</v>
      </c>
      <c r="C277" s="36">
        <v>44371219</v>
      </c>
      <c r="D277" s="36">
        <v>2129</v>
      </c>
      <c r="E277" s="37">
        <f t="shared" si="42"/>
        <v>20841.342883983092</v>
      </c>
      <c r="F277" s="38">
        <f t="shared" si="43"/>
        <v>1.1473249418569207</v>
      </c>
      <c r="G277" s="83">
        <f t="shared" si="44"/>
        <v>-1605.7088187938293</v>
      </c>
      <c r="H277" s="83">
        <f t="shared" si="45"/>
        <v>0</v>
      </c>
      <c r="I277" s="37">
        <f t="shared" si="46"/>
        <v>-1605.7088187938293</v>
      </c>
      <c r="J277" s="81">
        <f t="shared" si="47"/>
        <v>-266.73377606293155</v>
      </c>
      <c r="K277" s="36">
        <f t="shared" si="48"/>
        <v>-1872.4425948567609</v>
      </c>
      <c r="L277" s="37">
        <f t="shared" si="49"/>
        <v>-3418554.0752120628</v>
      </c>
      <c r="M277" s="37">
        <f t="shared" si="50"/>
        <v>-3986430.2844500439</v>
      </c>
      <c r="N277" s="41">
        <f>'jan-apr'!M277</f>
        <v>-5556860.9149517315</v>
      </c>
      <c r="O277" s="41">
        <f t="shared" si="51"/>
        <v>1570430.6305016875</v>
      </c>
    </row>
    <row r="278" spans="1:15" s="34" customFormat="1" x14ac:dyDescent="0.2">
      <c r="A278" s="33">
        <v>4643</v>
      </c>
      <c r="B278" s="34" t="s">
        <v>258</v>
      </c>
      <c r="C278" s="36">
        <v>109686922</v>
      </c>
      <c r="D278" s="36">
        <v>5172</v>
      </c>
      <c r="E278" s="37">
        <f t="shared" si="42"/>
        <v>21207.834880123744</v>
      </c>
      <c r="F278" s="38">
        <f t="shared" si="43"/>
        <v>1.1675004847911647</v>
      </c>
      <c r="G278" s="83">
        <f t="shared" si="44"/>
        <v>-1825.6040164782207</v>
      </c>
      <c r="H278" s="83">
        <f t="shared" si="45"/>
        <v>0</v>
      </c>
      <c r="I278" s="37">
        <f t="shared" si="46"/>
        <v>-1825.6040164782207</v>
      </c>
      <c r="J278" s="81">
        <f t="shared" si="47"/>
        <v>-266.73377606293155</v>
      </c>
      <c r="K278" s="36">
        <f t="shared" si="48"/>
        <v>-2092.3377925411523</v>
      </c>
      <c r="L278" s="37">
        <f t="shared" si="49"/>
        <v>-9442023.973225357</v>
      </c>
      <c r="M278" s="37">
        <f t="shared" si="50"/>
        <v>-10821571.063022841</v>
      </c>
      <c r="N278" s="41">
        <f>'jan-apr'!M278</f>
        <v>-10881889.728384387</v>
      </c>
      <c r="O278" s="41">
        <f t="shared" si="51"/>
        <v>60318.66536154598</v>
      </c>
    </row>
    <row r="279" spans="1:15" s="34" customFormat="1" x14ac:dyDescent="0.2">
      <c r="A279" s="33">
        <v>4644</v>
      </c>
      <c r="B279" s="34" t="s">
        <v>259</v>
      </c>
      <c r="C279" s="36">
        <v>104966431</v>
      </c>
      <c r="D279" s="36">
        <v>5302</v>
      </c>
      <c r="E279" s="37">
        <f t="shared" si="42"/>
        <v>19797.51622029423</v>
      </c>
      <c r="F279" s="38">
        <f t="shared" si="43"/>
        <v>1.0898618324549874</v>
      </c>
      <c r="G279" s="83">
        <f t="shared" si="44"/>
        <v>-979.41282058051218</v>
      </c>
      <c r="H279" s="83">
        <f t="shared" si="45"/>
        <v>0</v>
      </c>
      <c r="I279" s="37">
        <f t="shared" si="46"/>
        <v>-979.41282058051218</v>
      </c>
      <c r="J279" s="81">
        <f t="shared" si="47"/>
        <v>-266.73377606293155</v>
      </c>
      <c r="K279" s="36">
        <f t="shared" si="48"/>
        <v>-1246.1465966434437</v>
      </c>
      <c r="L279" s="37">
        <f t="shared" si="49"/>
        <v>-5192846.7747178758</v>
      </c>
      <c r="M279" s="37">
        <f t="shared" si="50"/>
        <v>-6607069.2554035382</v>
      </c>
      <c r="N279" s="41">
        <f>'jan-apr'!M279</f>
        <v>-11791179.454426531</v>
      </c>
      <c r="O279" s="41">
        <f t="shared" si="51"/>
        <v>5184110.1990229925</v>
      </c>
    </row>
    <row r="280" spans="1:15" s="34" customFormat="1" x14ac:dyDescent="0.2">
      <c r="A280" s="33">
        <v>4645</v>
      </c>
      <c r="B280" s="34" t="s">
        <v>260</v>
      </c>
      <c r="C280" s="36">
        <v>46550613</v>
      </c>
      <c r="D280" s="36">
        <v>2949</v>
      </c>
      <c r="E280" s="37">
        <f t="shared" si="42"/>
        <v>15785.219735503561</v>
      </c>
      <c r="F280" s="38">
        <f t="shared" si="43"/>
        <v>0.86898317522302104</v>
      </c>
      <c r="G280" s="83">
        <f t="shared" si="44"/>
        <v>1427.9650702938895</v>
      </c>
      <c r="H280" s="83">
        <f t="shared" si="45"/>
        <v>197.19897116166766</v>
      </c>
      <c r="I280" s="37">
        <f t="shared" si="46"/>
        <v>1625.1640414555573</v>
      </c>
      <c r="J280" s="81">
        <f t="shared" si="47"/>
        <v>-266.73377606293155</v>
      </c>
      <c r="K280" s="36">
        <f t="shared" si="48"/>
        <v>1358.4302653926256</v>
      </c>
      <c r="L280" s="37">
        <f t="shared" si="49"/>
        <v>4792608.7582524382</v>
      </c>
      <c r="M280" s="37">
        <f t="shared" si="50"/>
        <v>4006010.8526428528</v>
      </c>
      <c r="N280" s="41">
        <f>'jan-apr'!M280</f>
        <v>3251281.0513411821</v>
      </c>
      <c r="O280" s="41">
        <f t="shared" si="51"/>
        <v>754729.80130167073</v>
      </c>
    </row>
    <row r="281" spans="1:15" s="34" customFormat="1" x14ac:dyDescent="0.2">
      <c r="A281" s="33">
        <v>4646</v>
      </c>
      <c r="B281" s="34" t="s">
        <v>261</v>
      </c>
      <c r="C281" s="36">
        <v>43616634</v>
      </c>
      <c r="D281" s="36">
        <v>2913</v>
      </c>
      <c r="E281" s="37">
        <f t="shared" si="42"/>
        <v>14973.097837281153</v>
      </c>
      <c r="F281" s="38">
        <f t="shared" si="43"/>
        <v>0.82427551339692851</v>
      </c>
      <c r="G281" s="83">
        <f t="shared" si="44"/>
        <v>1915.2382092273338</v>
      </c>
      <c r="H281" s="83">
        <f t="shared" si="45"/>
        <v>481.44163553951017</v>
      </c>
      <c r="I281" s="37">
        <f t="shared" si="46"/>
        <v>2396.6798447668439</v>
      </c>
      <c r="J281" s="81">
        <f t="shared" si="47"/>
        <v>-266.73377606293155</v>
      </c>
      <c r="K281" s="36">
        <f t="shared" si="48"/>
        <v>2129.9460687039123</v>
      </c>
      <c r="L281" s="37">
        <f t="shared" si="49"/>
        <v>6981528.3878058158</v>
      </c>
      <c r="M281" s="37">
        <f t="shared" si="50"/>
        <v>6204532.8981344961</v>
      </c>
      <c r="N281" s="41">
        <f>'jan-apr'!M281</f>
        <v>4558473.539015553</v>
      </c>
      <c r="O281" s="41">
        <f t="shared" si="51"/>
        <v>1646059.3591189431</v>
      </c>
    </row>
    <row r="282" spans="1:15" s="34" customFormat="1" x14ac:dyDescent="0.2">
      <c r="A282" s="33">
        <v>4647</v>
      </c>
      <c r="B282" s="34" t="s">
        <v>409</v>
      </c>
      <c r="C282" s="36">
        <v>372810270</v>
      </c>
      <c r="D282" s="36">
        <v>22215</v>
      </c>
      <c r="E282" s="37">
        <f t="shared" si="42"/>
        <v>16781.916272788658</v>
      </c>
      <c r="F282" s="38">
        <f t="shared" si="43"/>
        <v>0.92385175077764337</v>
      </c>
      <c r="G282" s="83">
        <f t="shared" si="44"/>
        <v>829.94714792283116</v>
      </c>
      <c r="H282" s="83">
        <f t="shared" si="45"/>
        <v>0</v>
      </c>
      <c r="I282" s="37">
        <f t="shared" si="46"/>
        <v>829.94714792283116</v>
      </c>
      <c r="J282" s="81">
        <f t="shared" si="47"/>
        <v>-266.73377606293155</v>
      </c>
      <c r="K282" s="36">
        <f t="shared" si="48"/>
        <v>563.21337185989955</v>
      </c>
      <c r="L282" s="37">
        <f t="shared" si="49"/>
        <v>18437275.891105693</v>
      </c>
      <c r="M282" s="37">
        <f t="shared" si="50"/>
        <v>12511785.055867668</v>
      </c>
      <c r="N282" s="41">
        <f>'jan-apr'!M282</f>
        <v>8434741.6074904911</v>
      </c>
      <c r="O282" s="41">
        <f t="shared" si="51"/>
        <v>4077043.4483771771</v>
      </c>
    </row>
    <row r="283" spans="1:15" s="34" customFormat="1" x14ac:dyDescent="0.2">
      <c r="A283" s="33">
        <v>4648</v>
      </c>
      <c r="B283" s="34" t="s">
        <v>262</v>
      </c>
      <c r="C283" s="36">
        <v>68254071</v>
      </c>
      <c r="D283" s="36">
        <v>3482</v>
      </c>
      <c r="E283" s="37">
        <f t="shared" si="42"/>
        <v>19601.973291211947</v>
      </c>
      <c r="F283" s="38">
        <f t="shared" si="43"/>
        <v>1.0790971096159288</v>
      </c>
      <c r="G283" s="83">
        <f t="shared" si="44"/>
        <v>-862.08706313114237</v>
      </c>
      <c r="H283" s="83">
        <f t="shared" si="45"/>
        <v>0</v>
      </c>
      <c r="I283" s="37">
        <f t="shared" si="46"/>
        <v>-862.08706313114237</v>
      </c>
      <c r="J283" s="81">
        <f t="shared" si="47"/>
        <v>-266.73377606293155</v>
      </c>
      <c r="K283" s="36">
        <f t="shared" si="48"/>
        <v>-1128.8208391940739</v>
      </c>
      <c r="L283" s="37">
        <f t="shared" si="49"/>
        <v>-3001787.1538226376</v>
      </c>
      <c r="M283" s="37">
        <f t="shared" si="50"/>
        <v>-3930554.1620737654</v>
      </c>
      <c r="N283" s="41">
        <f>'jan-apr'!M283</f>
        <v>-6096759.8898365144</v>
      </c>
      <c r="O283" s="41">
        <f t="shared" si="51"/>
        <v>2166205.727762749</v>
      </c>
    </row>
    <row r="284" spans="1:15" s="34" customFormat="1" x14ac:dyDescent="0.2">
      <c r="A284" s="33">
        <v>4649</v>
      </c>
      <c r="B284" s="34" t="s">
        <v>410</v>
      </c>
      <c r="C284" s="36">
        <v>139881154</v>
      </c>
      <c r="D284" s="36">
        <v>9543</v>
      </c>
      <c r="E284" s="37">
        <f t="shared" si="42"/>
        <v>14657.985329560935</v>
      </c>
      <c r="F284" s="38">
        <f t="shared" si="43"/>
        <v>0.80692843352731347</v>
      </c>
      <c r="G284" s="83">
        <f t="shared" si="44"/>
        <v>2104.3057138594645</v>
      </c>
      <c r="H284" s="83">
        <f t="shared" si="45"/>
        <v>591.73101324158642</v>
      </c>
      <c r="I284" s="37">
        <f t="shared" si="46"/>
        <v>2696.0367271010509</v>
      </c>
      <c r="J284" s="81">
        <f t="shared" si="47"/>
        <v>-266.73377606293155</v>
      </c>
      <c r="K284" s="36">
        <f t="shared" si="48"/>
        <v>2429.3029510381193</v>
      </c>
      <c r="L284" s="37">
        <f t="shared" si="49"/>
        <v>25728278.48672533</v>
      </c>
      <c r="M284" s="37">
        <f t="shared" si="50"/>
        <v>23182838.061756771</v>
      </c>
      <c r="N284" s="41">
        <f>'jan-apr'!M284</f>
        <v>12305339.425652402</v>
      </c>
      <c r="O284" s="41">
        <f t="shared" si="51"/>
        <v>10877498.63610437</v>
      </c>
    </row>
    <row r="285" spans="1:15" s="34" customFormat="1" x14ac:dyDescent="0.2">
      <c r="A285" s="33">
        <v>4650</v>
      </c>
      <c r="B285" s="34" t="s">
        <v>263</v>
      </c>
      <c r="C285" s="36">
        <v>84450945</v>
      </c>
      <c r="D285" s="36">
        <v>5892</v>
      </c>
      <c r="E285" s="37">
        <f t="shared" si="42"/>
        <v>14333.154276985744</v>
      </c>
      <c r="F285" s="38">
        <f t="shared" si="43"/>
        <v>0.78904634355912961</v>
      </c>
      <c r="G285" s="83">
        <f t="shared" si="44"/>
        <v>2299.2043454045793</v>
      </c>
      <c r="H285" s="83">
        <f t="shared" si="45"/>
        <v>705.42188164290337</v>
      </c>
      <c r="I285" s="37">
        <f t="shared" si="46"/>
        <v>3004.6262270474826</v>
      </c>
      <c r="J285" s="81">
        <f t="shared" si="47"/>
        <v>-266.73377606293155</v>
      </c>
      <c r="K285" s="36">
        <f t="shared" si="48"/>
        <v>2737.892450984551</v>
      </c>
      <c r="L285" s="37">
        <f t="shared" si="49"/>
        <v>17703257.729763769</v>
      </c>
      <c r="M285" s="37">
        <f t="shared" si="50"/>
        <v>16131662.321200974</v>
      </c>
      <c r="N285" s="41">
        <f>'jan-apr'!M285</f>
        <v>9336389.6339614317</v>
      </c>
      <c r="O285" s="41">
        <f t="shared" si="51"/>
        <v>6795272.6872395426</v>
      </c>
    </row>
    <row r="286" spans="1:15" s="34" customFormat="1" x14ac:dyDescent="0.2">
      <c r="A286" s="33">
        <v>4651</v>
      </c>
      <c r="B286" s="34" t="s">
        <v>264</v>
      </c>
      <c r="C286" s="36">
        <v>100606090</v>
      </c>
      <c r="D286" s="36">
        <v>7244</v>
      </c>
      <c r="E286" s="37">
        <f t="shared" si="42"/>
        <v>13888.195748205411</v>
      </c>
      <c r="F286" s="38">
        <f t="shared" si="43"/>
        <v>0.76455118405796463</v>
      </c>
      <c r="G286" s="83">
        <f t="shared" si="44"/>
        <v>2566.1794626727792</v>
      </c>
      <c r="H286" s="83">
        <f t="shared" si="45"/>
        <v>861.15736671601985</v>
      </c>
      <c r="I286" s="37">
        <f t="shared" si="46"/>
        <v>3427.3368293887988</v>
      </c>
      <c r="J286" s="81">
        <f t="shared" si="47"/>
        <v>-266.73377606293155</v>
      </c>
      <c r="K286" s="36">
        <f t="shared" si="48"/>
        <v>3160.6030533258672</v>
      </c>
      <c r="L286" s="37">
        <f t="shared" si="49"/>
        <v>24827627.99209246</v>
      </c>
      <c r="M286" s="37">
        <f t="shared" si="50"/>
        <v>22895408.518292584</v>
      </c>
      <c r="N286" s="41">
        <f>'jan-apr'!M286</f>
        <v>12119862.169079533</v>
      </c>
      <c r="O286" s="41">
        <f t="shared" si="51"/>
        <v>10775546.349213051</v>
      </c>
    </row>
    <row r="287" spans="1:15" s="34" customFormat="1" x14ac:dyDescent="0.2">
      <c r="A287" s="33">
        <v>5001</v>
      </c>
      <c r="B287" s="34" t="s">
        <v>352</v>
      </c>
      <c r="C287" s="36">
        <v>3871508377</v>
      </c>
      <c r="D287" s="36">
        <v>212660</v>
      </c>
      <c r="E287" s="37">
        <f t="shared" si="42"/>
        <v>18205.155539358602</v>
      </c>
      <c r="F287" s="38">
        <f t="shared" si="43"/>
        <v>1.0022016881044158</v>
      </c>
      <c r="G287" s="83">
        <f t="shared" si="44"/>
        <v>-23.996412019135459</v>
      </c>
      <c r="H287" s="83">
        <f t="shared" si="45"/>
        <v>0</v>
      </c>
      <c r="I287" s="37">
        <f t="shared" si="46"/>
        <v>-23.996412019135459</v>
      </c>
      <c r="J287" s="81">
        <f t="shared" si="47"/>
        <v>-266.73377606293155</v>
      </c>
      <c r="K287" s="36">
        <f t="shared" si="48"/>
        <v>-290.730188082067</v>
      </c>
      <c r="L287" s="37">
        <f t="shared" si="49"/>
        <v>-5103076.979989347</v>
      </c>
      <c r="M287" s="37">
        <f t="shared" si="50"/>
        <v>-61826681.797532372</v>
      </c>
      <c r="N287" s="41">
        <f>'jan-apr'!M287</f>
        <v>-33058286.524018656</v>
      </c>
      <c r="O287" s="41">
        <f t="shared" si="51"/>
        <v>-28768395.273513716</v>
      </c>
    </row>
    <row r="288" spans="1:15" s="34" customFormat="1" x14ac:dyDescent="0.2">
      <c r="A288" s="33">
        <v>5006</v>
      </c>
      <c r="B288" s="34" t="s">
        <v>353</v>
      </c>
      <c r="C288" s="36">
        <v>311180636</v>
      </c>
      <c r="D288" s="36">
        <v>23955</v>
      </c>
      <c r="E288" s="37">
        <f t="shared" si="42"/>
        <v>12990.216489250679</v>
      </c>
      <c r="F288" s="38">
        <f t="shared" si="43"/>
        <v>0.71511703738113308</v>
      </c>
      <c r="G288" s="83">
        <f t="shared" si="44"/>
        <v>3104.9670180456183</v>
      </c>
      <c r="H288" s="83">
        <f t="shared" si="45"/>
        <v>1175.450107350176</v>
      </c>
      <c r="I288" s="37">
        <f t="shared" si="46"/>
        <v>4280.4171253957938</v>
      </c>
      <c r="J288" s="81">
        <f t="shared" si="47"/>
        <v>-266.73377606293155</v>
      </c>
      <c r="K288" s="36">
        <f t="shared" si="48"/>
        <v>4013.6833493328622</v>
      </c>
      <c r="L288" s="37">
        <f t="shared" si="49"/>
        <v>102537392.23885624</v>
      </c>
      <c r="M288" s="37">
        <f t="shared" si="50"/>
        <v>96147784.633268714</v>
      </c>
      <c r="N288" s="41">
        <f>'jan-apr'!M288</f>
        <v>58509208.243346237</v>
      </c>
      <c r="O288" s="41">
        <f t="shared" si="51"/>
        <v>37638576.389922477</v>
      </c>
    </row>
    <row r="289" spans="1:15" s="34" customFormat="1" x14ac:dyDescent="0.2">
      <c r="A289" s="33">
        <v>5007</v>
      </c>
      <c r="B289" s="34" t="s">
        <v>354</v>
      </c>
      <c r="C289" s="36">
        <v>206225816</v>
      </c>
      <c r="D289" s="36">
        <v>14923</v>
      </c>
      <c r="E289" s="37">
        <f t="shared" si="42"/>
        <v>13819.326944984252</v>
      </c>
      <c r="F289" s="38">
        <f t="shared" si="43"/>
        <v>0.76075992664757019</v>
      </c>
      <c r="G289" s="83">
        <f t="shared" si="44"/>
        <v>2607.5007446054747</v>
      </c>
      <c r="H289" s="83">
        <f t="shared" si="45"/>
        <v>885.26144784342569</v>
      </c>
      <c r="I289" s="37">
        <f t="shared" si="46"/>
        <v>3492.7621924489004</v>
      </c>
      <c r="J289" s="81">
        <f t="shared" si="47"/>
        <v>-266.73377606293155</v>
      </c>
      <c r="K289" s="36">
        <f t="shared" si="48"/>
        <v>3226.0284163859687</v>
      </c>
      <c r="L289" s="37">
        <f t="shared" si="49"/>
        <v>52122490.197914943</v>
      </c>
      <c r="M289" s="37">
        <f t="shared" si="50"/>
        <v>48142022.057727814</v>
      </c>
      <c r="N289" s="41">
        <f>'jan-apr'!M289</f>
        <v>28022326.245427102</v>
      </c>
      <c r="O289" s="41">
        <f t="shared" si="51"/>
        <v>20119695.812300712</v>
      </c>
    </row>
    <row r="290" spans="1:15" s="34" customFormat="1" x14ac:dyDescent="0.2">
      <c r="A290" s="33">
        <v>5014</v>
      </c>
      <c r="B290" s="34" t="s">
        <v>356</v>
      </c>
      <c r="C290" s="36">
        <v>278136879</v>
      </c>
      <c r="D290" s="36">
        <v>5391</v>
      </c>
      <c r="E290" s="37">
        <f t="shared" si="42"/>
        <v>51592.817473567055</v>
      </c>
      <c r="F290" s="38">
        <f t="shared" si="43"/>
        <v>2.8402069212913523</v>
      </c>
      <c r="G290" s="83">
        <f t="shared" si="44"/>
        <v>-20056.593572544203</v>
      </c>
      <c r="H290" s="83">
        <f t="shared" si="45"/>
        <v>0</v>
      </c>
      <c r="I290" s="37">
        <f t="shared" si="46"/>
        <v>-20056.593572544203</v>
      </c>
      <c r="J290" s="81">
        <f t="shared" si="47"/>
        <v>-266.73377606293155</v>
      </c>
      <c r="K290" s="36">
        <f t="shared" si="48"/>
        <v>-20323.327348607134</v>
      </c>
      <c r="L290" s="37">
        <f t="shared" si="49"/>
        <v>-108125095.9495858</v>
      </c>
      <c r="M290" s="37">
        <f t="shared" si="50"/>
        <v>-109563057.73634106</v>
      </c>
      <c r="N290" s="41">
        <f>'jan-apr'!M290</f>
        <v>-104800519.71456307</v>
      </c>
      <c r="O290" s="41">
        <f t="shared" si="51"/>
        <v>-4762538.0217779875</v>
      </c>
    </row>
    <row r="291" spans="1:15" s="34" customFormat="1" x14ac:dyDescent="0.2">
      <c r="A291" s="33">
        <v>5020</v>
      </c>
      <c r="B291" s="34" t="s">
        <v>359</v>
      </c>
      <c r="C291" s="36">
        <v>13114867</v>
      </c>
      <c r="D291" s="36">
        <v>904</v>
      </c>
      <c r="E291" s="37">
        <f t="shared" si="42"/>
        <v>14507.596238938053</v>
      </c>
      <c r="F291" s="38">
        <f t="shared" si="43"/>
        <v>0.79864944902927437</v>
      </c>
      <c r="G291" s="83">
        <f t="shared" si="44"/>
        <v>2194.5391682331942</v>
      </c>
      <c r="H291" s="83">
        <f t="shared" si="45"/>
        <v>644.36719495959528</v>
      </c>
      <c r="I291" s="37">
        <f t="shared" si="46"/>
        <v>2838.9063631927893</v>
      </c>
      <c r="J291" s="81">
        <f t="shared" si="47"/>
        <v>-266.73377606293155</v>
      </c>
      <c r="K291" s="36">
        <f t="shared" si="48"/>
        <v>2572.1725871298577</v>
      </c>
      <c r="L291" s="37">
        <f t="shared" si="49"/>
        <v>2566371.3523262814</v>
      </c>
      <c r="M291" s="37">
        <f t="shared" si="50"/>
        <v>2325244.0187653913</v>
      </c>
      <c r="N291" s="41">
        <f>'jan-apr'!M291</f>
        <v>1165610.8539547066</v>
      </c>
      <c r="O291" s="41">
        <f t="shared" si="51"/>
        <v>1159633.1648106847</v>
      </c>
    </row>
    <row r="292" spans="1:15" s="34" customFormat="1" x14ac:dyDescent="0.2">
      <c r="A292" s="33">
        <v>5021</v>
      </c>
      <c r="B292" s="34" t="s">
        <v>360</v>
      </c>
      <c r="C292" s="36">
        <v>108152838</v>
      </c>
      <c r="D292" s="36">
        <v>7256</v>
      </c>
      <c r="E292" s="37">
        <f t="shared" si="42"/>
        <v>14905.297409040793</v>
      </c>
      <c r="F292" s="38">
        <f t="shared" si="43"/>
        <v>0.82054307049141262</v>
      </c>
      <c r="G292" s="83">
        <f t="shared" si="44"/>
        <v>1955.9184661715499</v>
      </c>
      <c r="H292" s="83">
        <f t="shared" si="45"/>
        <v>505.17178542363615</v>
      </c>
      <c r="I292" s="37">
        <f t="shared" si="46"/>
        <v>2461.0902515951861</v>
      </c>
      <c r="J292" s="81">
        <f t="shared" si="47"/>
        <v>-266.73377606293155</v>
      </c>
      <c r="K292" s="36">
        <f t="shared" si="48"/>
        <v>2194.3564755322545</v>
      </c>
      <c r="L292" s="37">
        <f t="shared" si="49"/>
        <v>17857670.865574669</v>
      </c>
      <c r="M292" s="37">
        <f t="shared" si="50"/>
        <v>15922250.58646204</v>
      </c>
      <c r="N292" s="41">
        <f>'jan-apr'!M292</f>
        <v>10223198.856521413</v>
      </c>
      <c r="O292" s="41">
        <f t="shared" si="51"/>
        <v>5699051.7299406268</v>
      </c>
    </row>
    <row r="293" spans="1:15" s="34" customFormat="1" x14ac:dyDescent="0.2">
      <c r="A293" s="33">
        <v>5022</v>
      </c>
      <c r="B293" s="34" t="s">
        <v>361</v>
      </c>
      <c r="C293" s="36">
        <v>34853567</v>
      </c>
      <c r="D293" s="36">
        <v>2481</v>
      </c>
      <c r="E293" s="37">
        <f t="shared" si="42"/>
        <v>14048.193067311568</v>
      </c>
      <c r="F293" s="38">
        <f t="shared" si="43"/>
        <v>0.77335910569058697</v>
      </c>
      <c r="G293" s="83">
        <f t="shared" si="44"/>
        <v>2470.1810712090851</v>
      </c>
      <c r="H293" s="83">
        <f t="shared" si="45"/>
        <v>805.15830502886513</v>
      </c>
      <c r="I293" s="37">
        <f t="shared" si="46"/>
        <v>3275.3393762379501</v>
      </c>
      <c r="J293" s="81">
        <f t="shared" si="47"/>
        <v>-266.73377606293155</v>
      </c>
      <c r="K293" s="36">
        <f t="shared" si="48"/>
        <v>3008.6056001750185</v>
      </c>
      <c r="L293" s="37">
        <f t="shared" si="49"/>
        <v>8126116.9924463546</v>
      </c>
      <c r="M293" s="37">
        <f t="shared" si="50"/>
        <v>7464350.4940342205</v>
      </c>
      <c r="N293" s="41">
        <f>'jan-apr'!M293</f>
        <v>1786711.8411079959</v>
      </c>
      <c r="O293" s="41">
        <f t="shared" si="51"/>
        <v>5677638.6529262243</v>
      </c>
    </row>
    <row r="294" spans="1:15" s="34" customFormat="1" x14ac:dyDescent="0.2">
      <c r="A294" s="33">
        <v>5025</v>
      </c>
      <c r="B294" s="34" t="s">
        <v>362</v>
      </c>
      <c r="C294" s="36">
        <v>78437320</v>
      </c>
      <c r="D294" s="36">
        <v>5598</v>
      </c>
      <c r="E294" s="37">
        <f t="shared" si="42"/>
        <v>14011.668453018936</v>
      </c>
      <c r="F294" s="38">
        <f t="shared" si="43"/>
        <v>0.77134840987300379</v>
      </c>
      <c r="G294" s="83">
        <f t="shared" si="44"/>
        <v>2492.0958397846643</v>
      </c>
      <c r="H294" s="83">
        <f t="shared" si="45"/>
        <v>817.94192003128626</v>
      </c>
      <c r="I294" s="37">
        <f t="shared" si="46"/>
        <v>3310.0377598159507</v>
      </c>
      <c r="J294" s="81">
        <f t="shared" si="47"/>
        <v>-266.73377606293155</v>
      </c>
      <c r="K294" s="36">
        <f t="shared" si="48"/>
        <v>3043.3039837530191</v>
      </c>
      <c r="L294" s="37">
        <f t="shared" si="49"/>
        <v>18529591.379449692</v>
      </c>
      <c r="M294" s="37">
        <f t="shared" si="50"/>
        <v>17036415.701049402</v>
      </c>
      <c r="N294" s="41">
        <f>'jan-apr'!M294</f>
        <v>8209922.4666354526</v>
      </c>
      <c r="O294" s="41">
        <f t="shared" si="51"/>
        <v>8826493.2344139498</v>
      </c>
    </row>
    <row r="295" spans="1:15" s="34" customFormat="1" x14ac:dyDescent="0.2">
      <c r="A295" s="33">
        <v>5026</v>
      </c>
      <c r="B295" s="34" t="s">
        <v>363</v>
      </c>
      <c r="C295" s="36">
        <v>24536866</v>
      </c>
      <c r="D295" s="36">
        <v>1997</v>
      </c>
      <c r="E295" s="37">
        <f t="shared" si="42"/>
        <v>12286.863294942414</v>
      </c>
      <c r="F295" s="38">
        <f t="shared" si="43"/>
        <v>0.6763971397595272</v>
      </c>
      <c r="G295" s="83">
        <f t="shared" si="44"/>
        <v>3526.9789346305774</v>
      </c>
      <c r="H295" s="83">
        <f t="shared" si="45"/>
        <v>1421.6237253580689</v>
      </c>
      <c r="I295" s="37">
        <f t="shared" si="46"/>
        <v>4948.6026599886463</v>
      </c>
      <c r="J295" s="81">
        <f t="shared" si="47"/>
        <v>-266.73377606293155</v>
      </c>
      <c r="K295" s="36">
        <f t="shared" si="48"/>
        <v>4681.8688839257147</v>
      </c>
      <c r="L295" s="37">
        <f t="shared" si="49"/>
        <v>9882359.5119973272</v>
      </c>
      <c r="M295" s="37">
        <f t="shared" si="50"/>
        <v>9349692.1611996517</v>
      </c>
      <c r="N295" s="41">
        <f>'jan-apr'!M295</f>
        <v>5634395.9476189697</v>
      </c>
      <c r="O295" s="41">
        <f t="shared" si="51"/>
        <v>3715296.2135806819</v>
      </c>
    </row>
    <row r="296" spans="1:15" s="34" customFormat="1" x14ac:dyDescent="0.2">
      <c r="A296" s="33">
        <v>5027</v>
      </c>
      <c r="B296" s="34" t="s">
        <v>364</v>
      </c>
      <c r="C296" s="36">
        <v>74400456</v>
      </c>
      <c r="D296" s="36">
        <v>6133</v>
      </c>
      <c r="E296" s="37">
        <f t="shared" si="42"/>
        <v>12131.168433067014</v>
      </c>
      <c r="F296" s="38">
        <f t="shared" si="43"/>
        <v>0.66782607025872764</v>
      </c>
      <c r="G296" s="83">
        <f t="shared" si="44"/>
        <v>3620.3958517558171</v>
      </c>
      <c r="H296" s="83">
        <f t="shared" si="45"/>
        <v>1476.1169270144587</v>
      </c>
      <c r="I296" s="37">
        <f t="shared" si="46"/>
        <v>5096.5127787702759</v>
      </c>
      <c r="J296" s="81">
        <f t="shared" si="47"/>
        <v>-266.73377606293155</v>
      </c>
      <c r="K296" s="36">
        <f t="shared" si="48"/>
        <v>4829.7790027073443</v>
      </c>
      <c r="L296" s="37">
        <f t="shared" si="49"/>
        <v>31256912.872198101</v>
      </c>
      <c r="M296" s="37">
        <f t="shared" si="50"/>
        <v>29621034.623604141</v>
      </c>
      <c r="N296" s="41">
        <f>'jan-apr'!M296</f>
        <v>16532716.419252448</v>
      </c>
      <c r="O296" s="41">
        <f t="shared" si="51"/>
        <v>13088318.204351693</v>
      </c>
    </row>
    <row r="297" spans="1:15" s="34" customFormat="1" x14ac:dyDescent="0.2">
      <c r="A297" s="33">
        <v>5028</v>
      </c>
      <c r="B297" s="34" t="s">
        <v>365</v>
      </c>
      <c r="C297" s="36">
        <v>243196366</v>
      </c>
      <c r="D297" s="36">
        <v>17340</v>
      </c>
      <c r="E297" s="37">
        <f t="shared" si="42"/>
        <v>14025.165282583621</v>
      </c>
      <c r="F297" s="38">
        <f t="shared" si="43"/>
        <v>0.77209141617935151</v>
      </c>
      <c r="G297" s="83">
        <f t="shared" si="44"/>
        <v>2483.9977420458531</v>
      </c>
      <c r="H297" s="83">
        <f t="shared" si="45"/>
        <v>813.21802968364648</v>
      </c>
      <c r="I297" s="37">
        <f t="shared" si="46"/>
        <v>3297.2157717294995</v>
      </c>
      <c r="J297" s="81">
        <f t="shared" si="47"/>
        <v>-266.73377606293155</v>
      </c>
      <c r="K297" s="36">
        <f t="shared" si="48"/>
        <v>3030.4819956665679</v>
      </c>
      <c r="L297" s="37">
        <f t="shared" si="49"/>
        <v>57173721.481789522</v>
      </c>
      <c r="M297" s="37">
        <f t="shared" si="50"/>
        <v>52548557.80485829</v>
      </c>
      <c r="N297" s="41">
        <f>'jan-apr'!M297</f>
        <v>31455684.853511747</v>
      </c>
      <c r="O297" s="41">
        <f t="shared" si="51"/>
        <v>21092872.951346543</v>
      </c>
    </row>
    <row r="298" spans="1:15" s="34" customFormat="1" x14ac:dyDescent="0.2">
      <c r="A298" s="33">
        <v>5029</v>
      </c>
      <c r="B298" s="34" t="s">
        <v>366</v>
      </c>
      <c r="C298" s="36">
        <v>115402186</v>
      </c>
      <c r="D298" s="36">
        <v>8441</v>
      </c>
      <c r="E298" s="37">
        <f t="shared" si="42"/>
        <v>13671.624925956639</v>
      </c>
      <c r="F298" s="38">
        <f t="shared" si="43"/>
        <v>0.75262886660329442</v>
      </c>
      <c r="G298" s="83">
        <f t="shared" si="44"/>
        <v>2696.121956022042</v>
      </c>
      <c r="H298" s="83">
        <f t="shared" si="45"/>
        <v>936.95715450309001</v>
      </c>
      <c r="I298" s="37">
        <f t="shared" si="46"/>
        <v>3633.0791105251319</v>
      </c>
      <c r="J298" s="81">
        <f t="shared" si="47"/>
        <v>-266.73377606293155</v>
      </c>
      <c r="K298" s="36">
        <f t="shared" si="48"/>
        <v>3366.3453344622003</v>
      </c>
      <c r="L298" s="37">
        <f t="shared" si="49"/>
        <v>30666820.771942638</v>
      </c>
      <c r="M298" s="37">
        <f t="shared" si="50"/>
        <v>28415320.968195431</v>
      </c>
      <c r="N298" s="41">
        <f>'jan-apr'!M298</f>
        <v>16531366.653906723</v>
      </c>
      <c r="O298" s="41">
        <f t="shared" si="51"/>
        <v>11883954.314288707</v>
      </c>
    </row>
    <row r="299" spans="1:15" s="34" customFormat="1" x14ac:dyDescent="0.2">
      <c r="A299" s="33">
        <v>5031</v>
      </c>
      <c r="B299" s="34" t="s">
        <v>367</v>
      </c>
      <c r="C299" s="36">
        <v>244848312</v>
      </c>
      <c r="D299" s="36">
        <v>14662</v>
      </c>
      <c r="E299" s="37">
        <f t="shared" si="42"/>
        <v>16699.516573455192</v>
      </c>
      <c r="F299" s="38">
        <f t="shared" si="43"/>
        <v>0.91931561168271725</v>
      </c>
      <c r="G299" s="83">
        <f t="shared" si="44"/>
        <v>879.38696752291071</v>
      </c>
      <c r="H299" s="83">
        <f t="shared" si="45"/>
        <v>0</v>
      </c>
      <c r="I299" s="37">
        <f t="shared" si="46"/>
        <v>879.38696752291071</v>
      </c>
      <c r="J299" s="81">
        <f t="shared" si="47"/>
        <v>-266.73377606293155</v>
      </c>
      <c r="K299" s="36">
        <f t="shared" si="48"/>
        <v>612.6531914599791</v>
      </c>
      <c r="L299" s="37">
        <f t="shared" si="49"/>
        <v>12893571.717820916</v>
      </c>
      <c r="M299" s="37">
        <f t="shared" si="50"/>
        <v>8982721.0931862127</v>
      </c>
      <c r="N299" s="41">
        <f>'jan-apr'!M299</f>
        <v>7856012.8310662601</v>
      </c>
      <c r="O299" s="41">
        <f t="shared" si="51"/>
        <v>1126708.2621199526</v>
      </c>
    </row>
    <row r="300" spans="1:15" s="34" customFormat="1" x14ac:dyDescent="0.2">
      <c r="A300" s="33">
        <v>5032</v>
      </c>
      <c r="B300" s="34" t="s">
        <v>368</v>
      </c>
      <c r="C300" s="36">
        <v>58377958</v>
      </c>
      <c r="D300" s="36">
        <v>4144</v>
      </c>
      <c r="E300" s="37">
        <f t="shared" si="42"/>
        <v>14087.345077220078</v>
      </c>
      <c r="F300" s="38">
        <f t="shared" si="43"/>
        <v>0.77551444077345166</v>
      </c>
      <c r="G300" s="83">
        <f t="shared" si="44"/>
        <v>2446.6898652639793</v>
      </c>
      <c r="H300" s="83">
        <f t="shared" si="45"/>
        <v>791.45510156088665</v>
      </c>
      <c r="I300" s="37">
        <f t="shared" si="46"/>
        <v>3238.1449668248661</v>
      </c>
      <c r="J300" s="81">
        <f t="shared" si="47"/>
        <v>-266.73377606293155</v>
      </c>
      <c r="K300" s="36">
        <f t="shared" si="48"/>
        <v>2971.4111907619344</v>
      </c>
      <c r="L300" s="37">
        <f t="shared" si="49"/>
        <v>13418872.742522245</v>
      </c>
      <c r="M300" s="37">
        <f t="shared" si="50"/>
        <v>12313527.974517457</v>
      </c>
      <c r="N300" s="41">
        <f>'jan-apr'!M300</f>
        <v>5377434.6132613998</v>
      </c>
      <c r="O300" s="41">
        <f t="shared" si="51"/>
        <v>6936093.3612560574</v>
      </c>
    </row>
    <row r="301" spans="1:15" s="34" customFormat="1" x14ac:dyDescent="0.2">
      <c r="A301" s="33">
        <v>5033</v>
      </c>
      <c r="B301" s="34" t="s">
        <v>369</v>
      </c>
      <c r="C301" s="36">
        <v>24082822</v>
      </c>
      <c r="D301" s="36">
        <v>753</v>
      </c>
      <c r="E301" s="37">
        <f t="shared" si="42"/>
        <v>31982.499335989374</v>
      </c>
      <c r="F301" s="38">
        <f t="shared" si="43"/>
        <v>1.7606504242729575</v>
      </c>
      <c r="G301" s="83">
        <f t="shared" si="44"/>
        <v>-8290.4026899975979</v>
      </c>
      <c r="H301" s="83">
        <f t="shared" si="45"/>
        <v>0</v>
      </c>
      <c r="I301" s="37">
        <f t="shared" si="46"/>
        <v>-8290.4026899975979</v>
      </c>
      <c r="J301" s="81">
        <f t="shared" si="47"/>
        <v>-266.73377606293155</v>
      </c>
      <c r="K301" s="36">
        <f t="shared" si="48"/>
        <v>-8557.1364660605286</v>
      </c>
      <c r="L301" s="37">
        <f t="shared" si="49"/>
        <v>-6242673.2255681911</v>
      </c>
      <c r="M301" s="37">
        <f t="shared" si="50"/>
        <v>-6443523.7589435782</v>
      </c>
      <c r="N301" s="41">
        <f>'jan-apr'!M301</f>
        <v>-7249140.9469979601</v>
      </c>
      <c r="O301" s="41">
        <f t="shared" si="51"/>
        <v>805617.18805438187</v>
      </c>
    </row>
    <row r="302" spans="1:15" s="34" customFormat="1" x14ac:dyDescent="0.2">
      <c r="A302" s="33">
        <v>5034</v>
      </c>
      <c r="B302" s="34" t="s">
        <v>370</v>
      </c>
      <c r="C302" s="36">
        <v>36190487</v>
      </c>
      <c r="D302" s="36">
        <v>2426</v>
      </c>
      <c r="E302" s="37">
        <f t="shared" si="42"/>
        <v>14917.760511129431</v>
      </c>
      <c r="F302" s="38">
        <f t="shared" si="43"/>
        <v>0.82122916965300707</v>
      </c>
      <c r="G302" s="83">
        <f t="shared" si="44"/>
        <v>1948.4406049183674</v>
      </c>
      <c r="H302" s="83">
        <f t="shared" si="45"/>
        <v>500.80969969261309</v>
      </c>
      <c r="I302" s="37">
        <f t="shared" si="46"/>
        <v>2449.2503046109805</v>
      </c>
      <c r="J302" s="81">
        <f t="shared" si="47"/>
        <v>-266.73377606293155</v>
      </c>
      <c r="K302" s="36">
        <f t="shared" si="48"/>
        <v>2182.5165285480489</v>
      </c>
      <c r="L302" s="37">
        <f t="shared" si="49"/>
        <v>5941881.2389862388</v>
      </c>
      <c r="M302" s="37">
        <f t="shared" si="50"/>
        <v>5294785.0982575668</v>
      </c>
      <c r="N302" s="41">
        <f>'jan-apr'!M302</f>
        <v>1989508.686166062</v>
      </c>
      <c r="O302" s="41">
        <f t="shared" si="51"/>
        <v>3305276.4120915048</v>
      </c>
    </row>
    <row r="303" spans="1:15" s="34" customFormat="1" x14ac:dyDescent="0.2">
      <c r="A303" s="33">
        <v>5035</v>
      </c>
      <c r="B303" s="34" t="s">
        <v>371</v>
      </c>
      <c r="C303" s="36">
        <v>346512283</v>
      </c>
      <c r="D303" s="36">
        <v>24541</v>
      </c>
      <c r="E303" s="37">
        <f t="shared" si="42"/>
        <v>14119.729554622876</v>
      </c>
      <c r="F303" s="38">
        <f t="shared" si="43"/>
        <v>0.77729722026420067</v>
      </c>
      <c r="G303" s="83">
        <f t="shared" si="44"/>
        <v>2427.2591788223003</v>
      </c>
      <c r="H303" s="83">
        <f t="shared" si="45"/>
        <v>780.12053446990717</v>
      </c>
      <c r="I303" s="37">
        <f t="shared" si="46"/>
        <v>3207.3797132922073</v>
      </c>
      <c r="J303" s="81">
        <f t="shared" si="47"/>
        <v>-266.73377606293155</v>
      </c>
      <c r="K303" s="36">
        <f t="shared" si="48"/>
        <v>2940.6459372292757</v>
      </c>
      <c r="L303" s="37">
        <f t="shared" si="49"/>
        <v>78712305.543904051</v>
      </c>
      <c r="M303" s="37">
        <f t="shared" si="50"/>
        <v>72166391.945543647</v>
      </c>
      <c r="N303" s="41">
        <f>'jan-apr'!M303</f>
        <v>45227832.305091202</v>
      </c>
      <c r="O303" s="41">
        <f t="shared" si="51"/>
        <v>26938559.640452445</v>
      </c>
    </row>
    <row r="304" spans="1:15" s="34" customFormat="1" x14ac:dyDescent="0.2">
      <c r="A304" s="33">
        <v>5036</v>
      </c>
      <c r="B304" s="34" t="s">
        <v>372</v>
      </c>
      <c r="C304" s="36">
        <v>33001318</v>
      </c>
      <c r="D304" s="36">
        <v>2645</v>
      </c>
      <c r="E304" s="37">
        <f t="shared" si="42"/>
        <v>12476.868809073723</v>
      </c>
      <c r="F304" s="38">
        <f t="shared" si="43"/>
        <v>0.68685702551001471</v>
      </c>
      <c r="G304" s="83">
        <f t="shared" si="44"/>
        <v>3412.9756261517919</v>
      </c>
      <c r="H304" s="83">
        <f t="shared" si="45"/>
        <v>1355.1217954121107</v>
      </c>
      <c r="I304" s="37">
        <f t="shared" si="46"/>
        <v>4768.0974215639026</v>
      </c>
      <c r="J304" s="81">
        <f t="shared" si="47"/>
        <v>-266.73377606293155</v>
      </c>
      <c r="K304" s="36">
        <f t="shared" si="48"/>
        <v>4501.363645500971</v>
      </c>
      <c r="L304" s="37">
        <f t="shared" si="49"/>
        <v>12611617.680036522</v>
      </c>
      <c r="M304" s="37">
        <f t="shared" si="50"/>
        <v>11906106.842350068</v>
      </c>
      <c r="N304" s="41">
        <f>'jan-apr'!M304</f>
        <v>6094279.86948031</v>
      </c>
      <c r="O304" s="41">
        <f t="shared" si="51"/>
        <v>5811826.9728697576</v>
      </c>
    </row>
    <row r="305" spans="1:15" s="34" customFormat="1" x14ac:dyDescent="0.2">
      <c r="A305" s="33">
        <v>5037</v>
      </c>
      <c r="B305" s="34" t="s">
        <v>373</v>
      </c>
      <c r="C305" s="36">
        <v>277937018</v>
      </c>
      <c r="D305" s="36">
        <v>20344</v>
      </c>
      <c r="E305" s="37">
        <f t="shared" si="42"/>
        <v>13661.866791191505</v>
      </c>
      <c r="F305" s="38">
        <f t="shared" si="43"/>
        <v>0.75209167706304447</v>
      </c>
      <c r="G305" s="83">
        <f t="shared" si="44"/>
        <v>2701.9768368811224</v>
      </c>
      <c r="H305" s="83">
        <f t="shared" si="45"/>
        <v>940.37250167088689</v>
      </c>
      <c r="I305" s="37">
        <f t="shared" si="46"/>
        <v>3642.3493385520092</v>
      </c>
      <c r="J305" s="81">
        <f t="shared" si="47"/>
        <v>-266.73377606293155</v>
      </c>
      <c r="K305" s="36">
        <f t="shared" si="48"/>
        <v>3375.6155624890775</v>
      </c>
      <c r="L305" s="37">
        <f t="shared" si="49"/>
        <v>74099954.943502069</v>
      </c>
      <c r="M305" s="37">
        <f t="shared" si="50"/>
        <v>68673523.003277794</v>
      </c>
      <c r="N305" s="41">
        <f>'jan-apr'!M305</f>
        <v>40341230.309794858</v>
      </c>
      <c r="O305" s="41">
        <f t="shared" si="51"/>
        <v>28332292.693482935</v>
      </c>
    </row>
    <row r="306" spans="1:15" s="34" customFormat="1" x14ac:dyDescent="0.2">
      <c r="A306" s="33">
        <v>5038</v>
      </c>
      <c r="B306" s="34" t="s">
        <v>374</v>
      </c>
      <c r="C306" s="36">
        <v>193576997</v>
      </c>
      <c r="D306" s="36">
        <v>15002</v>
      </c>
      <c r="E306" s="37">
        <f t="shared" si="42"/>
        <v>12903.412678309558</v>
      </c>
      <c r="F306" s="38">
        <f t="shared" si="43"/>
        <v>0.71033845003695961</v>
      </c>
      <c r="G306" s="83">
        <f t="shared" si="44"/>
        <v>3157.0493046102911</v>
      </c>
      <c r="H306" s="83">
        <f t="shared" si="45"/>
        <v>1205.8314411795684</v>
      </c>
      <c r="I306" s="37">
        <f t="shared" si="46"/>
        <v>4362.8807457898592</v>
      </c>
      <c r="J306" s="81">
        <f t="shared" si="47"/>
        <v>-266.73377606293155</v>
      </c>
      <c r="K306" s="36">
        <f t="shared" si="48"/>
        <v>4096.1469697269276</v>
      </c>
      <c r="L306" s="37">
        <f t="shared" si="49"/>
        <v>65451936.94833947</v>
      </c>
      <c r="M306" s="37">
        <f t="shared" si="50"/>
        <v>61450396.83984337</v>
      </c>
      <c r="N306" s="41">
        <f>'jan-apr'!M306</f>
        <v>37325612.825252779</v>
      </c>
      <c r="O306" s="41">
        <f t="shared" si="51"/>
        <v>24124784.014590591</v>
      </c>
    </row>
    <row r="307" spans="1:15" s="34" customFormat="1" x14ac:dyDescent="0.2">
      <c r="A307" s="33">
        <v>5041</v>
      </c>
      <c r="B307" s="34" t="s">
        <v>391</v>
      </c>
      <c r="C307" s="36">
        <v>26269654</v>
      </c>
      <c r="D307" s="36">
        <v>2021</v>
      </c>
      <c r="E307" s="37">
        <f t="shared" si="42"/>
        <v>12998.344383968333</v>
      </c>
      <c r="F307" s="38">
        <f t="shared" si="43"/>
        <v>0.71556448150151741</v>
      </c>
      <c r="G307" s="83">
        <f t="shared" si="44"/>
        <v>3100.0902812150257</v>
      </c>
      <c r="H307" s="83">
        <f t="shared" si="45"/>
        <v>1172.605344198997</v>
      </c>
      <c r="I307" s="37">
        <f t="shared" si="46"/>
        <v>4272.6956254140223</v>
      </c>
      <c r="J307" s="81">
        <f t="shared" si="47"/>
        <v>-266.73377606293155</v>
      </c>
      <c r="K307" s="36">
        <f t="shared" si="48"/>
        <v>4005.9618493510907</v>
      </c>
      <c r="L307" s="37">
        <f t="shared" si="49"/>
        <v>8635117.8589617386</v>
      </c>
      <c r="M307" s="37">
        <f t="shared" si="50"/>
        <v>8096048.8975385539</v>
      </c>
      <c r="N307" s="41">
        <f>'jan-apr'!M307</f>
        <v>4917964.4725027243</v>
      </c>
      <c r="O307" s="41">
        <f t="shared" si="51"/>
        <v>3178084.4250358297</v>
      </c>
    </row>
    <row r="308" spans="1:15" s="34" customFormat="1" x14ac:dyDescent="0.2">
      <c r="A308" s="33">
        <v>5042</v>
      </c>
      <c r="B308" s="34" t="s">
        <v>375</v>
      </c>
      <c r="C308" s="36">
        <v>18826296</v>
      </c>
      <c r="D308" s="36">
        <v>1295</v>
      </c>
      <c r="E308" s="37">
        <f t="shared" si="42"/>
        <v>14537.680308880308</v>
      </c>
      <c r="F308" s="38">
        <f t="shared" si="43"/>
        <v>0.80030559009414992</v>
      </c>
      <c r="G308" s="83">
        <f t="shared" si="44"/>
        <v>2176.4887262678408</v>
      </c>
      <c r="H308" s="83">
        <f t="shared" si="45"/>
        <v>633.83777047980595</v>
      </c>
      <c r="I308" s="37">
        <f t="shared" si="46"/>
        <v>2810.3264967476466</v>
      </c>
      <c r="J308" s="81">
        <f t="shared" si="47"/>
        <v>-266.73377606293155</v>
      </c>
      <c r="K308" s="36">
        <f t="shared" si="48"/>
        <v>2543.592720684715</v>
      </c>
      <c r="L308" s="37">
        <f t="shared" si="49"/>
        <v>3639372.8132882025</v>
      </c>
      <c r="M308" s="37">
        <f t="shared" si="50"/>
        <v>3293952.5732867061</v>
      </c>
      <c r="N308" s="41">
        <f>'jan-apr'!M308</f>
        <v>1572195.7572691864</v>
      </c>
      <c r="O308" s="41">
        <f t="shared" si="51"/>
        <v>1721756.8160175197</v>
      </c>
    </row>
    <row r="309" spans="1:15" s="34" customFormat="1" x14ac:dyDescent="0.2">
      <c r="A309" s="33">
        <v>5043</v>
      </c>
      <c r="B309" s="34" t="s">
        <v>392</v>
      </c>
      <c r="C309" s="36">
        <v>7865142</v>
      </c>
      <c r="D309" s="36">
        <v>429</v>
      </c>
      <c r="E309" s="37">
        <f t="shared" si="42"/>
        <v>18333.664335664336</v>
      </c>
      <c r="F309" s="38">
        <f t="shared" si="43"/>
        <v>1.0092761529347454</v>
      </c>
      <c r="G309" s="83">
        <f t="shared" si="44"/>
        <v>-101.10168980257585</v>
      </c>
      <c r="H309" s="83">
        <f t="shared" si="45"/>
        <v>0</v>
      </c>
      <c r="I309" s="37">
        <f t="shared" si="46"/>
        <v>-101.10168980257585</v>
      </c>
      <c r="J309" s="81">
        <f t="shared" si="47"/>
        <v>-266.73377606293155</v>
      </c>
      <c r="K309" s="36">
        <f t="shared" si="48"/>
        <v>-367.83546586550739</v>
      </c>
      <c r="L309" s="37">
        <f t="shared" si="49"/>
        <v>-43372.624925305041</v>
      </c>
      <c r="M309" s="37">
        <f t="shared" si="50"/>
        <v>-157801.41485630267</v>
      </c>
      <c r="N309" s="41">
        <f>'jan-apr'!M309</f>
        <v>-915103.43593907636</v>
      </c>
      <c r="O309" s="41">
        <f t="shared" si="51"/>
        <v>757302.02108277369</v>
      </c>
    </row>
    <row r="310" spans="1:15" s="34" customFormat="1" x14ac:dyDescent="0.2">
      <c r="A310" s="33">
        <v>5044</v>
      </c>
      <c r="B310" s="34" t="s">
        <v>376</v>
      </c>
      <c r="C310" s="36">
        <v>19548114</v>
      </c>
      <c r="D310" s="36">
        <v>814</v>
      </c>
      <c r="E310" s="37">
        <f t="shared" si="42"/>
        <v>24014.882063882065</v>
      </c>
      <c r="F310" s="38">
        <f t="shared" si="43"/>
        <v>1.3220296466030088</v>
      </c>
      <c r="G310" s="83">
        <f t="shared" si="44"/>
        <v>-3509.832326733213</v>
      </c>
      <c r="H310" s="83">
        <f t="shared" si="45"/>
        <v>0</v>
      </c>
      <c r="I310" s="37">
        <f t="shared" si="46"/>
        <v>-3509.832326733213</v>
      </c>
      <c r="J310" s="81">
        <f t="shared" si="47"/>
        <v>-266.73377606293155</v>
      </c>
      <c r="K310" s="36">
        <f t="shared" si="48"/>
        <v>-3776.5661027961446</v>
      </c>
      <c r="L310" s="37">
        <f t="shared" si="49"/>
        <v>-2857003.5139608355</v>
      </c>
      <c r="M310" s="37">
        <f t="shared" si="50"/>
        <v>-3074124.8076760615</v>
      </c>
      <c r="N310" s="41">
        <f>'jan-apr'!M310</f>
        <v>-4137113.6938331197</v>
      </c>
      <c r="O310" s="41">
        <f t="shared" si="51"/>
        <v>1062988.8861570582</v>
      </c>
    </row>
    <row r="311" spans="1:15" s="34" customFormat="1" x14ac:dyDescent="0.2">
      <c r="A311" s="33">
        <v>5045</v>
      </c>
      <c r="B311" s="34" t="s">
        <v>377</v>
      </c>
      <c r="C311" s="36">
        <v>32991079</v>
      </c>
      <c r="D311" s="36">
        <v>2296</v>
      </c>
      <c r="E311" s="37">
        <f t="shared" si="42"/>
        <v>14368.936846689896</v>
      </c>
      <c r="F311" s="38">
        <f t="shared" si="43"/>
        <v>0.79101618950110386</v>
      </c>
      <c r="G311" s="83">
        <f t="shared" si="44"/>
        <v>2277.7348035820883</v>
      </c>
      <c r="H311" s="83">
        <f t="shared" si="45"/>
        <v>692.89798224645028</v>
      </c>
      <c r="I311" s="37">
        <f t="shared" si="46"/>
        <v>2970.6327858285385</v>
      </c>
      <c r="J311" s="81">
        <f t="shared" si="47"/>
        <v>-266.73377606293155</v>
      </c>
      <c r="K311" s="36">
        <f t="shared" si="48"/>
        <v>2703.8990097656069</v>
      </c>
      <c r="L311" s="37">
        <f t="shared" si="49"/>
        <v>6820572.8762623249</v>
      </c>
      <c r="M311" s="37">
        <f t="shared" si="50"/>
        <v>6208152.1264218334</v>
      </c>
      <c r="N311" s="41">
        <f>'jan-apr'!M311</f>
        <v>2080521.7472123962</v>
      </c>
      <c r="O311" s="41">
        <f t="shared" si="51"/>
        <v>4127630.3792094374</v>
      </c>
    </row>
    <row r="312" spans="1:15" s="34" customFormat="1" x14ac:dyDescent="0.2">
      <c r="A312" s="33">
        <v>5046</v>
      </c>
      <c r="B312" s="34" t="s">
        <v>378</v>
      </c>
      <c r="C312" s="36">
        <v>13259339</v>
      </c>
      <c r="D312" s="36">
        <v>1216</v>
      </c>
      <c r="E312" s="37">
        <f t="shared" si="42"/>
        <v>10904.061677631578</v>
      </c>
      <c r="F312" s="38">
        <f t="shared" si="43"/>
        <v>0.60027331251804561</v>
      </c>
      <c r="G312" s="83">
        <f t="shared" si="44"/>
        <v>4356.6599050170789</v>
      </c>
      <c r="H312" s="83">
        <f t="shared" si="45"/>
        <v>1905.6042914168613</v>
      </c>
      <c r="I312" s="37">
        <f t="shared" si="46"/>
        <v>6262.26419643394</v>
      </c>
      <c r="J312" s="81">
        <f t="shared" si="47"/>
        <v>-266.73377606293155</v>
      </c>
      <c r="K312" s="36">
        <f t="shared" si="48"/>
        <v>5995.5304203710084</v>
      </c>
      <c r="L312" s="37">
        <f t="shared" si="49"/>
        <v>7614913.2628636714</v>
      </c>
      <c r="M312" s="37">
        <f t="shared" si="50"/>
        <v>7290564.9911711458</v>
      </c>
      <c r="N312" s="41">
        <f>'jan-apr'!M312</f>
        <v>4358584.4774434986</v>
      </c>
      <c r="O312" s="41">
        <f t="shared" si="51"/>
        <v>2931980.5137276473</v>
      </c>
    </row>
    <row r="313" spans="1:15" s="34" customFormat="1" x14ac:dyDescent="0.2">
      <c r="A313" s="33">
        <v>5047</v>
      </c>
      <c r="B313" s="34" t="s">
        <v>379</v>
      </c>
      <c r="C313" s="36">
        <v>50089759</v>
      </c>
      <c r="D313" s="36">
        <v>3873</v>
      </c>
      <c r="E313" s="37">
        <f t="shared" si="42"/>
        <v>12933.064549444875</v>
      </c>
      <c r="F313" s="38">
        <f t="shared" si="43"/>
        <v>0.71197079837054145</v>
      </c>
      <c r="G313" s="83">
        <f t="shared" si="44"/>
        <v>3139.2581819291013</v>
      </c>
      <c r="H313" s="83">
        <f t="shared" si="45"/>
        <v>1195.4532862822077</v>
      </c>
      <c r="I313" s="37">
        <f t="shared" si="46"/>
        <v>4334.7114682113088</v>
      </c>
      <c r="J313" s="81">
        <f t="shared" si="47"/>
        <v>-266.73377606293155</v>
      </c>
      <c r="K313" s="36">
        <f t="shared" si="48"/>
        <v>4067.9776921483772</v>
      </c>
      <c r="L313" s="37">
        <f t="shared" si="49"/>
        <v>16788337.5163824</v>
      </c>
      <c r="M313" s="37">
        <f t="shared" si="50"/>
        <v>15755277.601690665</v>
      </c>
      <c r="N313" s="41">
        <f>'jan-apr'!M313</f>
        <v>9238439.7343656849</v>
      </c>
      <c r="O313" s="41">
        <f t="shared" si="51"/>
        <v>6516837.86732498</v>
      </c>
    </row>
    <row r="314" spans="1:15" s="34" customFormat="1" x14ac:dyDescent="0.2">
      <c r="A314" s="33">
        <v>5049</v>
      </c>
      <c r="B314" s="34" t="s">
        <v>380</v>
      </c>
      <c r="C314" s="36">
        <v>19455424</v>
      </c>
      <c r="D314" s="36">
        <v>1108</v>
      </c>
      <c r="E314" s="37">
        <f t="shared" si="42"/>
        <v>17559.046931407942</v>
      </c>
      <c r="F314" s="38">
        <f t="shared" si="43"/>
        <v>0.96663312972615767</v>
      </c>
      <c r="G314" s="83">
        <f t="shared" si="44"/>
        <v>363.66875275126074</v>
      </c>
      <c r="H314" s="83">
        <f t="shared" si="45"/>
        <v>0</v>
      </c>
      <c r="I314" s="37">
        <f t="shared" si="46"/>
        <v>363.66875275126074</v>
      </c>
      <c r="J314" s="81">
        <f t="shared" si="47"/>
        <v>-266.73377606293155</v>
      </c>
      <c r="K314" s="36">
        <f t="shared" si="48"/>
        <v>96.934976688329186</v>
      </c>
      <c r="L314" s="37">
        <f t="shared" si="49"/>
        <v>402944.97804839688</v>
      </c>
      <c r="M314" s="37">
        <f t="shared" si="50"/>
        <v>107403.95417066875</v>
      </c>
      <c r="N314" s="41">
        <f>'jan-apr'!M314</f>
        <v>-313270.48349766136</v>
      </c>
      <c r="O314" s="41">
        <f t="shared" si="51"/>
        <v>420674.43766833009</v>
      </c>
    </row>
    <row r="315" spans="1:15" s="34" customFormat="1" x14ac:dyDescent="0.2">
      <c r="A315" s="33">
        <v>5052</v>
      </c>
      <c r="B315" s="34" t="s">
        <v>381</v>
      </c>
      <c r="C315" s="36">
        <v>7521159</v>
      </c>
      <c r="D315" s="36">
        <v>582</v>
      </c>
      <c r="E315" s="37">
        <f t="shared" si="42"/>
        <v>12922.953608247422</v>
      </c>
      <c r="F315" s="38">
        <f t="shared" si="43"/>
        <v>0.71141418668356604</v>
      </c>
      <c r="G315" s="83">
        <f t="shared" si="44"/>
        <v>3145.3247466475723</v>
      </c>
      <c r="H315" s="83">
        <f t="shared" si="45"/>
        <v>1198.9921157013159</v>
      </c>
      <c r="I315" s="37">
        <f t="shared" si="46"/>
        <v>4344.3168623488882</v>
      </c>
      <c r="J315" s="81">
        <f t="shared" si="47"/>
        <v>-266.73377606293155</v>
      </c>
      <c r="K315" s="36">
        <f t="shared" si="48"/>
        <v>4077.5830862859566</v>
      </c>
      <c r="L315" s="37">
        <f t="shared" si="49"/>
        <v>2528392.4138870528</v>
      </c>
      <c r="M315" s="37">
        <f t="shared" si="50"/>
        <v>2373153.356218427</v>
      </c>
      <c r="N315" s="41">
        <f>'jan-apr'!M315</f>
        <v>1451695.1659310169</v>
      </c>
      <c r="O315" s="41">
        <f t="shared" si="51"/>
        <v>921458.19028741005</v>
      </c>
    </row>
    <row r="316" spans="1:15" s="34" customFormat="1" x14ac:dyDescent="0.2">
      <c r="A316" s="33">
        <v>5053</v>
      </c>
      <c r="B316" s="34" t="s">
        <v>382</v>
      </c>
      <c r="C316" s="36">
        <v>95572284</v>
      </c>
      <c r="D316" s="36">
        <v>6841</v>
      </c>
      <c r="E316" s="37">
        <f t="shared" si="42"/>
        <v>13970.513667592457</v>
      </c>
      <c r="F316" s="38">
        <f t="shared" si="43"/>
        <v>0.76908282113146176</v>
      </c>
      <c r="G316" s="83">
        <f t="shared" si="44"/>
        <v>2516.7887110405518</v>
      </c>
      <c r="H316" s="83">
        <f t="shared" si="45"/>
        <v>832.34609493055393</v>
      </c>
      <c r="I316" s="37">
        <f t="shared" si="46"/>
        <v>3349.1348059711058</v>
      </c>
      <c r="J316" s="81">
        <f t="shared" si="47"/>
        <v>-266.73377606293155</v>
      </c>
      <c r="K316" s="36">
        <f t="shared" si="48"/>
        <v>3082.4010299081742</v>
      </c>
      <c r="L316" s="37">
        <f t="shared" si="49"/>
        <v>22911431.207648333</v>
      </c>
      <c r="M316" s="37">
        <f t="shared" si="50"/>
        <v>21086705.445601821</v>
      </c>
      <c r="N316" s="41">
        <f>'jan-apr'!M316</f>
        <v>12662021.078323174</v>
      </c>
      <c r="O316" s="41">
        <f t="shared" si="51"/>
        <v>8424684.3672786467</v>
      </c>
    </row>
    <row r="317" spans="1:15" s="34" customFormat="1" x14ac:dyDescent="0.2">
      <c r="A317" s="33">
        <v>5054</v>
      </c>
      <c r="B317" s="34" t="s">
        <v>383</v>
      </c>
      <c r="C317" s="36">
        <v>122696396</v>
      </c>
      <c r="D317" s="36">
        <v>9977</v>
      </c>
      <c r="E317" s="37">
        <f t="shared" si="42"/>
        <v>12297.924827102335</v>
      </c>
      <c r="F317" s="38">
        <f t="shared" si="43"/>
        <v>0.67700608189021805</v>
      </c>
      <c r="G317" s="83">
        <f t="shared" si="44"/>
        <v>3520.3420153346246</v>
      </c>
      <c r="H317" s="83">
        <f t="shared" si="45"/>
        <v>1417.7521891020965</v>
      </c>
      <c r="I317" s="37">
        <f t="shared" si="46"/>
        <v>4938.0942044367212</v>
      </c>
      <c r="J317" s="81">
        <f t="shared" si="47"/>
        <v>-266.73377606293155</v>
      </c>
      <c r="K317" s="36">
        <f t="shared" si="48"/>
        <v>4671.3604283737895</v>
      </c>
      <c r="L317" s="37">
        <f t="shared" si="49"/>
        <v>49267365.87766517</v>
      </c>
      <c r="M317" s="37">
        <f t="shared" si="50"/>
        <v>46606162.993885301</v>
      </c>
      <c r="N317" s="41">
        <f>'jan-apr'!M317</f>
        <v>29122265.496466938</v>
      </c>
      <c r="O317" s="41">
        <f t="shared" si="51"/>
        <v>17483897.497418363</v>
      </c>
    </row>
    <row r="318" spans="1:15" s="34" customFormat="1" x14ac:dyDescent="0.2">
      <c r="A318" s="33">
        <v>5055</v>
      </c>
      <c r="B318" s="34" t="s">
        <v>411</v>
      </c>
      <c r="C318" s="36">
        <v>89494772</v>
      </c>
      <c r="D318" s="36">
        <v>5880</v>
      </c>
      <c r="E318" s="37">
        <f t="shared" si="42"/>
        <v>15220.199319727892</v>
      </c>
      <c r="F318" s="38">
        <f t="shared" si="43"/>
        <v>0.83787855690324886</v>
      </c>
      <c r="G318" s="83">
        <f t="shared" si="44"/>
        <v>1766.9773197592908</v>
      </c>
      <c r="H318" s="83">
        <f t="shared" si="45"/>
        <v>394.95611668315178</v>
      </c>
      <c r="I318" s="37">
        <f t="shared" si="46"/>
        <v>2161.9334364424426</v>
      </c>
      <c r="J318" s="81">
        <f t="shared" si="47"/>
        <v>-266.73377606293155</v>
      </c>
      <c r="K318" s="36">
        <f t="shared" si="48"/>
        <v>1895.199660379511</v>
      </c>
      <c r="L318" s="37">
        <f t="shared" si="49"/>
        <v>12712168.606281562</v>
      </c>
      <c r="M318" s="37">
        <f t="shared" si="50"/>
        <v>11143774.003031524</v>
      </c>
      <c r="N318" s="41">
        <f>'jan-apr'!M318</f>
        <v>5537083.7965195561</v>
      </c>
      <c r="O318" s="41">
        <f t="shared" si="51"/>
        <v>5606690.2065119678</v>
      </c>
    </row>
    <row r="319" spans="1:15" s="34" customFormat="1" x14ac:dyDescent="0.2">
      <c r="A319" s="33">
        <v>5056</v>
      </c>
      <c r="B319" s="34" t="s">
        <v>355</v>
      </c>
      <c r="C319" s="36">
        <v>79161478</v>
      </c>
      <c r="D319" s="36">
        <v>5281</v>
      </c>
      <c r="E319" s="37">
        <f t="shared" si="42"/>
        <v>14989.865177049802</v>
      </c>
      <c r="F319" s="38">
        <f t="shared" si="43"/>
        <v>0.82519856270484737</v>
      </c>
      <c r="G319" s="83">
        <f t="shared" si="44"/>
        <v>1905.1778053661446</v>
      </c>
      <c r="H319" s="83">
        <f t="shared" si="45"/>
        <v>475.57306662048319</v>
      </c>
      <c r="I319" s="37">
        <f t="shared" si="46"/>
        <v>2380.7508719866278</v>
      </c>
      <c r="J319" s="81">
        <f t="shared" si="47"/>
        <v>-266.73377606293155</v>
      </c>
      <c r="K319" s="36">
        <f t="shared" si="48"/>
        <v>2114.0170959236962</v>
      </c>
      <c r="L319" s="37">
        <f t="shared" si="49"/>
        <v>12572745.35496138</v>
      </c>
      <c r="M319" s="37">
        <f t="shared" si="50"/>
        <v>11164124.283573039</v>
      </c>
      <c r="N319" s="41">
        <f>'jan-apr'!M319</f>
        <v>7663217.6608792087</v>
      </c>
      <c r="O319" s="41">
        <f t="shared" si="51"/>
        <v>3500906.6226938302</v>
      </c>
    </row>
    <row r="320" spans="1:15" s="34" customFormat="1" x14ac:dyDescent="0.2">
      <c r="A320" s="33">
        <v>5057</v>
      </c>
      <c r="B320" s="34" t="s">
        <v>357</v>
      </c>
      <c r="C320" s="36">
        <v>144721716</v>
      </c>
      <c r="D320" s="36">
        <v>10472</v>
      </c>
      <c r="E320" s="37">
        <f t="shared" si="42"/>
        <v>13819.873567608862</v>
      </c>
      <c r="F320" s="38">
        <f t="shared" si="43"/>
        <v>0.76079001845952721</v>
      </c>
      <c r="G320" s="83">
        <f t="shared" si="44"/>
        <v>2607.1727710307086</v>
      </c>
      <c r="H320" s="83">
        <f t="shared" si="45"/>
        <v>885.07012992481214</v>
      </c>
      <c r="I320" s="37">
        <f t="shared" si="46"/>
        <v>3492.2429009555208</v>
      </c>
      <c r="J320" s="81">
        <f t="shared" si="47"/>
        <v>-266.73377606293155</v>
      </c>
      <c r="K320" s="36">
        <f t="shared" si="48"/>
        <v>3225.5091248925892</v>
      </c>
      <c r="L320" s="37">
        <f t="shared" si="49"/>
        <v>36570767.658806212</v>
      </c>
      <c r="M320" s="37">
        <f t="shared" si="50"/>
        <v>33777531.555875197</v>
      </c>
      <c r="N320" s="41">
        <f>'jan-apr'!M320</f>
        <v>20308013.240944348</v>
      </c>
      <c r="O320" s="41">
        <f t="shared" si="51"/>
        <v>13469518.314930849</v>
      </c>
    </row>
    <row r="321" spans="1:15" s="34" customFormat="1" x14ac:dyDescent="0.2">
      <c r="A321" s="33">
        <v>5058</v>
      </c>
      <c r="B321" s="34" t="s">
        <v>358</v>
      </c>
      <c r="C321" s="36">
        <v>59765983</v>
      </c>
      <c r="D321" s="36">
        <v>4252</v>
      </c>
      <c r="E321" s="37">
        <f t="shared" si="42"/>
        <v>14055.969661335843</v>
      </c>
      <c r="F321" s="38">
        <f t="shared" si="43"/>
        <v>0.77378721055582589</v>
      </c>
      <c r="G321" s="83">
        <f t="shared" si="44"/>
        <v>2465.5151147945203</v>
      </c>
      <c r="H321" s="83">
        <f t="shared" si="45"/>
        <v>802.43649712036881</v>
      </c>
      <c r="I321" s="37">
        <f t="shared" si="46"/>
        <v>3267.9516119148893</v>
      </c>
      <c r="J321" s="81">
        <f t="shared" si="47"/>
        <v>-266.73377606293155</v>
      </c>
      <c r="K321" s="36">
        <f t="shared" si="48"/>
        <v>3001.2178358519577</v>
      </c>
      <c r="L321" s="37">
        <f t="shared" si="49"/>
        <v>13895330.253862109</v>
      </c>
      <c r="M321" s="37">
        <f t="shared" si="50"/>
        <v>12761178.238042524</v>
      </c>
      <c r="N321" s="41">
        <f>'jan-apr'!M321</f>
        <v>6081796.6502382867</v>
      </c>
      <c r="O321" s="41">
        <f t="shared" si="51"/>
        <v>6679381.5878042374</v>
      </c>
    </row>
    <row r="322" spans="1:15" s="34" customFormat="1" x14ac:dyDescent="0.2">
      <c r="A322" s="33">
        <v>5059</v>
      </c>
      <c r="B322" s="34" t="s">
        <v>412</v>
      </c>
      <c r="C322" s="36">
        <v>258382863</v>
      </c>
      <c r="D322" s="36">
        <v>18690</v>
      </c>
      <c r="E322" s="37">
        <f t="shared" si="42"/>
        <v>13824.658266452649</v>
      </c>
      <c r="F322" s="38">
        <f t="shared" si="43"/>
        <v>0.76105341820076799</v>
      </c>
      <c r="G322" s="83">
        <f t="shared" si="44"/>
        <v>2604.3019517244365</v>
      </c>
      <c r="H322" s="83">
        <f t="shared" si="45"/>
        <v>883.39548532948675</v>
      </c>
      <c r="I322" s="37">
        <f t="shared" si="46"/>
        <v>3487.6974370539233</v>
      </c>
      <c r="J322" s="81">
        <f t="shared" si="47"/>
        <v>-266.73377606293155</v>
      </c>
      <c r="K322" s="36">
        <f t="shared" si="48"/>
        <v>3220.9636609909917</v>
      </c>
      <c r="L322" s="37">
        <f t="shared" si="49"/>
        <v>65185065.098537825</v>
      </c>
      <c r="M322" s="37">
        <f t="shared" si="50"/>
        <v>60199810.823921636</v>
      </c>
      <c r="N322" s="41">
        <f>'jan-apr'!M322</f>
        <v>37609986.765722871</v>
      </c>
      <c r="O322" s="41">
        <f t="shared" si="51"/>
        <v>22589824.058198765</v>
      </c>
    </row>
    <row r="323" spans="1:15" s="34" customFormat="1" x14ac:dyDescent="0.2">
      <c r="A323" s="33">
        <v>5060</v>
      </c>
      <c r="B323" s="34" t="s">
        <v>413</v>
      </c>
      <c r="C323" s="36">
        <v>185358328</v>
      </c>
      <c r="D323" s="36">
        <v>9890</v>
      </c>
      <c r="E323" s="37">
        <f t="shared" si="42"/>
        <v>18741.994742163803</v>
      </c>
      <c r="F323" s="38">
        <f t="shared" si="43"/>
        <v>1.0317549184587969</v>
      </c>
      <c r="G323" s="83">
        <f t="shared" si="44"/>
        <v>-346.09993370225567</v>
      </c>
      <c r="H323" s="83">
        <f t="shared" si="45"/>
        <v>0</v>
      </c>
      <c r="I323" s="37">
        <f t="shared" si="46"/>
        <v>-346.09993370225567</v>
      </c>
      <c r="J323" s="81">
        <f t="shared" si="47"/>
        <v>-266.73377606293155</v>
      </c>
      <c r="K323" s="36">
        <f t="shared" si="48"/>
        <v>-612.83370976518722</v>
      </c>
      <c r="L323" s="37">
        <f t="shared" si="49"/>
        <v>-3422928.3443153086</v>
      </c>
      <c r="M323" s="37">
        <f t="shared" si="50"/>
        <v>-6060925.3895777017</v>
      </c>
      <c r="N323" s="41">
        <f>'jan-apr'!M323</f>
        <v>1076263.3803322441</v>
      </c>
      <c r="O323" s="41">
        <f t="shared" si="51"/>
        <v>-7137188.7699099462</v>
      </c>
    </row>
    <row r="324" spans="1:15" s="34" customFormat="1" x14ac:dyDescent="0.2">
      <c r="A324" s="33">
        <v>5061</v>
      </c>
      <c r="B324" s="34" t="s">
        <v>285</v>
      </c>
      <c r="C324" s="36">
        <v>27227367</v>
      </c>
      <c r="D324" s="36">
        <v>1957</v>
      </c>
      <c r="E324" s="37">
        <f t="shared" si="42"/>
        <v>13912.808891159939</v>
      </c>
      <c r="F324" s="38">
        <f t="shared" si="43"/>
        <v>0.76590614822540903</v>
      </c>
      <c r="G324" s="83">
        <f t="shared" si="44"/>
        <v>2551.4115769000623</v>
      </c>
      <c r="H324" s="83">
        <f t="shared" si="45"/>
        <v>852.54276668193518</v>
      </c>
      <c r="I324" s="37">
        <f t="shared" si="46"/>
        <v>3403.9543435819974</v>
      </c>
      <c r="J324" s="81">
        <f t="shared" si="47"/>
        <v>-266.73377606293155</v>
      </c>
      <c r="K324" s="36">
        <f t="shared" si="48"/>
        <v>3137.2205675190658</v>
      </c>
      <c r="L324" s="37">
        <f t="shared" si="49"/>
        <v>6661538.6503899684</v>
      </c>
      <c r="M324" s="37">
        <f t="shared" si="50"/>
        <v>6139540.6506348113</v>
      </c>
      <c r="N324" s="41">
        <f>'jan-apr'!M324</f>
        <v>2196355.4394793827</v>
      </c>
      <c r="O324" s="41">
        <f t="shared" si="51"/>
        <v>3943185.2111554286</v>
      </c>
    </row>
    <row r="325" spans="1:15" s="34" customFormat="1" x14ac:dyDescent="0.2">
      <c r="A325" s="33">
        <v>5401</v>
      </c>
      <c r="B325" s="34" t="s">
        <v>324</v>
      </c>
      <c r="C325" s="36">
        <v>1353388943</v>
      </c>
      <c r="D325" s="36">
        <v>77992</v>
      </c>
      <c r="E325" s="37">
        <f t="shared" si="42"/>
        <v>17352.920081546825</v>
      </c>
      <c r="F325" s="38">
        <f t="shared" si="43"/>
        <v>0.9552857574695548</v>
      </c>
      <c r="G325" s="83">
        <f t="shared" si="44"/>
        <v>487.34486266793101</v>
      </c>
      <c r="H325" s="83">
        <f t="shared" si="45"/>
        <v>0</v>
      </c>
      <c r="I325" s="37">
        <f t="shared" si="46"/>
        <v>487.34486266793101</v>
      </c>
      <c r="J325" s="81">
        <f t="shared" si="47"/>
        <v>-266.73377606293155</v>
      </c>
      <c r="K325" s="36">
        <f t="shared" si="48"/>
        <v>220.61108660499946</v>
      </c>
      <c r="L325" s="37">
        <f t="shared" si="49"/>
        <v>38009000.529197276</v>
      </c>
      <c r="M325" s="37">
        <f t="shared" si="50"/>
        <v>17205899.866497118</v>
      </c>
      <c r="N325" s="41">
        <f>'jan-apr'!M325</f>
        <v>6346307.4070852166</v>
      </c>
      <c r="O325" s="41">
        <f t="shared" si="51"/>
        <v>10859592.4594119</v>
      </c>
    </row>
    <row r="326" spans="1:15" s="34" customFormat="1" x14ac:dyDescent="0.2">
      <c r="A326" s="33">
        <v>5402</v>
      </c>
      <c r="B326" s="34" t="s">
        <v>386</v>
      </c>
      <c r="C326" s="36">
        <v>388533124</v>
      </c>
      <c r="D326" s="36">
        <v>24903</v>
      </c>
      <c r="E326" s="37">
        <f t="shared" si="42"/>
        <v>15601.860177488656</v>
      </c>
      <c r="F326" s="38">
        <f t="shared" si="43"/>
        <v>0.85888915223182327</v>
      </c>
      <c r="G326" s="83">
        <f t="shared" si="44"/>
        <v>1537.9808051028324</v>
      </c>
      <c r="H326" s="83">
        <f t="shared" si="45"/>
        <v>261.3748164668844</v>
      </c>
      <c r="I326" s="37">
        <f t="shared" si="46"/>
        <v>1799.3556215697167</v>
      </c>
      <c r="J326" s="81">
        <f t="shared" si="47"/>
        <v>-266.73377606293155</v>
      </c>
      <c r="K326" s="36">
        <f t="shared" si="48"/>
        <v>1532.6218455067851</v>
      </c>
      <c r="L326" s="37">
        <f t="shared" si="49"/>
        <v>44809353.043950655</v>
      </c>
      <c r="M326" s="37">
        <f t="shared" si="50"/>
        <v>38166881.818655469</v>
      </c>
      <c r="N326" s="41">
        <f>'jan-apr'!M326</f>
        <v>21897098.301254507</v>
      </c>
      <c r="O326" s="41">
        <f t="shared" si="51"/>
        <v>16269783.517400961</v>
      </c>
    </row>
    <row r="327" spans="1:15" s="34" customFormat="1" x14ac:dyDescent="0.2">
      <c r="A327" s="33">
        <v>5403</v>
      </c>
      <c r="B327" s="34" t="s">
        <v>342</v>
      </c>
      <c r="C327" s="36">
        <v>330235547</v>
      </c>
      <c r="D327" s="36">
        <v>21317</v>
      </c>
      <c r="E327" s="37">
        <f t="shared" si="42"/>
        <v>15491.652061734765</v>
      </c>
      <c r="F327" s="38">
        <f t="shared" si="43"/>
        <v>0.85282214778286003</v>
      </c>
      <c r="G327" s="83">
        <f t="shared" si="44"/>
        <v>1604.1056745551668</v>
      </c>
      <c r="H327" s="83">
        <f t="shared" si="45"/>
        <v>299.94765698074605</v>
      </c>
      <c r="I327" s="37">
        <f t="shared" si="46"/>
        <v>1904.053331535913</v>
      </c>
      <c r="J327" s="81">
        <f t="shared" si="47"/>
        <v>-266.73377606293155</v>
      </c>
      <c r="K327" s="36">
        <f t="shared" si="48"/>
        <v>1637.3195554729814</v>
      </c>
      <c r="L327" s="37">
        <f t="shared" si="49"/>
        <v>40588704.868351057</v>
      </c>
      <c r="M327" s="37">
        <f t="shared" si="50"/>
        <v>34902740.964017548</v>
      </c>
      <c r="N327" s="41">
        <f>'jan-apr'!M327</f>
        <v>13604729.829040358</v>
      </c>
      <c r="O327" s="41">
        <f t="shared" si="51"/>
        <v>21298011.134977192</v>
      </c>
    </row>
    <row r="328" spans="1:15" s="34" customFormat="1" x14ac:dyDescent="0.2">
      <c r="A328" s="33">
        <v>5404</v>
      </c>
      <c r="B328" s="34" t="s">
        <v>339</v>
      </c>
      <c r="C328" s="36">
        <v>24521952</v>
      </c>
      <c r="D328" s="36">
        <v>1933</v>
      </c>
      <c r="E328" s="37">
        <f t="shared" si="42"/>
        <v>12685.955509570616</v>
      </c>
      <c r="F328" s="38">
        <f t="shared" si="43"/>
        <v>0.6983673388245667</v>
      </c>
      <c r="G328" s="83">
        <f t="shared" si="44"/>
        <v>3287.5236058536561</v>
      </c>
      <c r="H328" s="83">
        <f t="shared" si="45"/>
        <v>1281.9414502381981</v>
      </c>
      <c r="I328" s="37">
        <f t="shared" si="46"/>
        <v>4569.4650560918544</v>
      </c>
      <c r="J328" s="81">
        <f t="shared" si="47"/>
        <v>-266.73377606293155</v>
      </c>
      <c r="K328" s="36">
        <f t="shared" si="48"/>
        <v>4302.7312800289228</v>
      </c>
      <c r="L328" s="37">
        <f t="shared" si="49"/>
        <v>8832775.9534255546</v>
      </c>
      <c r="M328" s="37">
        <f t="shared" si="50"/>
        <v>8317179.5642959075</v>
      </c>
      <c r="N328" s="41">
        <f>'jan-apr'!M328</f>
        <v>4562343.1645956282</v>
      </c>
      <c r="O328" s="41">
        <f t="shared" si="51"/>
        <v>3754836.3997002793</v>
      </c>
    </row>
    <row r="329" spans="1:15" s="34" customFormat="1" x14ac:dyDescent="0.2">
      <c r="A329" s="33">
        <v>5405</v>
      </c>
      <c r="B329" s="34" t="s">
        <v>340</v>
      </c>
      <c r="C329" s="36">
        <v>81914346</v>
      </c>
      <c r="D329" s="36">
        <v>5593</v>
      </c>
      <c r="E329" s="37">
        <f t="shared" ref="E329:E363" si="52">IF(ISNUMBER(C329),(C329)/D329,"")</f>
        <v>14645.869122116932</v>
      </c>
      <c r="F329" s="38">
        <f t="shared" ref="F329:F363" si="53">IF(ISNUMBER(C329),E329/E$365,"")</f>
        <v>0.80626143106597492</v>
      </c>
      <c r="G329" s="83">
        <f t="shared" ref="G329:G363" si="54">IF(ISNUMBER(D329),(E$365-E329)*0.6,"")</f>
        <v>2111.5754383258668</v>
      </c>
      <c r="H329" s="83">
        <f t="shared" ref="H329:H363" si="55">IF(ISNUMBER(D329),(IF(E329&gt;=E$365*0.9,0,IF(E329&lt;0.9*E$365,(E$365*0.9-E329)*0.35))),"")</f>
        <v>595.97168584698761</v>
      </c>
      <c r="I329" s="37">
        <f t="shared" ref="I329:I363" si="56">IF(ISNUMBER(C329),G329+H329,"")</f>
        <v>2707.5471241728546</v>
      </c>
      <c r="J329" s="81">
        <f t="shared" ref="J329:J363" si="57">IF(ISNUMBER(D329),I$367,"")</f>
        <v>-266.73377606293155</v>
      </c>
      <c r="K329" s="36">
        <f t="shared" ref="K329:K363" si="58">IF(ISNUMBER(I329),I329+J329,"")</f>
        <v>2440.813348109923</v>
      </c>
      <c r="L329" s="37">
        <f t="shared" ref="L329:L363" si="59">IF(ISNUMBER(I329),(I329*D329),"")</f>
        <v>15143311.065498777</v>
      </c>
      <c r="M329" s="37">
        <f t="shared" ref="M329:M363" si="60">IF(ISNUMBER(K329),(K329*D329),"")</f>
        <v>13651469.055978799</v>
      </c>
      <c r="N329" s="41">
        <f>'jan-apr'!M329</f>
        <v>7669420.0843680073</v>
      </c>
      <c r="O329" s="41">
        <f t="shared" ref="O329:O362" si="61">IF(ISNUMBER(M329),(M329-N329),"")</f>
        <v>5982048.971610792</v>
      </c>
    </row>
    <row r="330" spans="1:15" s="34" customFormat="1" x14ac:dyDescent="0.2">
      <c r="A330" s="33">
        <v>5406</v>
      </c>
      <c r="B330" s="34" t="s">
        <v>341</v>
      </c>
      <c r="C330" s="36">
        <v>193564695</v>
      </c>
      <c r="D330" s="36">
        <v>11310</v>
      </c>
      <c r="E330" s="37">
        <f t="shared" si="52"/>
        <v>17114.47347480106</v>
      </c>
      <c r="F330" s="38">
        <f t="shared" si="53"/>
        <v>0.94215916861472571</v>
      </c>
      <c r="G330" s="83">
        <f t="shared" si="54"/>
        <v>630.41282671539011</v>
      </c>
      <c r="H330" s="83">
        <f t="shared" si="55"/>
        <v>0</v>
      </c>
      <c r="I330" s="37">
        <f t="shared" si="56"/>
        <v>630.41282671539011</v>
      </c>
      <c r="J330" s="81">
        <f t="shared" si="57"/>
        <v>-266.73377606293155</v>
      </c>
      <c r="K330" s="36">
        <f t="shared" si="58"/>
        <v>363.67905065245856</v>
      </c>
      <c r="L330" s="37">
        <f t="shared" si="59"/>
        <v>7129969.0701510618</v>
      </c>
      <c r="M330" s="37">
        <f t="shared" si="60"/>
        <v>4113210.0628793063</v>
      </c>
      <c r="N330" s="41">
        <f>'jan-apr'!M330</f>
        <v>-172512.16566656096</v>
      </c>
      <c r="O330" s="41">
        <f t="shared" si="61"/>
        <v>4285722.2285458669</v>
      </c>
    </row>
    <row r="331" spans="1:15" s="34" customFormat="1" x14ac:dyDescent="0.2">
      <c r="A331" s="33">
        <v>5411</v>
      </c>
      <c r="B331" s="34" t="s">
        <v>325</v>
      </c>
      <c r="C331" s="36">
        <v>34981504</v>
      </c>
      <c r="D331" s="36">
        <v>2866</v>
      </c>
      <c r="E331" s="37">
        <f t="shared" si="52"/>
        <v>12205.68876482903</v>
      </c>
      <c r="F331" s="38">
        <f t="shared" si="53"/>
        <v>0.67192844676018237</v>
      </c>
      <c r="G331" s="83">
        <f t="shared" si="54"/>
        <v>3575.6836526986076</v>
      </c>
      <c r="H331" s="83">
        <f t="shared" si="55"/>
        <v>1450.0348108977532</v>
      </c>
      <c r="I331" s="37">
        <f t="shared" si="56"/>
        <v>5025.7184635963604</v>
      </c>
      <c r="J331" s="81">
        <f t="shared" si="57"/>
        <v>-266.73377606293155</v>
      </c>
      <c r="K331" s="36">
        <f t="shared" si="58"/>
        <v>4758.9846875334288</v>
      </c>
      <c r="L331" s="37">
        <f t="shared" si="59"/>
        <v>14403709.116667168</v>
      </c>
      <c r="M331" s="37">
        <f t="shared" si="60"/>
        <v>13639250.114470806</v>
      </c>
      <c r="N331" s="41">
        <f>'jan-apr'!M331</f>
        <v>7943729.7257015351</v>
      </c>
      <c r="O331" s="41">
        <f t="shared" si="61"/>
        <v>5695520.3887692709</v>
      </c>
    </row>
    <row r="332" spans="1:15" s="34" customFormat="1" x14ac:dyDescent="0.2">
      <c r="A332" s="33">
        <v>5412</v>
      </c>
      <c r="B332" s="34" t="s">
        <v>313</v>
      </c>
      <c r="C332" s="36">
        <v>58281769</v>
      </c>
      <c r="D332" s="36">
        <v>4206</v>
      </c>
      <c r="E332" s="37">
        <f t="shared" si="52"/>
        <v>13856.81621493105</v>
      </c>
      <c r="F332" s="38">
        <f t="shared" si="53"/>
        <v>0.76282372717623115</v>
      </c>
      <c r="G332" s="83">
        <f t="shared" si="54"/>
        <v>2585.0071826373955</v>
      </c>
      <c r="H332" s="83">
        <f t="shared" si="55"/>
        <v>872.14020336204624</v>
      </c>
      <c r="I332" s="37">
        <f t="shared" si="56"/>
        <v>3457.1473859994417</v>
      </c>
      <c r="J332" s="81">
        <f t="shared" si="57"/>
        <v>-266.73377606293155</v>
      </c>
      <c r="K332" s="36">
        <f t="shared" si="58"/>
        <v>3190.4136099365101</v>
      </c>
      <c r="L332" s="37">
        <f t="shared" si="59"/>
        <v>14540761.905513652</v>
      </c>
      <c r="M332" s="37">
        <f t="shared" si="60"/>
        <v>13418879.643392961</v>
      </c>
      <c r="N332" s="41">
        <f>'jan-apr'!M332</f>
        <v>8764483.9233777598</v>
      </c>
      <c r="O332" s="41">
        <f t="shared" si="61"/>
        <v>4654395.7200152017</v>
      </c>
    </row>
    <row r="333" spans="1:15" s="34" customFormat="1" x14ac:dyDescent="0.2">
      <c r="A333" s="33">
        <v>5413</v>
      </c>
      <c r="B333" s="34" t="s">
        <v>326</v>
      </c>
      <c r="C333" s="36">
        <v>21091422</v>
      </c>
      <c r="D333" s="36">
        <v>1279</v>
      </c>
      <c r="E333" s="37">
        <f t="shared" si="52"/>
        <v>16490.556684910087</v>
      </c>
      <c r="F333" s="38">
        <f t="shared" si="53"/>
        <v>0.90781227942097087</v>
      </c>
      <c r="G333" s="83">
        <f t="shared" si="54"/>
        <v>1004.7629006499737</v>
      </c>
      <c r="H333" s="83">
        <f t="shared" si="55"/>
        <v>0</v>
      </c>
      <c r="I333" s="37">
        <f t="shared" si="56"/>
        <v>1004.7629006499737</v>
      </c>
      <c r="J333" s="81">
        <f t="shared" si="57"/>
        <v>-266.73377606293155</v>
      </c>
      <c r="K333" s="36">
        <f t="shared" si="58"/>
        <v>738.02912458704213</v>
      </c>
      <c r="L333" s="37">
        <f t="shared" si="59"/>
        <v>1285091.7499313164</v>
      </c>
      <c r="M333" s="37">
        <f t="shared" si="60"/>
        <v>943939.25034682686</v>
      </c>
      <c r="N333" s="41">
        <f>'jan-apr'!M333</f>
        <v>307050.52455459512</v>
      </c>
      <c r="O333" s="41">
        <f t="shared" si="61"/>
        <v>636888.72579223174</v>
      </c>
    </row>
    <row r="334" spans="1:15" s="34" customFormat="1" x14ac:dyDescent="0.2">
      <c r="A334" s="33">
        <v>5414</v>
      </c>
      <c r="B334" s="34" t="s">
        <v>327</v>
      </c>
      <c r="C334" s="36">
        <v>20542987</v>
      </c>
      <c r="D334" s="36">
        <v>1079</v>
      </c>
      <c r="E334" s="37">
        <f t="shared" si="52"/>
        <v>19038.912882298424</v>
      </c>
      <c r="F334" s="38">
        <f t="shared" si="53"/>
        <v>1.0481003905218289</v>
      </c>
      <c r="G334" s="83">
        <f t="shared" si="54"/>
        <v>-524.25081778302842</v>
      </c>
      <c r="H334" s="83">
        <f t="shared" si="55"/>
        <v>0</v>
      </c>
      <c r="I334" s="37">
        <f t="shared" si="56"/>
        <v>-524.25081778302842</v>
      </c>
      <c r="J334" s="81">
        <f t="shared" si="57"/>
        <v>-266.73377606293155</v>
      </c>
      <c r="K334" s="36">
        <f t="shared" si="58"/>
        <v>-790.98459384596003</v>
      </c>
      <c r="L334" s="37">
        <f t="shared" si="59"/>
        <v>-565666.63238788769</v>
      </c>
      <c r="M334" s="37">
        <f t="shared" si="60"/>
        <v>-853472.37675979093</v>
      </c>
      <c r="N334" s="41">
        <f>'jan-apr'!M334</f>
        <v>136726.93385020178</v>
      </c>
      <c r="O334" s="41">
        <f t="shared" si="61"/>
        <v>-990199.31060999271</v>
      </c>
    </row>
    <row r="335" spans="1:15" s="34" customFormat="1" x14ac:dyDescent="0.2">
      <c r="A335" s="33">
        <v>5415</v>
      </c>
      <c r="B335" s="34" t="s">
        <v>387</v>
      </c>
      <c r="C335" s="36">
        <v>10239996</v>
      </c>
      <c r="D335" s="36">
        <v>983</v>
      </c>
      <c r="E335" s="37">
        <f t="shared" si="52"/>
        <v>10417.086469989827</v>
      </c>
      <c r="F335" s="38">
        <f t="shared" si="53"/>
        <v>0.57346511666888467</v>
      </c>
      <c r="G335" s="83">
        <f t="shared" si="54"/>
        <v>4648.8450296021301</v>
      </c>
      <c r="H335" s="83">
        <f t="shared" si="55"/>
        <v>2076.0456140914744</v>
      </c>
      <c r="I335" s="37">
        <f t="shared" si="56"/>
        <v>6724.8906436936049</v>
      </c>
      <c r="J335" s="81">
        <f t="shared" si="57"/>
        <v>-266.73377606293155</v>
      </c>
      <c r="K335" s="36">
        <f t="shared" si="58"/>
        <v>6458.1568676306733</v>
      </c>
      <c r="L335" s="37">
        <f t="shared" si="59"/>
        <v>6610567.502750814</v>
      </c>
      <c r="M335" s="37">
        <f t="shared" si="60"/>
        <v>6348368.2008809522</v>
      </c>
      <c r="N335" s="41">
        <f>'jan-apr'!M335</f>
        <v>3578598.7337803948</v>
      </c>
      <c r="O335" s="41">
        <f t="shared" si="61"/>
        <v>2769769.4671005574</v>
      </c>
    </row>
    <row r="336" spans="1:15" s="34" customFormat="1" x14ac:dyDescent="0.2">
      <c r="A336" s="33">
        <v>5416</v>
      </c>
      <c r="B336" s="34" t="s">
        <v>328</v>
      </c>
      <c r="C336" s="36">
        <v>74579680</v>
      </c>
      <c r="D336" s="36">
        <v>3949</v>
      </c>
      <c r="E336" s="37">
        <f t="shared" si="52"/>
        <v>18885.71283869334</v>
      </c>
      <c r="F336" s="38">
        <f t="shared" si="53"/>
        <v>1.0396666618460839</v>
      </c>
      <c r="G336" s="83">
        <f t="shared" si="54"/>
        <v>-432.33079161997813</v>
      </c>
      <c r="H336" s="83">
        <f t="shared" si="55"/>
        <v>0</v>
      </c>
      <c r="I336" s="37">
        <f t="shared" si="56"/>
        <v>-432.33079161997813</v>
      </c>
      <c r="J336" s="81">
        <f t="shared" si="57"/>
        <v>-266.73377606293155</v>
      </c>
      <c r="K336" s="36">
        <f t="shared" si="58"/>
        <v>-699.06456768290968</v>
      </c>
      <c r="L336" s="37">
        <f t="shared" si="59"/>
        <v>-1707274.2961072936</v>
      </c>
      <c r="M336" s="37">
        <f t="shared" si="60"/>
        <v>-2760605.9777798103</v>
      </c>
      <c r="N336" s="41">
        <f>'jan-apr'!M336</f>
        <v>-4083039.0795417563</v>
      </c>
      <c r="O336" s="41">
        <f t="shared" si="61"/>
        <v>1322433.101761946</v>
      </c>
    </row>
    <row r="337" spans="1:15" s="34" customFormat="1" x14ac:dyDescent="0.2">
      <c r="A337" s="33">
        <v>5417</v>
      </c>
      <c r="B337" s="34" t="s">
        <v>329</v>
      </c>
      <c r="C337" s="36">
        <v>26326247</v>
      </c>
      <c r="D337" s="36">
        <v>2048</v>
      </c>
      <c r="E337" s="37">
        <f t="shared" si="52"/>
        <v>12854.61279296875</v>
      </c>
      <c r="F337" s="38">
        <f t="shared" si="53"/>
        <v>0.70765199523781641</v>
      </c>
      <c r="G337" s="83">
        <f t="shared" si="54"/>
        <v>3186.329235814776</v>
      </c>
      <c r="H337" s="83">
        <f t="shared" si="55"/>
        <v>1222.9114010488513</v>
      </c>
      <c r="I337" s="37">
        <f t="shared" si="56"/>
        <v>4409.2406368636275</v>
      </c>
      <c r="J337" s="81">
        <f t="shared" si="57"/>
        <v>-266.73377606293155</v>
      </c>
      <c r="K337" s="36">
        <f t="shared" si="58"/>
        <v>4142.5068608006959</v>
      </c>
      <c r="L337" s="37">
        <f t="shared" si="59"/>
        <v>9030124.8242967092</v>
      </c>
      <c r="M337" s="37">
        <f t="shared" si="60"/>
        <v>8483854.0509198252</v>
      </c>
      <c r="N337" s="41">
        <f>'jan-apr'!M337</f>
        <v>4457779.6567469463</v>
      </c>
      <c r="O337" s="41">
        <f t="shared" si="61"/>
        <v>4026074.3941728789</v>
      </c>
    </row>
    <row r="338" spans="1:15" s="34" customFormat="1" x14ac:dyDescent="0.2">
      <c r="A338" s="33">
        <v>5418</v>
      </c>
      <c r="B338" s="34" t="s">
        <v>330</v>
      </c>
      <c r="C338" s="36">
        <v>107445406</v>
      </c>
      <c r="D338" s="36">
        <v>6782</v>
      </c>
      <c r="E338" s="37">
        <f t="shared" si="52"/>
        <v>15842.731642583309</v>
      </c>
      <c r="F338" s="38">
        <f t="shared" si="53"/>
        <v>0.87214923058776739</v>
      </c>
      <c r="G338" s="83">
        <f t="shared" si="54"/>
        <v>1393.4579260460407</v>
      </c>
      <c r="H338" s="83">
        <f t="shared" si="55"/>
        <v>177.06980368375579</v>
      </c>
      <c r="I338" s="37">
        <f t="shared" si="56"/>
        <v>1570.5277297297964</v>
      </c>
      <c r="J338" s="81">
        <f t="shared" si="57"/>
        <v>-266.73377606293155</v>
      </c>
      <c r="K338" s="36">
        <f t="shared" si="58"/>
        <v>1303.7939536668648</v>
      </c>
      <c r="L338" s="37">
        <f t="shared" si="59"/>
        <v>10651319.063027479</v>
      </c>
      <c r="M338" s="37">
        <f t="shared" si="60"/>
        <v>8842330.5937686767</v>
      </c>
      <c r="N338" s="41">
        <f>'jan-apr'!M338</f>
        <v>3266514.7567859739</v>
      </c>
      <c r="O338" s="41">
        <f t="shared" si="61"/>
        <v>5575815.8369827028</v>
      </c>
    </row>
    <row r="339" spans="1:15" s="34" customFormat="1" x14ac:dyDescent="0.2">
      <c r="A339" s="33">
        <v>5419</v>
      </c>
      <c r="B339" s="34" t="s">
        <v>331</v>
      </c>
      <c r="C339" s="36">
        <v>48299452</v>
      </c>
      <c r="D339" s="36">
        <v>3428</v>
      </c>
      <c r="E339" s="37">
        <f t="shared" si="52"/>
        <v>14089.688448074679</v>
      </c>
      <c r="F339" s="38">
        <f t="shared" si="53"/>
        <v>0.77564344435275423</v>
      </c>
      <c r="G339" s="83">
        <f t="shared" si="54"/>
        <v>2445.2838427512183</v>
      </c>
      <c r="H339" s="83">
        <f t="shared" si="55"/>
        <v>790.63492176177601</v>
      </c>
      <c r="I339" s="37">
        <f t="shared" si="56"/>
        <v>3235.9187645129941</v>
      </c>
      <c r="J339" s="81">
        <f t="shared" si="57"/>
        <v>-266.73377606293155</v>
      </c>
      <c r="K339" s="36">
        <f t="shared" si="58"/>
        <v>2969.1849884500625</v>
      </c>
      <c r="L339" s="37">
        <f t="shared" si="59"/>
        <v>11092729.524750544</v>
      </c>
      <c r="M339" s="37">
        <f t="shared" si="60"/>
        <v>10178366.140406813</v>
      </c>
      <c r="N339" s="41">
        <f>'jan-apr'!M339</f>
        <v>5656302.312562759</v>
      </c>
      <c r="O339" s="41">
        <f t="shared" si="61"/>
        <v>4522063.8278440544</v>
      </c>
    </row>
    <row r="340" spans="1:15" s="34" customFormat="1" x14ac:dyDescent="0.2">
      <c r="A340" s="33">
        <v>5420</v>
      </c>
      <c r="B340" s="34" t="s">
        <v>332</v>
      </c>
      <c r="C340" s="36">
        <v>13299293</v>
      </c>
      <c r="D340" s="36">
        <v>1056</v>
      </c>
      <c r="E340" s="37">
        <f t="shared" si="52"/>
        <v>12594.027462121212</v>
      </c>
      <c r="F340" s="38">
        <f t="shared" si="53"/>
        <v>0.6933066600438359</v>
      </c>
      <c r="G340" s="83">
        <f t="shared" si="54"/>
        <v>3342.6804343232984</v>
      </c>
      <c r="H340" s="83">
        <f t="shared" si="55"/>
        <v>1314.1162668454895</v>
      </c>
      <c r="I340" s="37">
        <f t="shared" si="56"/>
        <v>4656.7967011687879</v>
      </c>
      <c r="J340" s="81">
        <f t="shared" si="57"/>
        <v>-266.73377606293155</v>
      </c>
      <c r="K340" s="36">
        <f t="shared" si="58"/>
        <v>4390.0629251058563</v>
      </c>
      <c r="L340" s="37">
        <f t="shared" si="59"/>
        <v>4917577.31643424</v>
      </c>
      <c r="M340" s="37">
        <f t="shared" si="60"/>
        <v>4635906.4489117842</v>
      </c>
      <c r="N340" s="41">
        <f>'jan-apr'!M340</f>
        <v>2504842.7948851446</v>
      </c>
      <c r="O340" s="41">
        <f t="shared" si="61"/>
        <v>2131063.6540266396</v>
      </c>
    </row>
    <row r="341" spans="1:15" s="34" customFormat="1" x14ac:dyDescent="0.2">
      <c r="A341" s="33">
        <v>5421</v>
      </c>
      <c r="B341" s="34" t="s">
        <v>414</v>
      </c>
      <c r="C341" s="36">
        <v>231330294</v>
      </c>
      <c r="D341" s="36">
        <v>14851</v>
      </c>
      <c r="E341" s="37">
        <f t="shared" si="52"/>
        <v>15576.748636455457</v>
      </c>
      <c r="F341" s="38">
        <f t="shared" si="53"/>
        <v>0.85750675103453788</v>
      </c>
      <c r="G341" s="83">
        <f t="shared" si="54"/>
        <v>1553.0477297227517</v>
      </c>
      <c r="H341" s="83">
        <f t="shared" si="55"/>
        <v>270.16385582850387</v>
      </c>
      <c r="I341" s="37">
        <f t="shared" si="56"/>
        <v>1823.2115855512557</v>
      </c>
      <c r="J341" s="81">
        <f t="shared" si="57"/>
        <v>-266.73377606293155</v>
      </c>
      <c r="K341" s="36">
        <f t="shared" si="58"/>
        <v>1556.4778094883241</v>
      </c>
      <c r="L341" s="37">
        <f t="shared" si="59"/>
        <v>27076515.257021699</v>
      </c>
      <c r="M341" s="37">
        <f t="shared" si="60"/>
        <v>23115251.948711101</v>
      </c>
      <c r="N341" s="41">
        <f>'jan-apr'!M341</f>
        <v>6835992.2057547262</v>
      </c>
      <c r="O341" s="41">
        <f t="shared" si="61"/>
        <v>16279259.742956374</v>
      </c>
    </row>
    <row r="342" spans="1:15" s="34" customFormat="1" x14ac:dyDescent="0.2">
      <c r="A342" s="33">
        <v>5422</v>
      </c>
      <c r="B342" s="34" t="s">
        <v>333</v>
      </c>
      <c r="C342" s="36">
        <v>69439438</v>
      </c>
      <c r="D342" s="36">
        <v>5517</v>
      </c>
      <c r="E342" s="37">
        <f t="shared" si="52"/>
        <v>12586.448794634765</v>
      </c>
      <c r="F342" s="38">
        <f t="shared" si="53"/>
        <v>0.69288945112012856</v>
      </c>
      <c r="G342" s="83">
        <f t="shared" si="54"/>
        <v>3347.2276348151668</v>
      </c>
      <c r="H342" s="83">
        <f t="shared" si="55"/>
        <v>1316.7688004657459</v>
      </c>
      <c r="I342" s="37">
        <f t="shared" si="56"/>
        <v>4663.9964352809129</v>
      </c>
      <c r="J342" s="81">
        <f t="shared" si="57"/>
        <v>-266.73377606293155</v>
      </c>
      <c r="K342" s="36">
        <f t="shared" si="58"/>
        <v>4397.2626592179813</v>
      </c>
      <c r="L342" s="37">
        <f t="shared" si="59"/>
        <v>25731268.333444797</v>
      </c>
      <c r="M342" s="37">
        <f t="shared" si="60"/>
        <v>24259698.090905603</v>
      </c>
      <c r="N342" s="41">
        <f>'jan-apr'!M342</f>
        <v>12927732.863902783</v>
      </c>
      <c r="O342" s="41">
        <f t="shared" si="61"/>
        <v>11331965.22700282</v>
      </c>
    </row>
    <row r="343" spans="1:15" s="34" customFormat="1" x14ac:dyDescent="0.2">
      <c r="A343" s="33">
        <v>5423</v>
      </c>
      <c r="B343" s="34" t="s">
        <v>334</v>
      </c>
      <c r="C343" s="36">
        <v>31142007</v>
      </c>
      <c r="D343" s="36">
        <v>2171</v>
      </c>
      <c r="E343" s="37">
        <f t="shared" si="52"/>
        <v>14344.54491017964</v>
      </c>
      <c r="F343" s="38">
        <f t="shared" si="53"/>
        <v>0.78967340284411192</v>
      </c>
      <c r="G343" s="83">
        <f t="shared" si="54"/>
        <v>2292.3699654882416</v>
      </c>
      <c r="H343" s="83">
        <f t="shared" si="55"/>
        <v>701.43516002503975</v>
      </c>
      <c r="I343" s="37">
        <f t="shared" si="56"/>
        <v>2993.8051255132814</v>
      </c>
      <c r="J343" s="81">
        <f t="shared" si="57"/>
        <v>-266.73377606293155</v>
      </c>
      <c r="K343" s="36">
        <f t="shared" si="58"/>
        <v>2727.0713494503498</v>
      </c>
      <c r="L343" s="37">
        <f t="shared" si="59"/>
        <v>6499550.9274893338</v>
      </c>
      <c r="M343" s="37">
        <f t="shared" si="60"/>
        <v>5920471.8996567093</v>
      </c>
      <c r="N343" s="41">
        <f>'jan-apr'!M343</f>
        <v>4204082.4905261816</v>
      </c>
      <c r="O343" s="41">
        <f t="shared" si="61"/>
        <v>1716389.4091305276</v>
      </c>
    </row>
    <row r="344" spans="1:15" s="34" customFormat="1" x14ac:dyDescent="0.2">
      <c r="A344" s="33">
        <v>5424</v>
      </c>
      <c r="B344" s="34" t="s">
        <v>335</v>
      </c>
      <c r="C344" s="36">
        <v>32633964</v>
      </c>
      <c r="D344" s="36">
        <v>2714</v>
      </c>
      <c r="E344" s="37">
        <f t="shared" si="52"/>
        <v>12024.305084745763</v>
      </c>
      <c r="F344" s="38">
        <f t="shared" si="53"/>
        <v>0.66194319670389823</v>
      </c>
      <c r="G344" s="83">
        <f t="shared" si="54"/>
        <v>3684.5138607485678</v>
      </c>
      <c r="H344" s="83">
        <f t="shared" si="55"/>
        <v>1513.5190989268965</v>
      </c>
      <c r="I344" s="37">
        <f t="shared" si="56"/>
        <v>5198.0329596754646</v>
      </c>
      <c r="J344" s="81">
        <f t="shared" si="57"/>
        <v>-266.73377606293155</v>
      </c>
      <c r="K344" s="36">
        <f t="shared" si="58"/>
        <v>4931.2991836125329</v>
      </c>
      <c r="L344" s="37">
        <f t="shared" si="59"/>
        <v>14107461.45255921</v>
      </c>
      <c r="M344" s="37">
        <f t="shared" si="60"/>
        <v>13383545.984324414</v>
      </c>
      <c r="N344" s="41">
        <f>'jan-apr'!M344</f>
        <v>8249660.2847710978</v>
      </c>
      <c r="O344" s="41">
        <f t="shared" si="61"/>
        <v>5133885.6995533165</v>
      </c>
    </row>
    <row r="345" spans="1:15" s="34" customFormat="1" x14ac:dyDescent="0.2">
      <c r="A345" s="33">
        <v>5425</v>
      </c>
      <c r="B345" s="34" t="s">
        <v>415</v>
      </c>
      <c r="C345" s="36">
        <v>26687137</v>
      </c>
      <c r="D345" s="36">
        <v>1836</v>
      </c>
      <c r="E345" s="37">
        <f t="shared" si="52"/>
        <v>14535.477668845317</v>
      </c>
      <c r="F345" s="38">
        <f t="shared" si="53"/>
        <v>0.80018433380734799</v>
      </c>
      <c r="G345" s="83">
        <f t="shared" si="54"/>
        <v>2177.8103102888358</v>
      </c>
      <c r="H345" s="83">
        <f t="shared" si="55"/>
        <v>634.60869449205302</v>
      </c>
      <c r="I345" s="37">
        <f t="shared" si="56"/>
        <v>2812.4190047808888</v>
      </c>
      <c r="J345" s="81">
        <f t="shared" si="57"/>
        <v>-266.73377606293155</v>
      </c>
      <c r="K345" s="36">
        <f t="shared" si="58"/>
        <v>2545.6852287179572</v>
      </c>
      <c r="L345" s="37">
        <f t="shared" si="59"/>
        <v>5163601.2927777115</v>
      </c>
      <c r="M345" s="37">
        <f t="shared" si="60"/>
        <v>4673878.0799261695</v>
      </c>
      <c r="N345" s="41">
        <f>'jan-apr'!M345</f>
        <v>1200679.628607125</v>
      </c>
      <c r="O345" s="41">
        <f t="shared" si="61"/>
        <v>3473198.4513190445</v>
      </c>
    </row>
    <row r="346" spans="1:15" s="34" customFormat="1" x14ac:dyDescent="0.2">
      <c r="A346" s="33">
        <v>5426</v>
      </c>
      <c r="B346" s="34" t="s">
        <v>416</v>
      </c>
      <c r="C346" s="36">
        <v>26168115</v>
      </c>
      <c r="D346" s="36">
        <v>2000</v>
      </c>
      <c r="E346" s="37">
        <f t="shared" si="52"/>
        <v>13084.057500000001</v>
      </c>
      <c r="F346" s="38">
        <f t="shared" si="53"/>
        <v>0.72028302561908408</v>
      </c>
      <c r="G346" s="83">
        <f t="shared" si="54"/>
        <v>3048.6624115960253</v>
      </c>
      <c r="H346" s="83">
        <f t="shared" si="55"/>
        <v>1142.6057535879136</v>
      </c>
      <c r="I346" s="37">
        <f t="shared" si="56"/>
        <v>4191.2681651839393</v>
      </c>
      <c r="J346" s="81">
        <f t="shared" si="57"/>
        <v>-266.73377606293155</v>
      </c>
      <c r="K346" s="36">
        <f t="shared" si="58"/>
        <v>3924.5343891210077</v>
      </c>
      <c r="L346" s="37">
        <f t="shared" si="59"/>
        <v>8382536.330367879</v>
      </c>
      <c r="M346" s="37">
        <f t="shared" si="60"/>
        <v>7849068.7782420153</v>
      </c>
      <c r="N346" s="41">
        <f>'jan-apr'!M346</f>
        <v>3076680.8569794414</v>
      </c>
      <c r="O346" s="41">
        <f t="shared" si="61"/>
        <v>4772387.9212625735</v>
      </c>
    </row>
    <row r="347" spans="1:15" s="34" customFormat="1" x14ac:dyDescent="0.2">
      <c r="A347" s="33">
        <v>5427</v>
      </c>
      <c r="B347" s="34" t="s">
        <v>336</v>
      </c>
      <c r="C347" s="36">
        <v>37382690</v>
      </c>
      <c r="D347" s="36">
        <v>2790</v>
      </c>
      <c r="E347" s="37">
        <f t="shared" si="52"/>
        <v>13398.813620071685</v>
      </c>
      <c r="F347" s="38">
        <f t="shared" si="53"/>
        <v>0.73761048619447189</v>
      </c>
      <c r="G347" s="83">
        <f t="shared" si="54"/>
        <v>2859.8087395530147</v>
      </c>
      <c r="H347" s="83">
        <f t="shared" si="55"/>
        <v>1032.4411115628238</v>
      </c>
      <c r="I347" s="37">
        <f t="shared" si="56"/>
        <v>3892.2498511158383</v>
      </c>
      <c r="J347" s="81">
        <f t="shared" si="57"/>
        <v>-266.73377606293155</v>
      </c>
      <c r="K347" s="36">
        <f t="shared" si="58"/>
        <v>3625.5160750529067</v>
      </c>
      <c r="L347" s="37">
        <f t="shared" si="59"/>
        <v>10859377.084613189</v>
      </c>
      <c r="M347" s="37">
        <f t="shared" si="60"/>
        <v>10115189.849397609</v>
      </c>
      <c r="N347" s="41">
        <f>'jan-apr'!M347</f>
        <v>5551963.2552363202</v>
      </c>
      <c r="O347" s="41">
        <f t="shared" si="61"/>
        <v>4563226.5941612888</v>
      </c>
    </row>
    <row r="348" spans="1:15" s="34" customFormat="1" x14ac:dyDescent="0.2">
      <c r="A348" s="33">
        <v>5428</v>
      </c>
      <c r="B348" s="34" t="s">
        <v>337</v>
      </c>
      <c r="C348" s="36">
        <v>65191051</v>
      </c>
      <c r="D348" s="36">
        <v>4772</v>
      </c>
      <c r="E348" s="37">
        <f t="shared" si="52"/>
        <v>13661.159052808047</v>
      </c>
      <c r="F348" s="38">
        <f t="shared" si="53"/>
        <v>0.75205271575886301</v>
      </c>
      <c r="G348" s="83">
        <f t="shared" si="54"/>
        <v>2702.4014799111978</v>
      </c>
      <c r="H348" s="83">
        <f t="shared" si="55"/>
        <v>940.62021010509739</v>
      </c>
      <c r="I348" s="37">
        <f t="shared" si="56"/>
        <v>3643.021690016295</v>
      </c>
      <c r="J348" s="81">
        <f t="shared" si="57"/>
        <v>-266.73377606293155</v>
      </c>
      <c r="K348" s="36">
        <f t="shared" si="58"/>
        <v>3376.2879139533634</v>
      </c>
      <c r="L348" s="37">
        <f t="shared" si="59"/>
        <v>17384499.504757758</v>
      </c>
      <c r="M348" s="37">
        <f t="shared" si="60"/>
        <v>16111645.925385451</v>
      </c>
      <c r="N348" s="41">
        <f>'jan-apr'!M348</f>
        <v>7940480.3060529418</v>
      </c>
      <c r="O348" s="41">
        <f t="shared" si="61"/>
        <v>8171165.6193325091</v>
      </c>
    </row>
    <row r="349" spans="1:15" s="34" customFormat="1" x14ac:dyDescent="0.2">
      <c r="A349" s="33">
        <v>5429</v>
      </c>
      <c r="B349" s="34" t="s">
        <v>338</v>
      </c>
      <c r="C349" s="36">
        <v>16217807</v>
      </c>
      <c r="D349" s="36">
        <v>1118</v>
      </c>
      <c r="E349" s="37">
        <f t="shared" si="52"/>
        <v>14506.088550983899</v>
      </c>
      <c r="F349" s="38">
        <f t="shared" si="53"/>
        <v>0.79856645015516303</v>
      </c>
      <c r="G349" s="83">
        <f t="shared" si="54"/>
        <v>2195.4437810056866</v>
      </c>
      <c r="H349" s="83">
        <f t="shared" si="55"/>
        <v>644.89488574354914</v>
      </c>
      <c r="I349" s="37">
        <f t="shared" si="56"/>
        <v>2840.3386667492359</v>
      </c>
      <c r="J349" s="81">
        <f t="shared" si="57"/>
        <v>-266.73377606293155</v>
      </c>
      <c r="K349" s="36">
        <f t="shared" si="58"/>
        <v>2573.6048906863043</v>
      </c>
      <c r="L349" s="37">
        <f t="shared" si="59"/>
        <v>3175498.6294256458</v>
      </c>
      <c r="M349" s="37">
        <f t="shared" si="60"/>
        <v>2877290.2677872884</v>
      </c>
      <c r="N349" s="41">
        <f>'jan-apr'!M349</f>
        <v>467657.67603755801</v>
      </c>
      <c r="O349" s="41">
        <f t="shared" si="61"/>
        <v>2409632.5917497305</v>
      </c>
    </row>
    <row r="350" spans="1:15" s="34" customFormat="1" x14ac:dyDescent="0.2">
      <c r="A350" s="33">
        <v>5430</v>
      </c>
      <c r="B350" s="34" t="s">
        <v>417</v>
      </c>
      <c r="C350" s="36">
        <v>30481499</v>
      </c>
      <c r="D350" s="36">
        <v>2847</v>
      </c>
      <c r="E350" s="37">
        <f t="shared" si="52"/>
        <v>10706.532841587636</v>
      </c>
      <c r="F350" s="38">
        <f t="shared" si="53"/>
        <v>0.58939926464163217</v>
      </c>
      <c r="G350" s="83">
        <f t="shared" si="54"/>
        <v>4475.1772066434442</v>
      </c>
      <c r="H350" s="83">
        <f t="shared" si="55"/>
        <v>1974.7393840322413</v>
      </c>
      <c r="I350" s="37">
        <f t="shared" si="56"/>
        <v>6449.9165906756853</v>
      </c>
      <c r="J350" s="81">
        <f t="shared" si="57"/>
        <v>-266.73377606293155</v>
      </c>
      <c r="K350" s="36">
        <f t="shared" si="58"/>
        <v>6183.1828146127536</v>
      </c>
      <c r="L350" s="37">
        <f t="shared" si="59"/>
        <v>18362912.533653677</v>
      </c>
      <c r="M350" s="37">
        <f t="shared" si="60"/>
        <v>17603521.473202508</v>
      </c>
      <c r="N350" s="41">
        <f>'jan-apr'!M350</f>
        <v>9395595.0330852326</v>
      </c>
      <c r="O350" s="41">
        <f t="shared" si="61"/>
        <v>8207926.4401172753</v>
      </c>
    </row>
    <row r="351" spans="1:15" s="34" customFormat="1" x14ac:dyDescent="0.2">
      <c r="A351" s="33">
        <v>5432</v>
      </c>
      <c r="B351" s="34" t="s">
        <v>343</v>
      </c>
      <c r="C351" s="36">
        <v>11061345</v>
      </c>
      <c r="D351" s="36">
        <v>862</v>
      </c>
      <c r="E351" s="37">
        <f t="shared" si="52"/>
        <v>12832.186774941996</v>
      </c>
      <c r="F351" s="38">
        <f t="shared" si="53"/>
        <v>0.70641743324380968</v>
      </c>
      <c r="G351" s="83">
        <f t="shared" si="54"/>
        <v>3199.7848466308283</v>
      </c>
      <c r="H351" s="83">
        <f t="shared" si="55"/>
        <v>1230.7605073582151</v>
      </c>
      <c r="I351" s="37">
        <f t="shared" si="56"/>
        <v>4430.5453539890432</v>
      </c>
      <c r="J351" s="81">
        <f t="shared" si="57"/>
        <v>-266.73377606293155</v>
      </c>
      <c r="K351" s="36">
        <f t="shared" si="58"/>
        <v>4163.8115779261116</v>
      </c>
      <c r="L351" s="37">
        <f t="shared" si="59"/>
        <v>3819130.0951385554</v>
      </c>
      <c r="M351" s="37">
        <f t="shared" si="60"/>
        <v>3589205.5801723083</v>
      </c>
      <c r="N351" s="41">
        <f>'jan-apr'!M351</f>
        <v>2064828.0729081382</v>
      </c>
      <c r="O351" s="41">
        <f t="shared" si="61"/>
        <v>1524377.5072641701</v>
      </c>
    </row>
    <row r="352" spans="1:15" s="34" customFormat="1" x14ac:dyDescent="0.2">
      <c r="A352" s="33">
        <v>5433</v>
      </c>
      <c r="B352" s="34" t="s">
        <v>344</v>
      </c>
      <c r="C352" s="36">
        <v>12629553</v>
      </c>
      <c r="D352" s="36">
        <v>970</v>
      </c>
      <c r="E352" s="37">
        <f t="shared" si="52"/>
        <v>13020.157731958763</v>
      </c>
      <c r="F352" s="38">
        <f t="shared" si="53"/>
        <v>0.71676531574497959</v>
      </c>
      <c r="G352" s="83">
        <f t="shared" si="54"/>
        <v>3087.0022724207679</v>
      </c>
      <c r="H352" s="83">
        <f t="shared" si="55"/>
        <v>1164.9706724023467</v>
      </c>
      <c r="I352" s="37">
        <f t="shared" si="56"/>
        <v>4251.9729448231146</v>
      </c>
      <c r="J352" s="81">
        <f t="shared" si="57"/>
        <v>-266.73377606293155</v>
      </c>
      <c r="K352" s="36">
        <f t="shared" si="58"/>
        <v>3985.239168760183</v>
      </c>
      <c r="L352" s="37">
        <f t="shared" si="59"/>
        <v>4124413.7564784214</v>
      </c>
      <c r="M352" s="37">
        <f t="shared" si="60"/>
        <v>3865681.9936973774</v>
      </c>
      <c r="N352" s="41">
        <f>'jan-apr'!M352</f>
        <v>2593733.6598850284</v>
      </c>
      <c r="O352" s="41">
        <f t="shared" si="61"/>
        <v>1271948.333812349</v>
      </c>
    </row>
    <row r="353" spans="1:16" s="34" customFormat="1" x14ac:dyDescent="0.2">
      <c r="A353" s="33">
        <v>5434</v>
      </c>
      <c r="B353" s="34" t="s">
        <v>345</v>
      </c>
      <c r="C353" s="36">
        <v>17383259</v>
      </c>
      <c r="D353" s="36">
        <v>1119</v>
      </c>
      <c r="E353" s="37">
        <f t="shared" si="52"/>
        <v>15534.637176050044</v>
      </c>
      <c r="F353" s="38">
        <f t="shared" si="53"/>
        <v>0.85518849692154209</v>
      </c>
      <c r="G353" s="83">
        <f t="shared" si="54"/>
        <v>1578.3146059659994</v>
      </c>
      <c r="H353" s="83">
        <f t="shared" si="55"/>
        <v>284.90286697039835</v>
      </c>
      <c r="I353" s="37">
        <f t="shared" si="56"/>
        <v>1863.2174729363978</v>
      </c>
      <c r="J353" s="81">
        <f t="shared" si="57"/>
        <v>-266.73377606293155</v>
      </c>
      <c r="K353" s="36">
        <f t="shared" si="58"/>
        <v>1596.4836968734662</v>
      </c>
      <c r="L353" s="37">
        <f t="shared" si="59"/>
        <v>2084940.3522158291</v>
      </c>
      <c r="M353" s="37">
        <f t="shared" si="60"/>
        <v>1786465.2568014087</v>
      </c>
      <c r="N353" s="41">
        <f>'jan-apr'!M353</f>
        <v>802837.84145499708</v>
      </c>
      <c r="O353" s="41">
        <f t="shared" si="61"/>
        <v>983627.41534641164</v>
      </c>
    </row>
    <row r="354" spans="1:16" s="34" customFormat="1" x14ac:dyDescent="0.2">
      <c r="A354" s="33">
        <v>5435</v>
      </c>
      <c r="B354" s="34" t="s">
        <v>346</v>
      </c>
      <c r="C354" s="36">
        <v>44445768</v>
      </c>
      <c r="D354" s="36">
        <v>2932</v>
      </c>
      <c r="E354" s="37">
        <f t="shared" si="52"/>
        <v>15158.856753069576</v>
      </c>
      <c r="F354" s="38">
        <f t="shared" si="53"/>
        <v>0.83450162207153544</v>
      </c>
      <c r="G354" s="83">
        <f t="shared" si="54"/>
        <v>1803.78285975428</v>
      </c>
      <c r="H354" s="83">
        <f t="shared" si="55"/>
        <v>416.42601501356211</v>
      </c>
      <c r="I354" s="37">
        <f t="shared" si="56"/>
        <v>2220.2088747678422</v>
      </c>
      <c r="J354" s="81">
        <f t="shared" si="57"/>
        <v>-266.73377606293155</v>
      </c>
      <c r="K354" s="36">
        <f t="shared" si="58"/>
        <v>1953.4750987049106</v>
      </c>
      <c r="L354" s="37">
        <f t="shared" si="59"/>
        <v>6509652.4208193133</v>
      </c>
      <c r="M354" s="37">
        <f t="shared" si="60"/>
        <v>5727588.989402798</v>
      </c>
      <c r="N354" s="41">
        <f>'jan-apr'!M354</f>
        <v>2960890.5816318598</v>
      </c>
      <c r="O354" s="41">
        <f t="shared" si="61"/>
        <v>2766698.4077709382</v>
      </c>
    </row>
    <row r="355" spans="1:16" s="34" customFormat="1" x14ac:dyDescent="0.2">
      <c r="A355" s="33">
        <v>5436</v>
      </c>
      <c r="B355" s="34" t="s">
        <v>418</v>
      </c>
      <c r="C355" s="36">
        <v>54622476</v>
      </c>
      <c r="D355" s="36">
        <v>3863</v>
      </c>
      <c r="E355" s="37">
        <f t="shared" si="52"/>
        <v>14139.910950038829</v>
      </c>
      <c r="F355" s="38">
        <f t="shared" si="53"/>
        <v>0.77840821481244526</v>
      </c>
      <c r="G355" s="83">
        <f t="shared" si="54"/>
        <v>2415.1503415727279</v>
      </c>
      <c r="H355" s="83">
        <f t="shared" si="55"/>
        <v>773.05704607432347</v>
      </c>
      <c r="I355" s="37">
        <f t="shared" si="56"/>
        <v>3188.2073876470513</v>
      </c>
      <c r="J355" s="81">
        <f t="shared" si="57"/>
        <v>-266.73377606293155</v>
      </c>
      <c r="K355" s="36">
        <f t="shared" si="58"/>
        <v>2921.4736115841197</v>
      </c>
      <c r="L355" s="37">
        <f t="shared" si="59"/>
        <v>12316045.138480559</v>
      </c>
      <c r="M355" s="37">
        <f t="shared" si="60"/>
        <v>11285652.561549455</v>
      </c>
      <c r="N355" s="41">
        <f>'jan-apr'!M355</f>
        <v>6388972.9198307851</v>
      </c>
      <c r="O355" s="41">
        <f t="shared" si="61"/>
        <v>4896679.6417186698</v>
      </c>
    </row>
    <row r="356" spans="1:16" s="34" customFormat="1" x14ac:dyDescent="0.2">
      <c r="A356" s="33">
        <v>5437</v>
      </c>
      <c r="B356" s="34" t="s">
        <v>388</v>
      </c>
      <c r="C356" s="36">
        <v>32674738</v>
      </c>
      <c r="D356" s="36">
        <v>2543</v>
      </c>
      <c r="E356" s="37">
        <f t="shared" si="52"/>
        <v>12848.894219425874</v>
      </c>
      <c r="F356" s="38">
        <f t="shared" si="53"/>
        <v>0.7073371852903908</v>
      </c>
      <c r="G356" s="83">
        <f t="shared" si="54"/>
        <v>3189.760379940501</v>
      </c>
      <c r="H356" s="83">
        <f t="shared" si="55"/>
        <v>1224.9129017888577</v>
      </c>
      <c r="I356" s="37">
        <f t="shared" si="56"/>
        <v>4414.6732817293587</v>
      </c>
      <c r="J356" s="81">
        <f t="shared" si="57"/>
        <v>-266.73377606293155</v>
      </c>
      <c r="K356" s="36">
        <f t="shared" si="58"/>
        <v>4147.9395056664271</v>
      </c>
      <c r="L356" s="37">
        <f t="shared" si="59"/>
        <v>11226514.155437758</v>
      </c>
      <c r="M356" s="37">
        <f t="shared" si="60"/>
        <v>10548210.162909724</v>
      </c>
      <c r="N356" s="41">
        <f>'jan-apr'!M356</f>
        <v>6207944.4512243569</v>
      </c>
      <c r="O356" s="41">
        <f t="shared" si="61"/>
        <v>4340265.7116853669</v>
      </c>
    </row>
    <row r="357" spans="1:16" s="34" customFormat="1" x14ac:dyDescent="0.2">
      <c r="A357" s="33">
        <v>5438</v>
      </c>
      <c r="B357" s="34" t="s">
        <v>347</v>
      </c>
      <c r="C357" s="36">
        <v>20062951</v>
      </c>
      <c r="D357" s="36">
        <v>1226</v>
      </c>
      <c r="E357" s="37">
        <f t="shared" si="52"/>
        <v>16364.560358890702</v>
      </c>
      <c r="F357" s="38">
        <f t="shared" si="53"/>
        <v>0.90087612716681487</v>
      </c>
      <c r="G357" s="83">
        <f t="shared" si="54"/>
        <v>1080.360696261605</v>
      </c>
      <c r="H357" s="83">
        <f t="shared" si="55"/>
        <v>0</v>
      </c>
      <c r="I357" s="37">
        <f t="shared" si="56"/>
        <v>1080.360696261605</v>
      </c>
      <c r="J357" s="81">
        <f t="shared" si="57"/>
        <v>-266.73377606293155</v>
      </c>
      <c r="K357" s="36">
        <f t="shared" si="58"/>
        <v>813.62692019867336</v>
      </c>
      <c r="L357" s="37">
        <f t="shared" si="59"/>
        <v>1324522.2136167276</v>
      </c>
      <c r="M357" s="37">
        <f t="shared" si="60"/>
        <v>997506.60416357359</v>
      </c>
      <c r="N357" s="41">
        <f>'jan-apr'!M357</f>
        <v>297282.43901793059</v>
      </c>
      <c r="O357" s="41">
        <f t="shared" si="61"/>
        <v>700224.16514564306</v>
      </c>
    </row>
    <row r="358" spans="1:16" s="34" customFormat="1" x14ac:dyDescent="0.2">
      <c r="A358" s="33">
        <v>5439</v>
      </c>
      <c r="B358" s="34" t="s">
        <v>348</v>
      </c>
      <c r="C358" s="36">
        <v>12846132</v>
      </c>
      <c r="D358" s="36">
        <v>1054</v>
      </c>
      <c r="E358" s="37">
        <f t="shared" si="52"/>
        <v>12187.981024667932</v>
      </c>
      <c r="F358" s="38">
        <f t="shared" si="53"/>
        <v>0.67095362800383607</v>
      </c>
      <c r="G358" s="83">
        <f t="shared" si="54"/>
        <v>3586.3082967952669</v>
      </c>
      <c r="H358" s="83">
        <f t="shared" si="55"/>
        <v>1456.2325199541376</v>
      </c>
      <c r="I358" s="37">
        <f t="shared" si="56"/>
        <v>5042.5408167494043</v>
      </c>
      <c r="J358" s="81">
        <f t="shared" si="57"/>
        <v>-266.73377606293155</v>
      </c>
      <c r="K358" s="36">
        <f t="shared" si="58"/>
        <v>4775.8070406864726</v>
      </c>
      <c r="L358" s="37">
        <f t="shared" si="59"/>
        <v>5314838.0208538724</v>
      </c>
      <c r="M358" s="37">
        <f t="shared" si="60"/>
        <v>5033700.6208835421</v>
      </c>
      <c r="N358" s="41">
        <f>'jan-apr'!M358</f>
        <v>2618391.9719781652</v>
      </c>
      <c r="O358" s="41">
        <f t="shared" si="61"/>
        <v>2415308.6489053769</v>
      </c>
    </row>
    <row r="359" spans="1:16" s="34" customFormat="1" x14ac:dyDescent="0.2">
      <c r="A359" s="33">
        <v>5440</v>
      </c>
      <c r="B359" s="34" t="s">
        <v>349</v>
      </c>
      <c r="C359" s="36">
        <v>13128514</v>
      </c>
      <c r="D359" s="36">
        <v>908</v>
      </c>
      <c r="E359" s="37">
        <f t="shared" si="52"/>
        <v>14458.715859030837</v>
      </c>
      <c r="F359" s="38">
        <f t="shared" si="53"/>
        <v>0.79595856296942791</v>
      </c>
      <c r="G359" s="83">
        <f t="shared" si="54"/>
        <v>2223.8673961775235</v>
      </c>
      <c r="H359" s="83">
        <f t="shared" si="55"/>
        <v>661.47532792712082</v>
      </c>
      <c r="I359" s="37">
        <f t="shared" si="56"/>
        <v>2885.3427241046443</v>
      </c>
      <c r="J359" s="81">
        <f t="shared" si="57"/>
        <v>-266.73377606293155</v>
      </c>
      <c r="K359" s="36">
        <f t="shared" si="58"/>
        <v>2618.6089480417127</v>
      </c>
      <c r="L359" s="37">
        <f t="shared" si="59"/>
        <v>2619891.1934870169</v>
      </c>
      <c r="M359" s="37">
        <f t="shared" si="60"/>
        <v>2377696.9248218751</v>
      </c>
      <c r="N359" s="41">
        <f>'jan-apr'!M359</f>
        <v>1352322.0497686653</v>
      </c>
      <c r="O359" s="41">
        <f t="shared" si="61"/>
        <v>1025374.8750532097</v>
      </c>
    </row>
    <row r="360" spans="1:16" s="34" customFormat="1" x14ac:dyDescent="0.2">
      <c r="A360" s="33">
        <v>5441</v>
      </c>
      <c r="B360" s="34" t="s">
        <v>389</v>
      </c>
      <c r="C360" s="36">
        <v>37335272</v>
      </c>
      <c r="D360" s="36">
        <v>2804</v>
      </c>
      <c r="E360" s="37">
        <f t="shared" si="52"/>
        <v>13315.004279600571</v>
      </c>
      <c r="F360" s="38">
        <f t="shared" si="53"/>
        <v>0.73299674574509865</v>
      </c>
      <c r="G360" s="83">
        <f t="shared" si="54"/>
        <v>2910.094343835683</v>
      </c>
      <c r="H360" s="83">
        <f t="shared" si="55"/>
        <v>1061.7743807277141</v>
      </c>
      <c r="I360" s="37">
        <f t="shared" si="56"/>
        <v>3971.8687245633973</v>
      </c>
      <c r="J360" s="81">
        <f t="shared" si="57"/>
        <v>-266.73377606293155</v>
      </c>
      <c r="K360" s="36">
        <f t="shared" si="58"/>
        <v>3705.1349485004657</v>
      </c>
      <c r="L360" s="37">
        <f t="shared" si="59"/>
        <v>11137119.903675767</v>
      </c>
      <c r="M360" s="37">
        <f t="shared" si="60"/>
        <v>10389198.395595307</v>
      </c>
      <c r="N360" s="41">
        <f>'jan-apr'!M360</f>
        <v>5768336.0655851727</v>
      </c>
      <c r="O360" s="41">
        <f t="shared" si="61"/>
        <v>4620862.3300101338</v>
      </c>
    </row>
    <row r="361" spans="1:16" s="34" customFormat="1" x14ac:dyDescent="0.2">
      <c r="A361" s="33">
        <v>5442</v>
      </c>
      <c r="B361" s="34" t="s">
        <v>390</v>
      </c>
      <c r="C361" s="36">
        <v>10979628</v>
      </c>
      <c r="D361" s="36">
        <v>864</v>
      </c>
      <c r="E361" s="37">
        <f t="shared" si="52"/>
        <v>12707.902777777777</v>
      </c>
      <c r="F361" s="38">
        <f t="shared" si="53"/>
        <v>0.69957554543389466</v>
      </c>
      <c r="G361" s="83">
        <f t="shared" si="54"/>
        <v>3274.3552449293593</v>
      </c>
      <c r="H361" s="83">
        <f t="shared" si="55"/>
        <v>1274.2599063656917</v>
      </c>
      <c r="I361" s="37">
        <f t="shared" si="56"/>
        <v>4548.615151295051</v>
      </c>
      <c r="J361" s="81">
        <f t="shared" si="57"/>
        <v>-266.73377606293155</v>
      </c>
      <c r="K361" s="36">
        <f t="shared" si="58"/>
        <v>4281.8813752321194</v>
      </c>
      <c r="L361" s="37">
        <f t="shared" si="59"/>
        <v>3930003.490718924</v>
      </c>
      <c r="M361" s="37">
        <f t="shared" si="60"/>
        <v>3699545.5082005509</v>
      </c>
      <c r="N361" s="41">
        <f>'jan-apr'!M361</f>
        <v>2113745.0458151181</v>
      </c>
      <c r="O361" s="41">
        <f t="shared" si="61"/>
        <v>1585800.4623854328</v>
      </c>
    </row>
    <row r="362" spans="1:16" s="34" customFormat="1" x14ac:dyDescent="0.2">
      <c r="A362" s="33">
        <v>5443</v>
      </c>
      <c r="B362" s="34" t="s">
        <v>350</v>
      </c>
      <c r="C362" s="36">
        <v>30245403</v>
      </c>
      <c r="D362" s="36">
        <v>2117</v>
      </c>
      <c r="E362" s="37">
        <f t="shared" si="52"/>
        <v>14286.916863486065</v>
      </c>
      <c r="F362" s="38">
        <f t="shared" si="53"/>
        <v>0.7865009539433816</v>
      </c>
      <c r="G362" s="83">
        <f t="shared" si="54"/>
        <v>2326.9467935043867</v>
      </c>
      <c r="H362" s="83">
        <f t="shared" si="55"/>
        <v>721.60497636779098</v>
      </c>
      <c r="I362" s="37">
        <f t="shared" si="56"/>
        <v>3048.5517698721778</v>
      </c>
      <c r="J362" s="81">
        <f t="shared" si="57"/>
        <v>-266.73377606293155</v>
      </c>
      <c r="K362" s="36">
        <f t="shared" si="58"/>
        <v>2781.8179938092462</v>
      </c>
      <c r="L362" s="37">
        <f t="shared" si="59"/>
        <v>6453784.0968194008</v>
      </c>
      <c r="M362" s="37">
        <f t="shared" si="60"/>
        <v>5889108.6928941738</v>
      </c>
      <c r="N362" s="41">
        <f>'jan-apr'!M362</f>
        <v>2732828.0720377374</v>
      </c>
      <c r="O362" s="41">
        <f t="shared" si="61"/>
        <v>3156280.6208564364</v>
      </c>
    </row>
    <row r="363" spans="1:16" s="34" customFormat="1" x14ac:dyDescent="0.2">
      <c r="A363" s="33">
        <v>5444</v>
      </c>
      <c r="B363" s="34" t="s">
        <v>351</v>
      </c>
      <c r="C363" s="36">
        <v>145190155</v>
      </c>
      <c r="D363" s="36">
        <v>9850</v>
      </c>
      <c r="E363" s="37">
        <f t="shared" si="52"/>
        <v>14740.117258883249</v>
      </c>
      <c r="F363" s="38">
        <f t="shared" si="53"/>
        <v>0.81144983176728669</v>
      </c>
      <c r="G363" s="83">
        <f t="shared" si="54"/>
        <v>2055.0265562660766</v>
      </c>
      <c r="H363" s="83">
        <f t="shared" si="55"/>
        <v>562.9848379787768</v>
      </c>
      <c r="I363" s="37">
        <f t="shared" si="56"/>
        <v>2618.0113942448534</v>
      </c>
      <c r="J363" s="81">
        <f t="shared" si="57"/>
        <v>-266.73377606293155</v>
      </c>
      <c r="K363" s="36">
        <f t="shared" si="58"/>
        <v>2351.2776181819218</v>
      </c>
      <c r="L363" s="37">
        <f t="shared" si="59"/>
        <v>25787412.233311806</v>
      </c>
      <c r="M363" s="37">
        <f t="shared" si="60"/>
        <v>23160084.53909193</v>
      </c>
      <c r="N363" s="41">
        <f>'jan-apr'!M363</f>
        <v>10275623.566873744</v>
      </c>
      <c r="O363" s="41">
        <f>IF(ISNUMBER(M363),(M363-N363),"")</f>
        <v>12884460.972218186</v>
      </c>
    </row>
    <row r="365" spans="1:16" s="58" customFormat="1" ht="13.5" thickBot="1" x14ac:dyDescent="0.25">
      <c r="A365" s="42"/>
      <c r="B365" s="42" t="s">
        <v>32</v>
      </c>
      <c r="C365" s="43">
        <f>SUM(C8:C363)</f>
        <v>99708280937</v>
      </c>
      <c r="D365" s="44">
        <f>SUM(D8:D363)</f>
        <v>5488984</v>
      </c>
      <c r="E365" s="44">
        <f>(C365)/D365</f>
        <v>18165.16151932671</v>
      </c>
      <c r="F365" s="45">
        <f>IF(C365&gt;0,E365/E$365,"")</f>
        <v>1</v>
      </c>
      <c r="G365" s="46"/>
      <c r="H365" s="46"/>
      <c r="I365" s="44"/>
      <c r="J365" s="47"/>
      <c r="K365" s="44"/>
      <c r="L365" s="44">
        <f>SUM(L8:L363)</f>
        <v>1464097429.0690143</v>
      </c>
      <c r="M365" s="44">
        <f>SUM(M8:M363)</f>
        <v>2.6822090148925781E-7</v>
      </c>
      <c r="N365" s="44">
        <f>jan!M365</f>
        <v>6.2375329434871674E-7</v>
      </c>
      <c r="O365" s="44">
        <f t="shared" ref="O365" si="62">M365-N365</f>
        <v>-3.5553239285945892E-7</v>
      </c>
      <c r="P365" s="4"/>
    </row>
    <row r="366" spans="1:16" s="34" customFormat="1" ht="13.5" thickTop="1" x14ac:dyDescent="0.2">
      <c r="A366" s="48"/>
      <c r="B366" s="48"/>
      <c r="C366" s="48"/>
      <c r="D366" s="2"/>
      <c r="E366" s="37"/>
      <c r="F366" s="38"/>
      <c r="G366" s="39"/>
      <c r="H366" s="39"/>
      <c r="I366" s="37"/>
      <c r="J366" s="40"/>
      <c r="K366" s="37"/>
      <c r="L366" s="37"/>
      <c r="M366" s="37"/>
      <c r="O366" s="49"/>
      <c r="P366" s="4"/>
    </row>
    <row r="367" spans="1:16" s="34" customFormat="1" x14ac:dyDescent="0.2">
      <c r="A367" s="50" t="s">
        <v>33</v>
      </c>
      <c r="B367" s="50"/>
      <c r="C367" s="50"/>
      <c r="D367" s="51">
        <f>L365</f>
        <v>1464097429.0690143</v>
      </c>
      <c r="E367" s="52" t="s">
        <v>34</v>
      </c>
      <c r="F367" s="53">
        <f>D365</f>
        <v>5488984</v>
      </c>
      <c r="G367" s="52" t="s">
        <v>35</v>
      </c>
      <c r="H367" s="52"/>
      <c r="I367" s="54">
        <f>-L365/D365</f>
        <v>-266.73377606293155</v>
      </c>
      <c r="J367" s="55" t="s">
        <v>36</v>
      </c>
      <c r="M367" s="56"/>
      <c r="P367" s="4"/>
    </row>
  </sheetData>
  <mergeCells count="8">
    <mergeCell ref="Q3:AW3"/>
    <mergeCell ref="Q4:AW4"/>
    <mergeCell ref="A1:M1"/>
    <mergeCell ref="A2:A5"/>
    <mergeCell ref="B2:B5"/>
    <mergeCell ref="E2:F2"/>
    <mergeCell ref="G2:K2"/>
    <mergeCell ref="L2:M2"/>
  </mergeCells>
  <pageMargins left="0.70866141732283472" right="0.70866141732283472" top="0.78740157480314965" bottom="0.78740157480314965" header="0.31496062992125984" footer="0.31496062992125984"/>
  <pageSetup paperSize="9" scale="95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W367"/>
  <sheetViews>
    <sheetView zoomScaleNormal="100" workbookViewId="0">
      <pane xSplit="2" ySplit="7" topLeftCell="C340" activePane="bottomRight" state="frozen"/>
      <selection activeCell="R20" sqref="R20"/>
      <selection pane="topRight" activeCell="R20" sqref="R20"/>
      <selection pane="bottomLeft" activeCell="R20" sqref="R20"/>
      <selection pane="bottomRight" activeCell="D363" sqref="D363"/>
    </sheetView>
  </sheetViews>
  <sheetFormatPr baseColWidth="10" defaultColWidth="6.42578125" defaultRowHeight="12.75" x14ac:dyDescent="0.2"/>
  <cols>
    <col min="1" max="1" width="6.42578125" style="2" customWidth="1"/>
    <col min="2" max="2" width="14" style="2" bestFit="1" customWidth="1"/>
    <col min="3" max="3" width="14.42578125" style="2" customWidth="1"/>
    <col min="4" max="6" width="11.42578125" style="2" customWidth="1"/>
    <col min="7" max="8" width="11.42578125" style="59" customWidth="1"/>
    <col min="9" max="9" width="11.42578125" style="2" customWidth="1"/>
    <col min="10" max="10" width="11.42578125" style="60" customWidth="1"/>
    <col min="11" max="11" width="11.42578125" style="2" customWidth="1"/>
    <col min="12" max="12" width="14.5703125" style="2" customWidth="1"/>
    <col min="13" max="13" width="14.42578125" style="2" customWidth="1"/>
    <col min="14" max="14" width="13.140625" style="2" customWidth="1"/>
    <col min="15" max="15" width="11.42578125" style="2" customWidth="1"/>
    <col min="16" max="16" width="6.42578125" style="2" customWidth="1"/>
    <col min="17" max="16384" width="6.42578125" style="2"/>
  </cols>
  <sheetData>
    <row r="1" spans="1:49" ht="22.5" customHeight="1" x14ac:dyDescent="0.2">
      <c r="A1" s="85" t="s">
        <v>436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3"/>
      <c r="O1" s="3"/>
    </row>
    <row r="2" spans="1:49" x14ac:dyDescent="0.2">
      <c r="A2" s="87" t="s">
        <v>0</v>
      </c>
      <c r="B2" s="87" t="s">
        <v>1</v>
      </c>
      <c r="C2" s="5" t="s">
        <v>2</v>
      </c>
      <c r="D2" s="6" t="s">
        <v>3</v>
      </c>
      <c r="E2" s="90" t="s">
        <v>428</v>
      </c>
      <c r="F2" s="91"/>
      <c r="G2" s="90" t="s">
        <v>4</v>
      </c>
      <c r="H2" s="92"/>
      <c r="I2" s="92"/>
      <c r="J2" s="92"/>
      <c r="K2" s="91"/>
      <c r="L2" s="90" t="s">
        <v>5</v>
      </c>
      <c r="M2" s="91"/>
      <c r="N2" s="7" t="s">
        <v>6</v>
      </c>
      <c r="O2" s="7" t="s">
        <v>7</v>
      </c>
    </row>
    <row r="3" spans="1:49" x14ac:dyDescent="0.2">
      <c r="A3" s="88"/>
      <c r="B3" s="88"/>
      <c r="C3" s="8" t="s">
        <v>45</v>
      </c>
      <c r="D3" s="9" t="s">
        <v>424</v>
      </c>
      <c r="E3" s="10" t="s">
        <v>9</v>
      </c>
      <c r="F3" s="11" t="s">
        <v>10</v>
      </c>
      <c r="G3" s="12" t="s">
        <v>11</v>
      </c>
      <c r="H3" s="68" t="s">
        <v>12</v>
      </c>
      <c r="I3" s="10" t="s">
        <v>13</v>
      </c>
      <c r="J3" s="13" t="s">
        <v>14</v>
      </c>
      <c r="K3" s="14" t="s">
        <v>15</v>
      </c>
      <c r="L3" s="15" t="s">
        <v>13</v>
      </c>
      <c r="M3" s="16" t="s">
        <v>6</v>
      </c>
      <c r="N3" s="17" t="s">
        <v>16</v>
      </c>
      <c r="O3" s="17" t="s">
        <v>17</v>
      </c>
    </row>
    <row r="4" spans="1:49" x14ac:dyDescent="0.2">
      <c r="A4" s="88"/>
      <c r="B4" s="88"/>
      <c r="C4" s="9"/>
      <c r="D4" s="9"/>
      <c r="E4" s="18"/>
      <c r="F4" s="16" t="s">
        <v>18</v>
      </c>
      <c r="G4" s="19" t="s">
        <v>19</v>
      </c>
      <c r="H4" s="69" t="s">
        <v>20</v>
      </c>
      <c r="I4" s="18" t="s">
        <v>16</v>
      </c>
      <c r="J4" s="20" t="s">
        <v>21</v>
      </c>
      <c r="K4" s="15" t="s">
        <v>22</v>
      </c>
      <c r="L4" s="15" t="s">
        <v>23</v>
      </c>
      <c r="M4" s="16" t="s">
        <v>16</v>
      </c>
      <c r="N4" s="21" t="s">
        <v>42</v>
      </c>
      <c r="O4" s="17" t="s">
        <v>40</v>
      </c>
      <c r="Q4" s="93" t="s">
        <v>423</v>
      </c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</row>
    <row r="5" spans="1:49" s="34" customFormat="1" x14ac:dyDescent="0.2">
      <c r="A5" s="89"/>
      <c r="B5" s="89"/>
      <c r="C5" s="1"/>
      <c r="D5" s="22"/>
      <c r="E5" s="22"/>
      <c r="F5" s="23" t="s">
        <v>26</v>
      </c>
      <c r="G5" s="24" t="s">
        <v>27</v>
      </c>
      <c r="H5" s="25" t="s">
        <v>28</v>
      </c>
      <c r="I5" s="22"/>
      <c r="J5" s="26" t="s">
        <v>29</v>
      </c>
      <c r="K5" s="22"/>
      <c r="L5" s="23" t="s">
        <v>30</v>
      </c>
      <c r="M5" s="23" t="s">
        <v>41</v>
      </c>
      <c r="N5" s="27"/>
      <c r="O5" s="27"/>
      <c r="Q5" s="93" t="s">
        <v>444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</row>
    <row r="6" spans="1:49" s="57" customFormat="1" x14ac:dyDescent="0.2">
      <c r="A6" s="72"/>
      <c r="B6" s="72"/>
      <c r="C6" s="72">
        <v>1</v>
      </c>
      <c r="D6" s="73">
        <v>2</v>
      </c>
      <c r="E6" s="72">
        <v>3</v>
      </c>
      <c r="F6" s="72">
        <v>4</v>
      </c>
      <c r="G6" s="72">
        <v>5</v>
      </c>
      <c r="H6" s="72">
        <f t="shared" ref="H6:M6" si="0">G6+1</f>
        <v>6</v>
      </c>
      <c r="I6" s="72">
        <f t="shared" si="0"/>
        <v>7</v>
      </c>
      <c r="J6" s="72">
        <f t="shared" si="0"/>
        <v>8</v>
      </c>
      <c r="K6" s="72">
        <f t="shared" si="0"/>
        <v>9</v>
      </c>
      <c r="L6" s="72">
        <f t="shared" si="0"/>
        <v>10</v>
      </c>
      <c r="M6" s="72">
        <f t="shared" si="0"/>
        <v>11</v>
      </c>
      <c r="N6" s="72">
        <v>12</v>
      </c>
      <c r="O6" s="72">
        <v>13</v>
      </c>
    </row>
    <row r="7" spans="1:49" s="34" customFormat="1" x14ac:dyDescent="0.2">
      <c r="A7" s="28"/>
      <c r="B7" s="29"/>
      <c r="C7" s="29"/>
      <c r="D7" s="29"/>
      <c r="E7" s="29"/>
      <c r="F7" s="29"/>
      <c r="G7" s="30"/>
      <c r="H7" s="30"/>
      <c r="I7" s="29"/>
      <c r="J7" s="31"/>
      <c r="K7" s="29"/>
      <c r="L7" s="29"/>
      <c r="M7" s="29"/>
      <c r="N7" s="32"/>
      <c r="O7" s="29"/>
    </row>
    <row r="8" spans="1:49" s="34" customFormat="1" x14ac:dyDescent="0.2">
      <c r="A8" s="33">
        <v>301</v>
      </c>
      <c r="B8" s="34" t="s">
        <v>90</v>
      </c>
      <c r="C8" s="36">
        <v>10928205625</v>
      </c>
      <c r="D8" s="36">
        <v>709037</v>
      </c>
      <c r="E8" s="37">
        <f>IF(ISNUMBER(C8),(C8)/D8,"")</f>
        <v>15412.743798983693</v>
      </c>
      <c r="F8" s="38">
        <f t="shared" ref="F8" si="1">IF(ISNUMBER(C8),E8/E$365,"")</f>
        <v>1.3597611579483857</v>
      </c>
      <c r="G8" s="83">
        <f>IF(ISNUMBER(D8),(E$365-E8)*0.6,"")</f>
        <v>-2446.7119937373513</v>
      </c>
      <c r="H8" s="39">
        <f>IF(ISNUMBER(D8),(IF(E8&gt;=E$365*0.9,0,IF(E8&lt;0.9*E$365,(E$365*0.9-E8)*0.35))),"")</f>
        <v>0</v>
      </c>
      <c r="I8" s="83">
        <f>IF(ISNUMBER(C8),G8+H8,"")</f>
        <v>-2446.7119937373513</v>
      </c>
      <c r="J8" s="81">
        <f>IF(ISNUMBER(D8),I$367,"")</f>
        <v>-149.63833213089771</v>
      </c>
      <c r="K8" s="37">
        <f>IF(ISNUMBER(I8),I8+J8,"")</f>
        <v>-2596.350325868249</v>
      </c>
      <c r="L8" s="37">
        <f>IF(ISNUMBER(I8),(I8*D8),"")</f>
        <v>-1734809331.9035504</v>
      </c>
      <c r="M8" s="37">
        <f>IF(ISNUMBER(K8),(K8*D8),"")</f>
        <v>-1840908446.0026457</v>
      </c>
      <c r="N8" s="41">
        <f>'jan-mar'!M8</f>
        <v>-1851547241.5772696</v>
      </c>
      <c r="O8" s="41">
        <f>IF(ISNUMBER(M8),(M8-N8),"")</f>
        <v>10638795.574623823</v>
      </c>
    </row>
    <row r="9" spans="1:49" s="34" customFormat="1" x14ac:dyDescent="0.2">
      <c r="A9" s="33">
        <v>1101</v>
      </c>
      <c r="B9" s="34" t="s">
        <v>204</v>
      </c>
      <c r="C9" s="36">
        <v>158542198</v>
      </c>
      <c r="D9" s="36">
        <v>15011</v>
      </c>
      <c r="E9" s="37">
        <f t="shared" ref="E9:E72" si="2">IF(ISNUMBER(C9),(C9)/D9,"")</f>
        <v>10561.734594630605</v>
      </c>
      <c r="F9" s="38">
        <f t="shared" ref="F9:F72" si="3">IF(ISNUMBER(C9),E9/E$365,"")</f>
        <v>0.93178973514666608</v>
      </c>
      <c r="G9" s="83">
        <f t="shared" ref="G9:G72" si="4">IF(ISNUMBER(D9),(E$365-E9)*0.6,"")</f>
        <v>463.8935288745011</v>
      </c>
      <c r="H9" s="39">
        <f t="shared" ref="H9:H72" si="5">IF(ISNUMBER(D9),(IF(E9&gt;=E$365*0.9,0,IF(E9&lt;0.9*E$365,(E$365*0.9-E9)*0.35))),"")</f>
        <v>0</v>
      </c>
      <c r="I9" s="83">
        <f t="shared" ref="I9:I72" si="6">IF(ISNUMBER(C9),G9+H9,"")</f>
        <v>463.8935288745011</v>
      </c>
      <c r="J9" s="81">
        <f t="shared" ref="J9:J72" si="7">IF(ISNUMBER(D9),I$367,"")</f>
        <v>-149.63833213089771</v>
      </c>
      <c r="K9" s="37">
        <f>IF(ISNUMBER(I9),I9+J9,"")</f>
        <v>314.25519674360339</v>
      </c>
      <c r="L9" s="37">
        <f t="shared" ref="L9:L72" si="8">IF(ISNUMBER(I9),(I9*D9),"")</f>
        <v>6963505.7619351363</v>
      </c>
      <c r="M9" s="37">
        <f>IF(ISNUMBER(K9),(K9*D9),"")</f>
        <v>4717284.7583182305</v>
      </c>
      <c r="N9" s="41">
        <f>'jan-mar'!M9</f>
        <v>3072030.5063253446</v>
      </c>
      <c r="O9" s="41">
        <f t="shared" ref="O9:O72" si="9">IF(ISNUMBER(M9),(M9-N9),"")</f>
        <v>1645254.251992886</v>
      </c>
    </row>
    <row r="10" spans="1:49" s="34" customFormat="1" x14ac:dyDescent="0.2">
      <c r="A10" s="33">
        <v>1103</v>
      </c>
      <c r="B10" s="34" t="s">
        <v>206</v>
      </c>
      <c r="C10" s="36">
        <v>2064223709</v>
      </c>
      <c r="D10" s="36">
        <v>146011</v>
      </c>
      <c r="E10" s="37">
        <f t="shared" si="2"/>
        <v>14137.453404195574</v>
      </c>
      <c r="F10" s="38">
        <f t="shared" si="3"/>
        <v>1.2472509932071869</v>
      </c>
      <c r="G10" s="83">
        <f t="shared" si="4"/>
        <v>-1681.5377568644801</v>
      </c>
      <c r="H10" s="39">
        <f t="shared" si="5"/>
        <v>0</v>
      </c>
      <c r="I10" s="83">
        <f t="shared" si="6"/>
        <v>-1681.5377568644801</v>
      </c>
      <c r="J10" s="81">
        <f t="shared" si="7"/>
        <v>-149.63833213089771</v>
      </c>
      <c r="K10" s="37">
        <f t="shared" ref="K10:K72" si="10">IF(ISNUMBER(I10),I10+J10,"")</f>
        <v>-1831.1760889953778</v>
      </c>
      <c r="L10" s="37">
        <f t="shared" si="8"/>
        <v>-245523009.4175396</v>
      </c>
      <c r="M10" s="37">
        <f t="shared" ref="M10:M72" si="11">IF(ISNUMBER(K10),(K10*D10),"")</f>
        <v>-267371851.93030411</v>
      </c>
      <c r="N10" s="41">
        <f>'jan-mar'!M10</f>
        <v>-273991795.7242108</v>
      </c>
      <c r="O10" s="41">
        <f t="shared" si="9"/>
        <v>6619943.7939066887</v>
      </c>
    </row>
    <row r="11" spans="1:49" s="34" customFormat="1" x14ac:dyDescent="0.2">
      <c r="A11" s="33">
        <v>1106</v>
      </c>
      <c r="B11" s="34" t="s">
        <v>207</v>
      </c>
      <c r="C11" s="36">
        <v>408977938</v>
      </c>
      <c r="D11" s="36">
        <v>37855</v>
      </c>
      <c r="E11" s="37">
        <f t="shared" si="2"/>
        <v>10803.802351076476</v>
      </c>
      <c r="F11" s="38">
        <f t="shared" si="3"/>
        <v>0.95314572062853142</v>
      </c>
      <c r="G11" s="83">
        <f t="shared" si="4"/>
        <v>318.65287500697849</v>
      </c>
      <c r="H11" s="39">
        <f t="shared" si="5"/>
        <v>0</v>
      </c>
      <c r="I11" s="83">
        <f t="shared" si="6"/>
        <v>318.65287500697849</v>
      </c>
      <c r="J11" s="81">
        <f t="shared" si="7"/>
        <v>-149.63833213089771</v>
      </c>
      <c r="K11" s="37">
        <f t="shared" si="10"/>
        <v>169.01454287608078</v>
      </c>
      <c r="L11" s="37">
        <f t="shared" si="8"/>
        <v>12062604.58338917</v>
      </c>
      <c r="M11" s="37">
        <f t="shared" si="11"/>
        <v>6398045.5205740379</v>
      </c>
      <c r="N11" s="41">
        <f>'jan-mar'!M11</f>
        <v>3659635.3082370339</v>
      </c>
      <c r="O11" s="41">
        <f t="shared" si="9"/>
        <v>2738410.212337004</v>
      </c>
    </row>
    <row r="12" spans="1:49" s="34" customFormat="1" x14ac:dyDescent="0.2">
      <c r="A12" s="33">
        <v>1108</v>
      </c>
      <c r="B12" s="34" t="s">
        <v>205</v>
      </c>
      <c r="C12" s="36">
        <v>920477456</v>
      </c>
      <c r="D12" s="36">
        <v>82548</v>
      </c>
      <c r="E12" s="37">
        <f t="shared" si="2"/>
        <v>11150.81475020594</v>
      </c>
      <c r="F12" s="38">
        <f t="shared" si="3"/>
        <v>0.98376025544574164</v>
      </c>
      <c r="G12" s="83">
        <f t="shared" si="4"/>
        <v>110.44543552930008</v>
      </c>
      <c r="H12" s="39">
        <f t="shared" si="5"/>
        <v>0</v>
      </c>
      <c r="I12" s="83">
        <f t="shared" si="6"/>
        <v>110.44543552930008</v>
      </c>
      <c r="J12" s="81">
        <f t="shared" si="7"/>
        <v>-149.63833213089771</v>
      </c>
      <c r="K12" s="37">
        <f t="shared" si="10"/>
        <v>-39.192896601597624</v>
      </c>
      <c r="L12" s="37">
        <f t="shared" si="8"/>
        <v>9117049.8120726626</v>
      </c>
      <c r="M12" s="37">
        <f t="shared" si="11"/>
        <v>-3235295.2286686809</v>
      </c>
      <c r="N12" s="41">
        <f>'jan-mar'!M12</f>
        <v>-3737528.8275168482</v>
      </c>
      <c r="O12" s="41">
        <f t="shared" si="9"/>
        <v>502233.59884816734</v>
      </c>
    </row>
    <row r="13" spans="1:49" s="34" customFormat="1" x14ac:dyDescent="0.2">
      <c r="A13" s="33">
        <v>1111</v>
      </c>
      <c r="B13" s="34" t="s">
        <v>208</v>
      </c>
      <c r="C13" s="36">
        <v>30843762</v>
      </c>
      <c r="D13" s="36">
        <v>3324</v>
      </c>
      <c r="E13" s="37">
        <f t="shared" si="2"/>
        <v>9279.1101083032499</v>
      </c>
      <c r="F13" s="38">
        <f t="shared" si="3"/>
        <v>0.8186325335810084</v>
      </c>
      <c r="G13" s="83">
        <f t="shared" si="4"/>
        <v>1233.4682206709142</v>
      </c>
      <c r="H13" s="39">
        <f t="shared" si="5"/>
        <v>322.801962061616</v>
      </c>
      <c r="I13" s="83">
        <f t="shared" si="6"/>
        <v>1556.2701827325302</v>
      </c>
      <c r="J13" s="81">
        <f t="shared" si="7"/>
        <v>-149.63833213089771</v>
      </c>
      <c r="K13" s="37">
        <f t="shared" si="10"/>
        <v>1406.6318506016326</v>
      </c>
      <c r="L13" s="37">
        <f t="shared" si="8"/>
        <v>5173042.0874029305</v>
      </c>
      <c r="M13" s="37">
        <f t="shared" si="11"/>
        <v>4675644.2713998267</v>
      </c>
      <c r="N13" s="41">
        <f>'jan-mar'!M13</f>
        <v>4682053.2210745281</v>
      </c>
      <c r="O13" s="41">
        <f t="shared" si="9"/>
        <v>-6408.9496747013181</v>
      </c>
    </row>
    <row r="14" spans="1:49" s="34" customFormat="1" x14ac:dyDescent="0.2">
      <c r="A14" s="33">
        <v>1112</v>
      </c>
      <c r="B14" s="34" t="s">
        <v>209</v>
      </c>
      <c r="C14" s="36">
        <v>30335884</v>
      </c>
      <c r="D14" s="36">
        <v>3206</v>
      </c>
      <c r="E14" s="37">
        <f t="shared" si="2"/>
        <v>9462.2220835932621</v>
      </c>
      <c r="F14" s="38">
        <f t="shared" si="3"/>
        <v>0.83478725300033607</v>
      </c>
      <c r="G14" s="83">
        <f t="shared" si="4"/>
        <v>1123.6010354969069</v>
      </c>
      <c r="H14" s="39">
        <f t="shared" si="5"/>
        <v>258.71277071011173</v>
      </c>
      <c r="I14" s="83">
        <f t="shared" si="6"/>
        <v>1382.3138062070186</v>
      </c>
      <c r="J14" s="81">
        <f t="shared" si="7"/>
        <v>-149.63833213089771</v>
      </c>
      <c r="K14" s="37">
        <f t="shared" si="10"/>
        <v>1232.675474076121</v>
      </c>
      <c r="L14" s="37">
        <f t="shared" si="8"/>
        <v>4431698.0626997016</v>
      </c>
      <c r="M14" s="37">
        <f t="shared" si="11"/>
        <v>3951957.5698880437</v>
      </c>
      <c r="N14" s="41">
        <f>'jan-mar'!M14</f>
        <v>3773932.2377451696</v>
      </c>
      <c r="O14" s="41">
        <f t="shared" si="9"/>
        <v>178025.33214287413</v>
      </c>
    </row>
    <row r="15" spans="1:49" s="34" customFormat="1" x14ac:dyDescent="0.2">
      <c r="A15" s="33">
        <v>1114</v>
      </c>
      <c r="B15" s="34" t="s">
        <v>210</v>
      </c>
      <c r="C15" s="36">
        <v>26781815</v>
      </c>
      <c r="D15" s="36">
        <v>2848</v>
      </c>
      <c r="E15" s="37">
        <f t="shared" si="2"/>
        <v>9403.727176966293</v>
      </c>
      <c r="F15" s="38">
        <f t="shared" si="3"/>
        <v>0.82962664675095332</v>
      </c>
      <c r="G15" s="83">
        <f t="shared" si="4"/>
        <v>1158.6979794730883</v>
      </c>
      <c r="H15" s="39">
        <f t="shared" si="5"/>
        <v>279.18598802955091</v>
      </c>
      <c r="I15" s="83">
        <f t="shared" si="6"/>
        <v>1437.8839675026393</v>
      </c>
      <c r="J15" s="81">
        <f t="shared" si="7"/>
        <v>-149.63833213089771</v>
      </c>
      <c r="K15" s="37">
        <f t="shared" si="10"/>
        <v>1288.2456353717416</v>
      </c>
      <c r="L15" s="37">
        <f t="shared" si="8"/>
        <v>4095093.5394475167</v>
      </c>
      <c r="M15" s="37">
        <f t="shared" si="11"/>
        <v>3668923.56953872</v>
      </c>
      <c r="N15" s="41">
        <f>'jan-mar'!M15</f>
        <v>3108388.2001866023</v>
      </c>
      <c r="O15" s="41">
        <f t="shared" si="9"/>
        <v>560535.36935211765</v>
      </c>
    </row>
    <row r="16" spans="1:49" s="34" customFormat="1" x14ac:dyDescent="0.2">
      <c r="A16" s="33">
        <v>1119</v>
      </c>
      <c r="B16" s="34" t="s">
        <v>211</v>
      </c>
      <c r="C16" s="36">
        <v>171357900</v>
      </c>
      <c r="D16" s="36">
        <v>19649</v>
      </c>
      <c r="E16" s="37">
        <f t="shared" si="2"/>
        <v>8720.9476309226939</v>
      </c>
      <c r="F16" s="38">
        <f t="shared" si="3"/>
        <v>0.76938966894477345</v>
      </c>
      <c r="G16" s="83">
        <f t="shared" si="4"/>
        <v>1568.3657070992479</v>
      </c>
      <c r="H16" s="39">
        <f t="shared" si="5"/>
        <v>518.15882914481062</v>
      </c>
      <c r="I16" s="83">
        <f t="shared" si="6"/>
        <v>2086.5245362440583</v>
      </c>
      <c r="J16" s="81">
        <f t="shared" si="7"/>
        <v>-149.63833213089771</v>
      </c>
      <c r="K16" s="37">
        <f t="shared" si="10"/>
        <v>1936.8862041131606</v>
      </c>
      <c r="L16" s="37">
        <f t="shared" si="8"/>
        <v>40998120.612659499</v>
      </c>
      <c r="M16" s="37">
        <f t="shared" si="11"/>
        <v>38057877.02461949</v>
      </c>
      <c r="N16" s="41">
        <f>'jan-mar'!M16</f>
        <v>35932343.418123782</v>
      </c>
      <c r="O16" s="41">
        <f t="shared" si="9"/>
        <v>2125533.6064957082</v>
      </c>
    </row>
    <row r="17" spans="1:15" s="34" customFormat="1" x14ac:dyDescent="0.2">
      <c r="A17" s="33">
        <v>1120</v>
      </c>
      <c r="B17" s="34" t="s">
        <v>212</v>
      </c>
      <c r="C17" s="36">
        <v>209480501</v>
      </c>
      <c r="D17" s="36">
        <v>20615</v>
      </c>
      <c r="E17" s="37">
        <f t="shared" si="2"/>
        <v>10161.557167111327</v>
      </c>
      <c r="F17" s="38">
        <f t="shared" si="3"/>
        <v>0.8964848128482561</v>
      </c>
      <c r="G17" s="83">
        <f t="shared" si="4"/>
        <v>703.99998538606815</v>
      </c>
      <c r="H17" s="39">
        <f t="shared" si="5"/>
        <v>13.945491478789153</v>
      </c>
      <c r="I17" s="83">
        <f t="shared" si="6"/>
        <v>717.94547686485726</v>
      </c>
      <c r="J17" s="81">
        <f t="shared" si="7"/>
        <v>-149.63833213089771</v>
      </c>
      <c r="K17" s="37">
        <f t="shared" si="10"/>
        <v>568.3071447339596</v>
      </c>
      <c r="L17" s="37">
        <f t="shared" si="8"/>
        <v>14800446.005569031</v>
      </c>
      <c r="M17" s="37">
        <f t="shared" si="11"/>
        <v>11715651.788690576</v>
      </c>
      <c r="N17" s="41">
        <f>'jan-mar'!M17</f>
        <v>10146022.415461782</v>
      </c>
      <c r="O17" s="41">
        <f t="shared" si="9"/>
        <v>1569629.373228794</v>
      </c>
    </row>
    <row r="18" spans="1:15" s="34" customFormat="1" x14ac:dyDescent="0.2">
      <c r="A18" s="33">
        <v>1121</v>
      </c>
      <c r="B18" s="34" t="s">
        <v>213</v>
      </c>
      <c r="C18" s="36">
        <v>205275137</v>
      </c>
      <c r="D18" s="36">
        <v>19781</v>
      </c>
      <c r="E18" s="37">
        <f t="shared" si="2"/>
        <v>10377.389262423538</v>
      </c>
      <c r="F18" s="38">
        <f t="shared" si="3"/>
        <v>0.91552620506704518</v>
      </c>
      <c r="G18" s="83">
        <f t="shared" si="4"/>
        <v>574.50072819874151</v>
      </c>
      <c r="H18" s="39">
        <f t="shared" si="5"/>
        <v>0</v>
      </c>
      <c r="I18" s="83">
        <f t="shared" si="6"/>
        <v>574.50072819874151</v>
      </c>
      <c r="J18" s="81">
        <f t="shared" si="7"/>
        <v>-149.63833213089771</v>
      </c>
      <c r="K18" s="37">
        <f t="shared" si="10"/>
        <v>424.8623960678438</v>
      </c>
      <c r="L18" s="37">
        <f t="shared" si="8"/>
        <v>11364198.904499305</v>
      </c>
      <c r="M18" s="37">
        <f t="shared" si="11"/>
        <v>8404203.0566180181</v>
      </c>
      <c r="N18" s="41">
        <f>'jan-mar'!M18</f>
        <v>7092196.3623890271</v>
      </c>
      <c r="O18" s="41">
        <f t="shared" si="9"/>
        <v>1312006.6942289909</v>
      </c>
    </row>
    <row r="19" spans="1:15" s="34" customFormat="1" x14ac:dyDescent="0.2">
      <c r="A19" s="33">
        <v>1122</v>
      </c>
      <c r="B19" s="34" t="s">
        <v>214</v>
      </c>
      <c r="C19" s="36">
        <v>116438670</v>
      </c>
      <c r="D19" s="36">
        <v>12302</v>
      </c>
      <c r="E19" s="37">
        <f t="shared" si="2"/>
        <v>9465.0195090229226</v>
      </c>
      <c r="F19" s="38">
        <f t="shared" si="3"/>
        <v>0.83503405074713055</v>
      </c>
      <c r="G19" s="83">
        <f t="shared" si="4"/>
        <v>1121.9225802391104</v>
      </c>
      <c r="H19" s="39">
        <f t="shared" si="5"/>
        <v>257.73367180973054</v>
      </c>
      <c r="I19" s="83">
        <f t="shared" si="6"/>
        <v>1379.656252048841</v>
      </c>
      <c r="J19" s="81">
        <f t="shared" si="7"/>
        <v>-149.63833213089771</v>
      </c>
      <c r="K19" s="37">
        <f t="shared" si="10"/>
        <v>1230.0179199179433</v>
      </c>
      <c r="L19" s="37">
        <f t="shared" si="8"/>
        <v>16972531.212704841</v>
      </c>
      <c r="M19" s="37">
        <f t="shared" si="11"/>
        <v>15131680.45083054</v>
      </c>
      <c r="N19" s="41">
        <f>'jan-mar'!M19</f>
        <v>14319236.22303215</v>
      </c>
      <c r="O19" s="41">
        <f t="shared" si="9"/>
        <v>812444.22779838927</v>
      </c>
    </row>
    <row r="20" spans="1:15" s="34" customFormat="1" x14ac:dyDescent="0.2">
      <c r="A20" s="33">
        <v>1124</v>
      </c>
      <c r="B20" s="34" t="s">
        <v>215</v>
      </c>
      <c r="C20" s="36">
        <v>394210934</v>
      </c>
      <c r="D20" s="36">
        <v>28315</v>
      </c>
      <c r="E20" s="37">
        <f t="shared" si="2"/>
        <v>13922.335652481017</v>
      </c>
      <c r="F20" s="38">
        <f t="shared" si="3"/>
        <v>1.2282726226469802</v>
      </c>
      <c r="G20" s="83">
        <f t="shared" si="4"/>
        <v>-1552.467105835746</v>
      </c>
      <c r="H20" s="39">
        <f t="shared" si="5"/>
        <v>0</v>
      </c>
      <c r="I20" s="83">
        <f t="shared" si="6"/>
        <v>-1552.467105835746</v>
      </c>
      <c r="J20" s="81">
        <f t="shared" si="7"/>
        <v>-149.63833213089771</v>
      </c>
      <c r="K20" s="37">
        <f t="shared" si="10"/>
        <v>-1702.1054379666436</v>
      </c>
      <c r="L20" s="37">
        <f t="shared" si="8"/>
        <v>-43958106.101739146</v>
      </c>
      <c r="M20" s="37">
        <f t="shared" si="11"/>
        <v>-48195115.476025514</v>
      </c>
      <c r="N20" s="41">
        <f>'jan-mar'!M20</f>
        <v>-50421624.403890349</v>
      </c>
      <c r="O20" s="41">
        <f t="shared" si="9"/>
        <v>2226508.9278648347</v>
      </c>
    </row>
    <row r="21" spans="1:15" s="34" customFormat="1" x14ac:dyDescent="0.2">
      <c r="A21" s="33">
        <v>1127</v>
      </c>
      <c r="B21" s="34" t="s">
        <v>216</v>
      </c>
      <c r="C21" s="36">
        <v>141301414</v>
      </c>
      <c r="D21" s="36">
        <v>11671</v>
      </c>
      <c r="E21" s="37">
        <f t="shared" si="2"/>
        <v>12107.052866078313</v>
      </c>
      <c r="F21" s="38">
        <f t="shared" si="3"/>
        <v>1.0681226158840393</v>
      </c>
      <c r="G21" s="83">
        <f t="shared" si="4"/>
        <v>-463.29743399412359</v>
      </c>
      <c r="H21" s="39">
        <f t="shared" si="5"/>
        <v>0</v>
      </c>
      <c r="I21" s="83">
        <f t="shared" si="6"/>
        <v>-463.29743399412359</v>
      </c>
      <c r="J21" s="81">
        <f t="shared" si="7"/>
        <v>-149.63833213089771</v>
      </c>
      <c r="K21" s="37">
        <f t="shared" si="10"/>
        <v>-612.93576612502125</v>
      </c>
      <c r="L21" s="37">
        <f t="shared" si="8"/>
        <v>-5407144.3521454167</v>
      </c>
      <c r="M21" s="37">
        <f t="shared" si="11"/>
        <v>-7153573.3264451232</v>
      </c>
      <c r="N21" s="41">
        <f>'jan-mar'!M21</f>
        <v>-6974583.3019037293</v>
      </c>
      <c r="O21" s="41">
        <f t="shared" si="9"/>
        <v>-178990.02454139385</v>
      </c>
    </row>
    <row r="22" spans="1:15" s="34" customFormat="1" x14ac:dyDescent="0.2">
      <c r="A22" s="33">
        <v>1130</v>
      </c>
      <c r="B22" s="34" t="s">
        <v>217</v>
      </c>
      <c r="C22" s="36">
        <v>133686655</v>
      </c>
      <c r="D22" s="36">
        <v>13474</v>
      </c>
      <c r="E22" s="37">
        <f t="shared" si="2"/>
        <v>9921.8238830339906</v>
      </c>
      <c r="F22" s="38">
        <f t="shared" si="3"/>
        <v>0.87533478192532188</v>
      </c>
      <c r="G22" s="83">
        <f t="shared" si="4"/>
        <v>847.83995583246974</v>
      </c>
      <c r="H22" s="39">
        <f t="shared" si="5"/>
        <v>97.852140905856771</v>
      </c>
      <c r="I22" s="83">
        <f t="shared" si="6"/>
        <v>945.69209673832654</v>
      </c>
      <c r="J22" s="81">
        <f t="shared" si="7"/>
        <v>-149.63833213089771</v>
      </c>
      <c r="K22" s="37">
        <f t="shared" si="10"/>
        <v>796.05376460742877</v>
      </c>
      <c r="L22" s="37">
        <f t="shared" si="8"/>
        <v>12742255.311452212</v>
      </c>
      <c r="M22" s="37">
        <f t="shared" si="11"/>
        <v>10726028.424320495</v>
      </c>
      <c r="N22" s="41">
        <f>'jan-mar'!M22</f>
        <v>9809699.1311847903</v>
      </c>
      <c r="O22" s="41">
        <f t="shared" si="9"/>
        <v>916329.29313570447</v>
      </c>
    </row>
    <row r="23" spans="1:15" s="34" customFormat="1" x14ac:dyDescent="0.2">
      <c r="A23" s="33">
        <v>1133</v>
      </c>
      <c r="B23" s="34" t="s">
        <v>218</v>
      </c>
      <c r="C23" s="36">
        <v>47128436</v>
      </c>
      <c r="D23" s="36">
        <v>2619</v>
      </c>
      <c r="E23" s="37">
        <f t="shared" si="2"/>
        <v>17994.8209240168</v>
      </c>
      <c r="F23" s="38">
        <f t="shared" si="3"/>
        <v>1.5875601940731912</v>
      </c>
      <c r="G23" s="83">
        <f t="shared" si="4"/>
        <v>-3995.9582687572156</v>
      </c>
      <c r="H23" s="39">
        <f t="shared" si="5"/>
        <v>0</v>
      </c>
      <c r="I23" s="83">
        <f t="shared" si="6"/>
        <v>-3995.9582687572156</v>
      </c>
      <c r="J23" s="81">
        <f t="shared" si="7"/>
        <v>-149.63833213089771</v>
      </c>
      <c r="K23" s="37">
        <f t="shared" si="10"/>
        <v>-4145.5966008881132</v>
      </c>
      <c r="L23" s="37">
        <f t="shared" si="8"/>
        <v>-10465414.705875147</v>
      </c>
      <c r="M23" s="37">
        <f t="shared" si="11"/>
        <v>-10857317.497725969</v>
      </c>
      <c r="N23" s="41">
        <f>'jan-mar'!M23</f>
        <v>-4344705.7095952258</v>
      </c>
      <c r="O23" s="41">
        <f t="shared" si="9"/>
        <v>-6512611.7881307434</v>
      </c>
    </row>
    <row r="24" spans="1:15" s="34" customFormat="1" x14ac:dyDescent="0.2">
      <c r="A24" s="33">
        <v>1134</v>
      </c>
      <c r="B24" s="34" t="s">
        <v>219</v>
      </c>
      <c r="C24" s="36">
        <v>82426864</v>
      </c>
      <c r="D24" s="36">
        <v>3815</v>
      </c>
      <c r="E24" s="37">
        <f t="shared" si="2"/>
        <v>21605.993184796855</v>
      </c>
      <c r="F24" s="38">
        <f t="shared" si="3"/>
        <v>1.9061492680830479</v>
      </c>
      <c r="G24" s="83">
        <f t="shared" si="4"/>
        <v>-6162.6616252252488</v>
      </c>
      <c r="H24" s="39">
        <f t="shared" si="5"/>
        <v>0</v>
      </c>
      <c r="I24" s="83">
        <f t="shared" si="6"/>
        <v>-6162.6616252252488</v>
      </c>
      <c r="J24" s="81">
        <f t="shared" si="7"/>
        <v>-149.63833213089771</v>
      </c>
      <c r="K24" s="37">
        <f t="shared" si="10"/>
        <v>-6312.2999573561465</v>
      </c>
      <c r="L24" s="37">
        <f t="shared" si="8"/>
        <v>-23510554.100234326</v>
      </c>
      <c r="M24" s="37">
        <f t="shared" si="11"/>
        <v>-24081424.3373137</v>
      </c>
      <c r="N24" s="41">
        <f>'jan-mar'!M24</f>
        <v>-10230199.924133554</v>
      </c>
      <c r="O24" s="41">
        <f t="shared" si="9"/>
        <v>-13851224.413180146</v>
      </c>
    </row>
    <row r="25" spans="1:15" s="34" customFormat="1" x14ac:dyDescent="0.2">
      <c r="A25" s="33">
        <v>1135</v>
      </c>
      <c r="B25" s="34" t="s">
        <v>220</v>
      </c>
      <c r="C25" s="36">
        <v>58499782</v>
      </c>
      <c r="D25" s="36">
        <v>4543</v>
      </c>
      <c r="E25" s="37">
        <f t="shared" si="2"/>
        <v>12876.905569007264</v>
      </c>
      <c r="F25" s="38">
        <f t="shared" si="3"/>
        <v>1.1360414638475922</v>
      </c>
      <c r="G25" s="83">
        <f t="shared" si="4"/>
        <v>-925.20905575149402</v>
      </c>
      <c r="H25" s="39">
        <f t="shared" si="5"/>
        <v>0</v>
      </c>
      <c r="I25" s="83">
        <f t="shared" si="6"/>
        <v>-925.20905575149402</v>
      </c>
      <c r="J25" s="81">
        <f t="shared" si="7"/>
        <v>-149.63833213089771</v>
      </c>
      <c r="K25" s="37">
        <f t="shared" si="10"/>
        <v>-1074.8473878823918</v>
      </c>
      <c r="L25" s="37">
        <f t="shared" si="8"/>
        <v>-4203224.7402790375</v>
      </c>
      <c r="M25" s="37">
        <f t="shared" si="11"/>
        <v>-4883031.6831497056</v>
      </c>
      <c r="N25" s="41">
        <f>'jan-mar'!M25</f>
        <v>-1242101.6634177568</v>
      </c>
      <c r="O25" s="41">
        <f t="shared" si="9"/>
        <v>-3640930.0197319491</v>
      </c>
    </row>
    <row r="26" spans="1:15" s="34" customFormat="1" x14ac:dyDescent="0.2">
      <c r="A26" s="33">
        <v>1144</v>
      </c>
      <c r="B26" s="34" t="s">
        <v>221</v>
      </c>
      <c r="C26" s="36">
        <v>5058852</v>
      </c>
      <c r="D26" s="36">
        <v>535</v>
      </c>
      <c r="E26" s="37">
        <f t="shared" si="2"/>
        <v>9455.7981308411217</v>
      </c>
      <c r="F26" s="38">
        <f t="shared" si="3"/>
        <v>0.83422051150727161</v>
      </c>
      <c r="G26" s="83">
        <f t="shared" si="4"/>
        <v>1127.4554071481909</v>
      </c>
      <c r="H26" s="39">
        <f t="shared" si="5"/>
        <v>260.96115417336085</v>
      </c>
      <c r="I26" s="83">
        <f t="shared" si="6"/>
        <v>1388.4165613215519</v>
      </c>
      <c r="J26" s="81">
        <f t="shared" si="7"/>
        <v>-149.63833213089771</v>
      </c>
      <c r="K26" s="37">
        <f t="shared" si="10"/>
        <v>1238.7782291906542</v>
      </c>
      <c r="L26" s="37">
        <f t="shared" si="8"/>
        <v>742802.86030703026</v>
      </c>
      <c r="M26" s="37">
        <f t="shared" si="11"/>
        <v>662746.352617</v>
      </c>
      <c r="N26" s="41">
        <f>'jan-mar'!M26</f>
        <v>562699.16255260899</v>
      </c>
      <c r="O26" s="41">
        <f t="shared" si="9"/>
        <v>100047.190064391</v>
      </c>
    </row>
    <row r="27" spans="1:15" s="34" customFormat="1" x14ac:dyDescent="0.2">
      <c r="A27" s="33">
        <v>1145</v>
      </c>
      <c r="B27" s="34" t="s">
        <v>222</v>
      </c>
      <c r="C27" s="36">
        <v>8578402</v>
      </c>
      <c r="D27" s="36">
        <v>868</v>
      </c>
      <c r="E27" s="37">
        <f t="shared" si="2"/>
        <v>9882.9516129032254</v>
      </c>
      <c r="F27" s="38">
        <f t="shared" si="3"/>
        <v>0.87190534692436006</v>
      </c>
      <c r="G27" s="83">
        <f t="shared" si="4"/>
        <v>871.16331791092887</v>
      </c>
      <c r="H27" s="39">
        <f t="shared" si="5"/>
        <v>111.45743545162458</v>
      </c>
      <c r="I27" s="83">
        <f t="shared" si="6"/>
        <v>982.62075336255339</v>
      </c>
      <c r="J27" s="81">
        <f t="shared" si="7"/>
        <v>-149.63833213089771</v>
      </c>
      <c r="K27" s="37">
        <f t="shared" si="10"/>
        <v>832.98242123165574</v>
      </c>
      <c r="L27" s="37">
        <f t="shared" si="8"/>
        <v>852914.81391869637</v>
      </c>
      <c r="M27" s="37">
        <f t="shared" si="11"/>
        <v>723028.74162907712</v>
      </c>
      <c r="N27" s="41">
        <f>'jan-mar'!M27</f>
        <v>556097.55279563589</v>
      </c>
      <c r="O27" s="41">
        <f t="shared" si="9"/>
        <v>166931.18883344124</v>
      </c>
    </row>
    <row r="28" spans="1:15" s="34" customFormat="1" x14ac:dyDescent="0.2">
      <c r="A28" s="33">
        <v>1146</v>
      </c>
      <c r="B28" s="34" t="s">
        <v>223</v>
      </c>
      <c r="C28" s="36">
        <v>113594005</v>
      </c>
      <c r="D28" s="36">
        <v>11405</v>
      </c>
      <c r="E28" s="37">
        <f t="shared" si="2"/>
        <v>9960.0179745725563</v>
      </c>
      <c r="F28" s="38">
        <f t="shared" si="3"/>
        <v>0.87870438585922306</v>
      </c>
      <c r="G28" s="83">
        <f t="shared" si="4"/>
        <v>824.9235009093303</v>
      </c>
      <c r="H28" s="39">
        <f t="shared" si="5"/>
        <v>84.484208867358745</v>
      </c>
      <c r="I28" s="83">
        <f t="shared" si="6"/>
        <v>909.40770977668899</v>
      </c>
      <c r="J28" s="81">
        <f t="shared" si="7"/>
        <v>-149.63833213089771</v>
      </c>
      <c r="K28" s="37">
        <f t="shared" si="10"/>
        <v>759.76937764579134</v>
      </c>
      <c r="L28" s="37">
        <f t="shared" si="8"/>
        <v>10371794.930003138</v>
      </c>
      <c r="M28" s="37">
        <f t="shared" si="11"/>
        <v>8665169.7520502508</v>
      </c>
      <c r="N28" s="41">
        <f>'jan-mar'!M28</f>
        <v>6994159.7853504838</v>
      </c>
      <c r="O28" s="41">
        <f t="shared" si="9"/>
        <v>1671009.9666997669</v>
      </c>
    </row>
    <row r="29" spans="1:15" s="34" customFormat="1" x14ac:dyDescent="0.2">
      <c r="A29" s="33">
        <v>1149</v>
      </c>
      <c r="B29" s="34" t="s">
        <v>224</v>
      </c>
      <c r="C29" s="36">
        <v>409395804</v>
      </c>
      <c r="D29" s="36">
        <v>42903</v>
      </c>
      <c r="E29" s="37">
        <f t="shared" si="2"/>
        <v>9542.3584364729741</v>
      </c>
      <c r="F29" s="38">
        <f t="shared" si="3"/>
        <v>0.84185713629993797</v>
      </c>
      <c r="G29" s="83">
        <f t="shared" si="4"/>
        <v>1075.5192237690796</v>
      </c>
      <c r="H29" s="39">
        <f t="shared" si="5"/>
        <v>230.66504720221255</v>
      </c>
      <c r="I29" s="83">
        <f t="shared" si="6"/>
        <v>1306.1842709712921</v>
      </c>
      <c r="J29" s="81">
        <f t="shared" si="7"/>
        <v>-149.63833213089771</v>
      </c>
      <c r="K29" s="37">
        <f t="shared" si="10"/>
        <v>1156.5459388403945</v>
      </c>
      <c r="L29" s="37">
        <f t="shared" si="8"/>
        <v>56039223.777481347</v>
      </c>
      <c r="M29" s="37">
        <f t="shared" si="11"/>
        <v>49619290.414069444</v>
      </c>
      <c r="N29" s="41">
        <f>'jan-mar'!M29</f>
        <v>43399485.759148762</v>
      </c>
      <c r="O29" s="41">
        <f t="shared" si="9"/>
        <v>6219804.6549206823</v>
      </c>
    </row>
    <row r="30" spans="1:15" s="34" customFormat="1" x14ac:dyDescent="0.2">
      <c r="A30" s="33">
        <v>1151</v>
      </c>
      <c r="B30" s="34" t="s">
        <v>225</v>
      </c>
      <c r="C30" s="36">
        <v>2204558</v>
      </c>
      <c r="D30" s="36">
        <v>208</v>
      </c>
      <c r="E30" s="37">
        <f t="shared" si="2"/>
        <v>10598.836538461539</v>
      </c>
      <c r="F30" s="38">
        <f t="shared" si="3"/>
        <v>0.93506298634474372</v>
      </c>
      <c r="G30" s="83">
        <f t="shared" si="4"/>
        <v>441.6323625759407</v>
      </c>
      <c r="H30" s="39">
        <f t="shared" si="5"/>
        <v>0</v>
      </c>
      <c r="I30" s="83">
        <f t="shared" si="6"/>
        <v>441.6323625759407</v>
      </c>
      <c r="J30" s="81">
        <f t="shared" si="7"/>
        <v>-149.63833213089771</v>
      </c>
      <c r="K30" s="37">
        <f t="shared" si="10"/>
        <v>291.99403044504299</v>
      </c>
      <c r="L30" s="37">
        <f t="shared" si="8"/>
        <v>91859.53141579566</v>
      </c>
      <c r="M30" s="37">
        <f t="shared" si="11"/>
        <v>60734.758332568941</v>
      </c>
      <c r="N30" s="41">
        <f>'jan-mar'!M30</f>
        <v>23437.588775942444</v>
      </c>
      <c r="O30" s="41">
        <f t="shared" si="9"/>
        <v>37297.169556626497</v>
      </c>
    </row>
    <row r="31" spans="1:15" s="34" customFormat="1" x14ac:dyDescent="0.2">
      <c r="A31" s="33">
        <v>1160</v>
      </c>
      <c r="B31" s="34" t="s">
        <v>226</v>
      </c>
      <c r="C31" s="36">
        <v>100365553</v>
      </c>
      <c r="D31" s="36">
        <v>8844</v>
      </c>
      <c r="E31" s="37">
        <f t="shared" si="2"/>
        <v>11348.434305744007</v>
      </c>
      <c r="F31" s="38">
        <f t="shared" si="3"/>
        <v>1.001194879622743</v>
      </c>
      <c r="G31" s="83">
        <f t="shared" si="4"/>
        <v>-8.1262977935402887</v>
      </c>
      <c r="H31" s="39">
        <f t="shared" si="5"/>
        <v>0</v>
      </c>
      <c r="I31" s="83">
        <f t="shared" si="6"/>
        <v>-8.1262977935402887</v>
      </c>
      <c r="J31" s="81">
        <f t="shared" si="7"/>
        <v>-149.63833213089771</v>
      </c>
      <c r="K31" s="37">
        <f t="shared" si="10"/>
        <v>-157.764629924438</v>
      </c>
      <c r="L31" s="37">
        <f t="shared" si="8"/>
        <v>-71868.977686070313</v>
      </c>
      <c r="M31" s="37">
        <f t="shared" si="11"/>
        <v>-1395270.3870517297</v>
      </c>
      <c r="N31" s="41">
        <f>'jan-mar'!M31</f>
        <v>-1903193.3810844482</v>
      </c>
      <c r="O31" s="41">
        <f t="shared" si="9"/>
        <v>507922.99403271847</v>
      </c>
    </row>
    <row r="32" spans="1:15" s="34" customFormat="1" x14ac:dyDescent="0.2">
      <c r="A32" s="33">
        <v>1505</v>
      </c>
      <c r="B32" s="34" t="s">
        <v>267</v>
      </c>
      <c r="C32" s="36">
        <v>232837188</v>
      </c>
      <c r="D32" s="36">
        <v>24159</v>
      </c>
      <c r="E32" s="37">
        <f t="shared" si="2"/>
        <v>9637.6997392276171</v>
      </c>
      <c r="F32" s="38">
        <f t="shared" si="3"/>
        <v>0.85026844851824068</v>
      </c>
      <c r="G32" s="83">
        <f t="shared" si="4"/>
        <v>1018.3144421162938</v>
      </c>
      <c r="H32" s="39">
        <f t="shared" si="5"/>
        <v>197.29559123808747</v>
      </c>
      <c r="I32" s="83">
        <f t="shared" si="6"/>
        <v>1215.6100333543814</v>
      </c>
      <c r="J32" s="81">
        <f t="shared" si="7"/>
        <v>-149.63833213089771</v>
      </c>
      <c r="K32" s="37">
        <f t="shared" si="10"/>
        <v>1065.9717012234837</v>
      </c>
      <c r="L32" s="37">
        <f t="shared" si="8"/>
        <v>29367922.795808498</v>
      </c>
      <c r="M32" s="37">
        <f t="shared" si="11"/>
        <v>25752810.329858143</v>
      </c>
      <c r="N32" s="41">
        <f>'jan-mar'!M32</f>
        <v>21703589.803847644</v>
      </c>
      <c r="O32" s="41">
        <f t="shared" si="9"/>
        <v>4049220.5260104984</v>
      </c>
    </row>
    <row r="33" spans="1:15" s="34" customFormat="1" x14ac:dyDescent="0.2">
      <c r="A33" s="33">
        <v>1506</v>
      </c>
      <c r="B33" s="34" t="s">
        <v>265</v>
      </c>
      <c r="C33" s="36">
        <v>346107863</v>
      </c>
      <c r="D33" s="36">
        <v>32446</v>
      </c>
      <c r="E33" s="37">
        <f t="shared" si="2"/>
        <v>10667.196665228379</v>
      </c>
      <c r="F33" s="38">
        <f t="shared" si="3"/>
        <v>0.94109393361424332</v>
      </c>
      <c r="G33" s="83">
        <f t="shared" si="4"/>
        <v>400.61628651583669</v>
      </c>
      <c r="H33" s="39">
        <f t="shared" si="5"/>
        <v>0</v>
      </c>
      <c r="I33" s="83">
        <f t="shared" si="6"/>
        <v>400.61628651583669</v>
      </c>
      <c r="J33" s="81">
        <f t="shared" si="7"/>
        <v>-149.63833213089771</v>
      </c>
      <c r="K33" s="37">
        <f t="shared" si="10"/>
        <v>250.97795438493898</v>
      </c>
      <c r="L33" s="37">
        <f t="shared" si="8"/>
        <v>12998396.032292837</v>
      </c>
      <c r="M33" s="37">
        <f t="shared" si="11"/>
        <v>8143230.7079737298</v>
      </c>
      <c r="N33" s="41">
        <f>'jan-mar'!M33</f>
        <v>8102741.7510780022</v>
      </c>
      <c r="O33" s="41">
        <f t="shared" si="9"/>
        <v>40488.956895727664</v>
      </c>
    </row>
    <row r="34" spans="1:15" s="34" customFormat="1" x14ac:dyDescent="0.2">
      <c r="A34" s="33">
        <v>1507</v>
      </c>
      <c r="B34" s="34" t="s">
        <v>266</v>
      </c>
      <c r="C34" s="36">
        <v>740260067</v>
      </c>
      <c r="D34" s="36">
        <v>67520</v>
      </c>
      <c r="E34" s="37">
        <f t="shared" si="2"/>
        <v>10963.567343009479</v>
      </c>
      <c r="F34" s="38">
        <f t="shared" si="3"/>
        <v>0.96724069510314503</v>
      </c>
      <c r="G34" s="83">
        <f t="shared" si="4"/>
        <v>222.7938798471765</v>
      </c>
      <c r="H34" s="39">
        <f t="shared" si="5"/>
        <v>0</v>
      </c>
      <c r="I34" s="83">
        <f t="shared" si="6"/>
        <v>222.7938798471765</v>
      </c>
      <c r="J34" s="81">
        <f t="shared" si="7"/>
        <v>-149.63833213089771</v>
      </c>
      <c r="K34" s="37">
        <f t="shared" si="10"/>
        <v>73.155547716278789</v>
      </c>
      <c r="L34" s="37">
        <f t="shared" si="8"/>
        <v>15043042.767281357</v>
      </c>
      <c r="M34" s="37">
        <f t="shared" si="11"/>
        <v>4939462.581803144</v>
      </c>
      <c r="N34" s="41">
        <f>'jan-mar'!M34</f>
        <v>1720846.0334213278</v>
      </c>
      <c r="O34" s="41">
        <f t="shared" si="9"/>
        <v>3218616.5483818161</v>
      </c>
    </row>
    <row r="35" spans="1:15" s="34" customFormat="1" x14ac:dyDescent="0.2">
      <c r="A35" s="33">
        <v>1511</v>
      </c>
      <c r="B35" s="34" t="s">
        <v>268</v>
      </c>
      <c r="C35" s="36">
        <v>29911261</v>
      </c>
      <c r="D35" s="36">
        <v>3013</v>
      </c>
      <c r="E35" s="37">
        <f t="shared" si="2"/>
        <v>9927.4015930965816</v>
      </c>
      <c r="F35" s="38">
        <f t="shared" si="3"/>
        <v>0.87582686520344066</v>
      </c>
      <c r="G35" s="83">
        <f t="shared" si="4"/>
        <v>844.49332979491521</v>
      </c>
      <c r="H35" s="39">
        <f t="shared" si="5"/>
        <v>95.89994238394992</v>
      </c>
      <c r="I35" s="83">
        <f t="shared" si="6"/>
        <v>940.39327217886512</v>
      </c>
      <c r="J35" s="81">
        <f t="shared" si="7"/>
        <v>-149.63833213089771</v>
      </c>
      <c r="K35" s="37">
        <f t="shared" si="10"/>
        <v>790.75494004796747</v>
      </c>
      <c r="L35" s="37">
        <f t="shared" si="8"/>
        <v>2833404.9290749207</v>
      </c>
      <c r="M35" s="37">
        <f t="shared" si="11"/>
        <v>2382544.6343645258</v>
      </c>
      <c r="N35" s="41">
        <f>'jan-mar'!M35</f>
        <v>2164875.4124691831</v>
      </c>
      <c r="O35" s="41">
        <f t="shared" si="9"/>
        <v>217669.22189534269</v>
      </c>
    </row>
    <row r="36" spans="1:15" s="34" customFormat="1" x14ac:dyDescent="0.2">
      <c r="A36" s="33">
        <v>1514</v>
      </c>
      <c r="B36" s="34" t="s">
        <v>159</v>
      </c>
      <c r="C36" s="36">
        <v>28944928</v>
      </c>
      <c r="D36" s="36">
        <v>2442</v>
      </c>
      <c r="E36" s="37">
        <f t="shared" si="2"/>
        <v>11852.95986895987</v>
      </c>
      <c r="F36" s="38">
        <f t="shared" si="3"/>
        <v>1.0457057255175666</v>
      </c>
      <c r="G36" s="83">
        <f t="shared" si="4"/>
        <v>-310.84163572305766</v>
      </c>
      <c r="H36" s="39">
        <f t="shared" si="5"/>
        <v>0</v>
      </c>
      <c r="I36" s="83">
        <f t="shared" si="6"/>
        <v>-310.84163572305766</v>
      </c>
      <c r="J36" s="81">
        <f t="shared" si="7"/>
        <v>-149.63833213089771</v>
      </c>
      <c r="K36" s="37">
        <f t="shared" si="10"/>
        <v>-460.47996785395537</v>
      </c>
      <c r="L36" s="37">
        <f t="shared" si="8"/>
        <v>-759075.27443570679</v>
      </c>
      <c r="M36" s="37">
        <f t="shared" si="11"/>
        <v>-1124492.0814993591</v>
      </c>
      <c r="N36" s="41">
        <f>'jan-mar'!M36</f>
        <v>-1387441.5798516762</v>
      </c>
      <c r="O36" s="41">
        <f t="shared" si="9"/>
        <v>262949.49835231714</v>
      </c>
    </row>
    <row r="37" spans="1:15" s="34" customFormat="1" x14ac:dyDescent="0.2">
      <c r="A37" s="33">
        <v>1515</v>
      </c>
      <c r="B37" s="34" t="s">
        <v>393</v>
      </c>
      <c r="C37" s="36">
        <v>109119747</v>
      </c>
      <c r="D37" s="36">
        <v>8842</v>
      </c>
      <c r="E37" s="37">
        <f t="shared" si="2"/>
        <v>12341.070685365303</v>
      </c>
      <c r="F37" s="38">
        <f t="shared" si="3"/>
        <v>1.0887684103697179</v>
      </c>
      <c r="G37" s="83">
        <f t="shared" si="4"/>
        <v>-603.70812556631756</v>
      </c>
      <c r="H37" s="39">
        <f t="shared" si="5"/>
        <v>0</v>
      </c>
      <c r="I37" s="83">
        <f t="shared" si="6"/>
        <v>-603.70812556631756</v>
      </c>
      <c r="J37" s="81">
        <f t="shared" si="7"/>
        <v>-149.63833213089771</v>
      </c>
      <c r="K37" s="37">
        <f t="shared" si="10"/>
        <v>-753.34645769721533</v>
      </c>
      <c r="L37" s="37">
        <f t="shared" si="8"/>
        <v>-5337987.2462573797</v>
      </c>
      <c r="M37" s="37">
        <f t="shared" si="11"/>
        <v>-6661089.3789587775</v>
      </c>
      <c r="N37" s="41">
        <f>'jan-mar'!M37</f>
        <v>-7718347.4790534489</v>
      </c>
      <c r="O37" s="41">
        <f t="shared" si="9"/>
        <v>1057258.1000946714</v>
      </c>
    </row>
    <row r="38" spans="1:15" s="34" customFormat="1" x14ac:dyDescent="0.2">
      <c r="A38" s="33">
        <v>1516</v>
      </c>
      <c r="B38" s="34" t="s">
        <v>269</v>
      </c>
      <c r="C38" s="36">
        <v>92115855</v>
      </c>
      <c r="D38" s="36">
        <v>8797</v>
      </c>
      <c r="E38" s="37">
        <f t="shared" si="2"/>
        <v>10471.280550187565</v>
      </c>
      <c r="F38" s="38">
        <f t="shared" si="3"/>
        <v>0.92380959236241411</v>
      </c>
      <c r="G38" s="83">
        <f t="shared" si="4"/>
        <v>518.1659555403254</v>
      </c>
      <c r="H38" s="39">
        <f t="shared" si="5"/>
        <v>0</v>
      </c>
      <c r="I38" s="83">
        <f t="shared" si="6"/>
        <v>518.1659555403254</v>
      </c>
      <c r="J38" s="81">
        <f t="shared" si="7"/>
        <v>-149.63833213089771</v>
      </c>
      <c r="K38" s="37">
        <f t="shared" si="10"/>
        <v>368.52762340942769</v>
      </c>
      <c r="L38" s="37">
        <f t="shared" si="8"/>
        <v>4558305.9108882425</v>
      </c>
      <c r="M38" s="37">
        <f t="shared" si="11"/>
        <v>3241937.5031327354</v>
      </c>
      <c r="N38" s="41">
        <f>'jan-mar'!M38</f>
        <v>2143949.9166440661</v>
      </c>
      <c r="O38" s="41">
        <f t="shared" si="9"/>
        <v>1097987.5864886693</v>
      </c>
    </row>
    <row r="39" spans="1:15" s="34" customFormat="1" x14ac:dyDescent="0.2">
      <c r="A39" s="33">
        <v>1517</v>
      </c>
      <c r="B39" s="34" t="s">
        <v>270</v>
      </c>
      <c r="C39" s="36">
        <v>44273708</v>
      </c>
      <c r="D39" s="36">
        <v>5159</v>
      </c>
      <c r="E39" s="37">
        <f t="shared" si="2"/>
        <v>8581.8391161077725</v>
      </c>
      <c r="F39" s="38">
        <f t="shared" si="3"/>
        <v>0.75711707441830822</v>
      </c>
      <c r="G39" s="83">
        <f t="shared" si="4"/>
        <v>1651.8308159882006</v>
      </c>
      <c r="H39" s="39">
        <f t="shared" si="5"/>
        <v>566.84680933003301</v>
      </c>
      <c r="I39" s="83">
        <f t="shared" si="6"/>
        <v>2218.6776253182334</v>
      </c>
      <c r="J39" s="81">
        <f t="shared" si="7"/>
        <v>-149.63833213089771</v>
      </c>
      <c r="K39" s="37">
        <f t="shared" si="10"/>
        <v>2069.0392931873357</v>
      </c>
      <c r="L39" s="37">
        <f t="shared" si="8"/>
        <v>11446157.869016767</v>
      </c>
      <c r="M39" s="37">
        <f t="shared" si="11"/>
        <v>10674173.713553464</v>
      </c>
      <c r="N39" s="41">
        <f>'jan-mar'!M39</f>
        <v>9529536.5940353479</v>
      </c>
      <c r="O39" s="41">
        <f t="shared" si="9"/>
        <v>1144637.1195181161</v>
      </c>
    </row>
    <row r="40" spans="1:15" s="34" customFormat="1" x14ac:dyDescent="0.2">
      <c r="A40" s="33">
        <v>1520</v>
      </c>
      <c r="B40" s="34" t="s">
        <v>272</v>
      </c>
      <c r="C40" s="36">
        <v>100092950</v>
      </c>
      <c r="D40" s="36">
        <v>10929</v>
      </c>
      <c r="E40" s="37">
        <f t="shared" si="2"/>
        <v>9158.4728703449546</v>
      </c>
      <c r="F40" s="38">
        <f t="shared" si="3"/>
        <v>0.80798953370264259</v>
      </c>
      <c r="G40" s="83">
        <f t="shared" si="4"/>
        <v>1305.8505634458913</v>
      </c>
      <c r="H40" s="39">
        <f t="shared" si="5"/>
        <v>365.02499534701934</v>
      </c>
      <c r="I40" s="83">
        <f t="shared" si="6"/>
        <v>1670.8755587929106</v>
      </c>
      <c r="J40" s="81">
        <f t="shared" si="7"/>
        <v>-149.63833213089771</v>
      </c>
      <c r="K40" s="37">
        <f t="shared" si="10"/>
        <v>1521.237226662013</v>
      </c>
      <c r="L40" s="37">
        <f t="shared" si="8"/>
        <v>18260998.982047722</v>
      </c>
      <c r="M40" s="37">
        <f t="shared" si="11"/>
        <v>16625601.650189139</v>
      </c>
      <c r="N40" s="41">
        <f>'jan-mar'!M40</f>
        <v>14850091.214462552</v>
      </c>
      <c r="O40" s="41">
        <f t="shared" si="9"/>
        <v>1775510.4357265867</v>
      </c>
    </row>
    <row r="41" spans="1:15" s="34" customFormat="1" x14ac:dyDescent="0.2">
      <c r="A41" s="33">
        <v>1525</v>
      </c>
      <c r="B41" s="34" t="s">
        <v>273</v>
      </c>
      <c r="C41" s="36">
        <v>44319400</v>
      </c>
      <c r="D41" s="36">
        <v>4421</v>
      </c>
      <c r="E41" s="37">
        <f t="shared" si="2"/>
        <v>10024.745532684912</v>
      </c>
      <c r="F41" s="38">
        <f t="shared" si="3"/>
        <v>0.88441485639697581</v>
      </c>
      <c r="G41" s="83">
        <f t="shared" si="4"/>
        <v>786.08696604191675</v>
      </c>
      <c r="H41" s="39">
        <f t="shared" si="5"/>
        <v>61.829563528034207</v>
      </c>
      <c r="I41" s="83">
        <f t="shared" si="6"/>
        <v>847.91652956995097</v>
      </c>
      <c r="J41" s="81">
        <f t="shared" si="7"/>
        <v>-149.63833213089771</v>
      </c>
      <c r="K41" s="37">
        <f t="shared" si="10"/>
        <v>698.2781974390532</v>
      </c>
      <c r="L41" s="37">
        <f t="shared" si="8"/>
        <v>3748638.9772287533</v>
      </c>
      <c r="M41" s="37">
        <f t="shared" si="11"/>
        <v>3087087.9108780543</v>
      </c>
      <c r="N41" s="41">
        <f>'jan-mar'!M41</f>
        <v>2537125.787280533</v>
      </c>
      <c r="O41" s="41">
        <f t="shared" si="9"/>
        <v>549962.12359752133</v>
      </c>
    </row>
    <row r="42" spans="1:15" s="34" customFormat="1" x14ac:dyDescent="0.2">
      <c r="A42" s="33">
        <v>1528</v>
      </c>
      <c r="B42" s="34" t="s">
        <v>274</v>
      </c>
      <c r="C42" s="36">
        <v>64069347</v>
      </c>
      <c r="D42" s="36">
        <v>7630</v>
      </c>
      <c r="E42" s="37">
        <f t="shared" si="2"/>
        <v>8397.0310615989511</v>
      </c>
      <c r="F42" s="38">
        <f t="shared" si="3"/>
        <v>0.7408127215091479</v>
      </c>
      <c r="G42" s="83">
        <f t="shared" si="4"/>
        <v>1762.7156486934934</v>
      </c>
      <c r="H42" s="39">
        <f t="shared" si="5"/>
        <v>631.52962840812052</v>
      </c>
      <c r="I42" s="83">
        <f t="shared" si="6"/>
        <v>2394.2452771016142</v>
      </c>
      <c r="J42" s="81">
        <f t="shared" si="7"/>
        <v>-149.63833213089771</v>
      </c>
      <c r="K42" s="37">
        <f t="shared" si="10"/>
        <v>2244.6069449707165</v>
      </c>
      <c r="L42" s="37">
        <f t="shared" si="8"/>
        <v>18268091.464285318</v>
      </c>
      <c r="M42" s="37">
        <f t="shared" si="11"/>
        <v>17126350.990126569</v>
      </c>
      <c r="N42" s="41">
        <f>'jan-mar'!M42</f>
        <v>15370166.490703566</v>
      </c>
      <c r="O42" s="41">
        <f t="shared" si="9"/>
        <v>1756184.4994230028</v>
      </c>
    </row>
    <row r="43" spans="1:15" s="34" customFormat="1" x14ac:dyDescent="0.2">
      <c r="A43" s="33">
        <v>1531</v>
      </c>
      <c r="B43" s="34" t="s">
        <v>275</v>
      </c>
      <c r="C43" s="36">
        <v>88367066</v>
      </c>
      <c r="D43" s="36">
        <v>9636</v>
      </c>
      <c r="E43" s="37">
        <f t="shared" si="2"/>
        <v>9170.513283520133</v>
      </c>
      <c r="F43" s="38">
        <f t="shared" si="3"/>
        <v>0.8090517771535678</v>
      </c>
      <c r="G43" s="83">
        <f t="shared" si="4"/>
        <v>1298.6263155407844</v>
      </c>
      <c r="H43" s="39">
        <f t="shared" si="5"/>
        <v>360.81085073570694</v>
      </c>
      <c r="I43" s="83">
        <f t="shared" si="6"/>
        <v>1659.4371662764913</v>
      </c>
      <c r="J43" s="81">
        <f t="shared" si="7"/>
        <v>-149.63833213089771</v>
      </c>
      <c r="K43" s="37">
        <f t="shared" si="10"/>
        <v>1509.7988341455937</v>
      </c>
      <c r="L43" s="37">
        <f t="shared" si="8"/>
        <v>15990336.53424027</v>
      </c>
      <c r="M43" s="37">
        <f t="shared" si="11"/>
        <v>14548421.565826941</v>
      </c>
      <c r="N43" s="41">
        <f>'jan-mar'!M43</f>
        <v>12249629.307302691</v>
      </c>
      <c r="O43" s="41">
        <f t="shared" si="9"/>
        <v>2298792.2585242502</v>
      </c>
    </row>
    <row r="44" spans="1:15" s="34" customFormat="1" x14ac:dyDescent="0.2">
      <c r="A44" s="33">
        <v>1532</v>
      </c>
      <c r="B44" s="34" t="s">
        <v>276</v>
      </c>
      <c r="C44" s="36">
        <v>97300811</v>
      </c>
      <c r="D44" s="36">
        <v>8692</v>
      </c>
      <c r="E44" s="37">
        <f t="shared" si="2"/>
        <v>11194.294868844914</v>
      </c>
      <c r="F44" s="38">
        <f t="shared" si="3"/>
        <v>0.98759620946141558</v>
      </c>
      <c r="G44" s="83">
        <f t="shared" si="4"/>
        <v>84.357364345915627</v>
      </c>
      <c r="H44" s="39">
        <f t="shared" si="5"/>
        <v>0</v>
      </c>
      <c r="I44" s="83">
        <f t="shared" si="6"/>
        <v>84.357364345915627</v>
      </c>
      <c r="J44" s="81">
        <f t="shared" si="7"/>
        <v>-149.63833213089771</v>
      </c>
      <c r="K44" s="37">
        <f t="shared" si="10"/>
        <v>-65.280967784982082</v>
      </c>
      <c r="L44" s="37">
        <f t="shared" si="8"/>
        <v>733234.21089469863</v>
      </c>
      <c r="M44" s="37">
        <f t="shared" si="11"/>
        <v>-567422.1719870643</v>
      </c>
      <c r="N44" s="41">
        <f>'jan-mar'!M44</f>
        <v>-1223407.6267284057</v>
      </c>
      <c r="O44" s="41">
        <f t="shared" si="9"/>
        <v>655985.45474134141</v>
      </c>
    </row>
    <row r="45" spans="1:15" s="34" customFormat="1" x14ac:dyDescent="0.2">
      <c r="A45" s="33">
        <v>1535</v>
      </c>
      <c r="B45" s="34" t="s">
        <v>277</v>
      </c>
      <c r="C45" s="36">
        <v>71032846</v>
      </c>
      <c r="D45" s="36">
        <v>7051</v>
      </c>
      <c r="E45" s="37">
        <f t="shared" si="2"/>
        <v>10074.152035172316</v>
      </c>
      <c r="F45" s="38">
        <f t="shared" si="3"/>
        <v>0.88877365479839232</v>
      </c>
      <c r="G45" s="83">
        <f t="shared" si="4"/>
        <v>756.44306454947468</v>
      </c>
      <c r="H45" s="39">
        <f t="shared" si="5"/>
        <v>44.537287657442988</v>
      </c>
      <c r="I45" s="83">
        <f t="shared" si="6"/>
        <v>800.9803522069177</v>
      </c>
      <c r="J45" s="81">
        <f t="shared" si="7"/>
        <v>-149.63833213089771</v>
      </c>
      <c r="K45" s="37">
        <f t="shared" si="10"/>
        <v>651.34202007601994</v>
      </c>
      <c r="L45" s="37">
        <f t="shared" si="8"/>
        <v>5647712.4634109763</v>
      </c>
      <c r="M45" s="37">
        <f t="shared" si="11"/>
        <v>4592612.5835560169</v>
      </c>
      <c r="N45" s="41">
        <f>'jan-mar'!M45</f>
        <v>3436928.5897075511</v>
      </c>
      <c r="O45" s="41">
        <f t="shared" si="9"/>
        <v>1155683.9938484658</v>
      </c>
    </row>
    <row r="46" spans="1:15" s="34" customFormat="1" x14ac:dyDescent="0.2">
      <c r="A46" s="33">
        <v>1539</v>
      </c>
      <c r="B46" s="34" t="s">
        <v>278</v>
      </c>
      <c r="C46" s="36">
        <v>70719534</v>
      </c>
      <c r="D46" s="36">
        <v>7046</v>
      </c>
      <c r="E46" s="37">
        <f t="shared" si="2"/>
        <v>10036.834232188476</v>
      </c>
      <c r="F46" s="38">
        <f t="shared" si="3"/>
        <v>0.88548135982098908</v>
      </c>
      <c r="G46" s="83">
        <f t="shared" si="4"/>
        <v>778.83374633977871</v>
      </c>
      <c r="H46" s="39">
        <f t="shared" si="5"/>
        <v>57.598518701786993</v>
      </c>
      <c r="I46" s="83">
        <f t="shared" si="6"/>
        <v>836.43226504156576</v>
      </c>
      <c r="J46" s="81">
        <f t="shared" si="7"/>
        <v>-149.63833213089771</v>
      </c>
      <c r="K46" s="37">
        <f t="shared" si="10"/>
        <v>686.79393291066799</v>
      </c>
      <c r="L46" s="37">
        <f t="shared" si="8"/>
        <v>5893501.7394828722</v>
      </c>
      <c r="M46" s="37">
        <f t="shared" si="11"/>
        <v>4839150.0512885666</v>
      </c>
      <c r="N46" s="41">
        <f>'jan-mar'!M46</f>
        <v>6559033.505412492</v>
      </c>
      <c r="O46" s="41">
        <f t="shared" si="9"/>
        <v>-1719883.4541239254</v>
      </c>
    </row>
    <row r="47" spans="1:15" s="34" customFormat="1" x14ac:dyDescent="0.2">
      <c r="A47" s="33">
        <v>1547</v>
      </c>
      <c r="B47" s="34" t="s">
        <v>279</v>
      </c>
      <c r="C47" s="36">
        <v>35997398</v>
      </c>
      <c r="D47" s="36">
        <v>3654</v>
      </c>
      <c r="E47" s="37">
        <f t="shared" si="2"/>
        <v>9851.5046524356876</v>
      </c>
      <c r="F47" s="38">
        <f t="shared" si="3"/>
        <v>0.86913099630016322</v>
      </c>
      <c r="G47" s="83">
        <f t="shared" si="4"/>
        <v>890.03149419145154</v>
      </c>
      <c r="H47" s="39">
        <f t="shared" si="5"/>
        <v>122.4638716152628</v>
      </c>
      <c r="I47" s="83">
        <f t="shared" si="6"/>
        <v>1012.4953658067143</v>
      </c>
      <c r="J47" s="81">
        <f t="shared" si="7"/>
        <v>-149.63833213089771</v>
      </c>
      <c r="K47" s="37">
        <f t="shared" si="10"/>
        <v>862.85703367581664</v>
      </c>
      <c r="L47" s="37">
        <f t="shared" si="8"/>
        <v>3699658.0666577341</v>
      </c>
      <c r="M47" s="37">
        <f t="shared" si="11"/>
        <v>3152879.6010514339</v>
      </c>
      <c r="N47" s="41">
        <f>'jan-mar'!M47</f>
        <v>2509675.1956396936</v>
      </c>
      <c r="O47" s="41">
        <f t="shared" si="9"/>
        <v>643204.4054117403</v>
      </c>
    </row>
    <row r="48" spans="1:15" s="34" customFormat="1" x14ac:dyDescent="0.2">
      <c r="A48" s="33">
        <v>1554</v>
      </c>
      <c r="B48" s="34" t="s">
        <v>280</v>
      </c>
      <c r="C48" s="36">
        <v>58962552</v>
      </c>
      <c r="D48" s="36">
        <v>5872</v>
      </c>
      <c r="E48" s="37">
        <f t="shared" si="2"/>
        <v>10041.306539509536</v>
      </c>
      <c r="F48" s="38">
        <f t="shared" si="3"/>
        <v>0.88587592096213963</v>
      </c>
      <c r="G48" s="83">
        <f t="shared" si="4"/>
        <v>776.1503619471423</v>
      </c>
      <c r="H48" s="39">
        <f t="shared" si="5"/>
        <v>56.033211139415741</v>
      </c>
      <c r="I48" s="83">
        <f t="shared" si="6"/>
        <v>832.183573086558</v>
      </c>
      <c r="J48" s="81">
        <f t="shared" si="7"/>
        <v>-149.63833213089771</v>
      </c>
      <c r="K48" s="37">
        <f t="shared" si="10"/>
        <v>682.54524095566035</v>
      </c>
      <c r="L48" s="37">
        <f t="shared" si="8"/>
        <v>4886581.9411642682</v>
      </c>
      <c r="M48" s="37">
        <f t="shared" si="11"/>
        <v>4007905.6548916376</v>
      </c>
      <c r="N48" s="41">
        <f>'jan-mar'!M48</f>
        <v>3888118.0534746195</v>
      </c>
      <c r="O48" s="41">
        <f t="shared" si="9"/>
        <v>119787.6014170181</v>
      </c>
    </row>
    <row r="49" spans="1:15" s="34" customFormat="1" x14ac:dyDescent="0.2">
      <c r="A49" s="33">
        <v>1557</v>
      </c>
      <c r="B49" s="34" t="s">
        <v>281</v>
      </c>
      <c r="C49" s="36">
        <v>21705140</v>
      </c>
      <c r="D49" s="36">
        <v>2669</v>
      </c>
      <c r="E49" s="37">
        <f t="shared" si="2"/>
        <v>8132.3117272386662</v>
      </c>
      <c r="F49" s="38">
        <f t="shared" si="3"/>
        <v>0.71745834195702674</v>
      </c>
      <c r="G49" s="83">
        <f t="shared" si="4"/>
        <v>1921.5472493096643</v>
      </c>
      <c r="H49" s="39">
        <f t="shared" si="5"/>
        <v>724.18139543422024</v>
      </c>
      <c r="I49" s="83">
        <f t="shared" si="6"/>
        <v>2645.7286447438846</v>
      </c>
      <c r="J49" s="81">
        <f t="shared" si="7"/>
        <v>-149.63833213089771</v>
      </c>
      <c r="K49" s="37">
        <f t="shared" si="10"/>
        <v>2496.090312612987</v>
      </c>
      <c r="L49" s="37">
        <f t="shared" si="8"/>
        <v>7061449.7528214278</v>
      </c>
      <c r="M49" s="37">
        <f t="shared" si="11"/>
        <v>6662065.0443640621</v>
      </c>
      <c r="N49" s="41">
        <f>'jan-mar'!M49</f>
        <v>6062203.8814073168</v>
      </c>
      <c r="O49" s="41">
        <f t="shared" si="9"/>
        <v>599861.16295674536</v>
      </c>
    </row>
    <row r="50" spans="1:15" s="34" customFormat="1" x14ac:dyDescent="0.2">
      <c r="A50" s="33">
        <v>1560</v>
      </c>
      <c r="B50" s="34" t="s">
        <v>282</v>
      </c>
      <c r="C50" s="36">
        <v>25275756</v>
      </c>
      <c r="D50" s="36">
        <v>3031</v>
      </c>
      <c r="E50" s="37">
        <f t="shared" si="2"/>
        <v>8339.0814912570113</v>
      </c>
      <c r="F50" s="38">
        <f t="shared" si="3"/>
        <v>0.7357002265570185</v>
      </c>
      <c r="G50" s="83">
        <f t="shared" si="4"/>
        <v>1797.4853908986572</v>
      </c>
      <c r="H50" s="39">
        <f t="shared" si="5"/>
        <v>651.81197802779946</v>
      </c>
      <c r="I50" s="83">
        <f t="shared" si="6"/>
        <v>2449.2973689264568</v>
      </c>
      <c r="J50" s="81">
        <f t="shared" si="7"/>
        <v>-149.63833213089771</v>
      </c>
      <c r="K50" s="37">
        <f t="shared" si="10"/>
        <v>2299.6590367955591</v>
      </c>
      <c r="L50" s="37">
        <f t="shared" si="8"/>
        <v>7423820.3252160903</v>
      </c>
      <c r="M50" s="37">
        <f t="shared" si="11"/>
        <v>6970266.54052734</v>
      </c>
      <c r="N50" s="41">
        <f>'jan-mar'!M50</f>
        <v>6347586.6065363726</v>
      </c>
      <c r="O50" s="41">
        <f t="shared" si="9"/>
        <v>622679.93399096746</v>
      </c>
    </row>
    <row r="51" spans="1:15" s="34" customFormat="1" x14ac:dyDescent="0.2">
      <c r="A51" s="33">
        <v>1563</v>
      </c>
      <c r="B51" s="34" t="s">
        <v>283</v>
      </c>
      <c r="C51" s="36">
        <v>83061325</v>
      </c>
      <c r="D51" s="36">
        <v>7110</v>
      </c>
      <c r="E51" s="37">
        <f t="shared" si="2"/>
        <v>11682.324191279888</v>
      </c>
      <c r="F51" s="38">
        <f t="shared" si="3"/>
        <v>1.030651704656937</v>
      </c>
      <c r="G51" s="83">
        <f t="shared" si="4"/>
        <v>-208.46022911506842</v>
      </c>
      <c r="H51" s="39">
        <f t="shared" si="5"/>
        <v>0</v>
      </c>
      <c r="I51" s="83">
        <f t="shared" si="6"/>
        <v>-208.46022911506842</v>
      </c>
      <c r="J51" s="81">
        <f t="shared" si="7"/>
        <v>-149.63833213089771</v>
      </c>
      <c r="K51" s="37">
        <f t="shared" si="10"/>
        <v>-358.09856124596615</v>
      </c>
      <c r="L51" s="37">
        <f t="shared" si="8"/>
        <v>-1482152.2290081363</v>
      </c>
      <c r="M51" s="37">
        <f t="shared" si="11"/>
        <v>-2546080.7704588193</v>
      </c>
      <c r="N51" s="41">
        <f>'jan-mar'!M51</f>
        <v>519892.4797930303</v>
      </c>
      <c r="O51" s="41">
        <f t="shared" si="9"/>
        <v>-3065973.2502518496</v>
      </c>
    </row>
    <row r="52" spans="1:15" s="34" customFormat="1" x14ac:dyDescent="0.2">
      <c r="A52" s="33">
        <v>1566</v>
      </c>
      <c r="B52" s="34" t="s">
        <v>284</v>
      </c>
      <c r="C52" s="36">
        <v>57458740</v>
      </c>
      <c r="D52" s="36">
        <v>5912</v>
      </c>
      <c r="E52" s="37">
        <f t="shared" si="2"/>
        <v>9719.0020297699593</v>
      </c>
      <c r="F52" s="38">
        <f t="shared" si="3"/>
        <v>0.85744119453760947</v>
      </c>
      <c r="G52" s="83">
        <f t="shared" si="4"/>
        <v>969.53306779088848</v>
      </c>
      <c r="H52" s="39">
        <f t="shared" si="5"/>
        <v>168.8397895482677</v>
      </c>
      <c r="I52" s="83">
        <f t="shared" si="6"/>
        <v>1138.3728573391561</v>
      </c>
      <c r="J52" s="81">
        <f t="shared" si="7"/>
        <v>-149.63833213089771</v>
      </c>
      <c r="K52" s="37">
        <f t="shared" si="10"/>
        <v>988.73452520825845</v>
      </c>
      <c r="L52" s="37">
        <f t="shared" si="8"/>
        <v>6730060.3325890908</v>
      </c>
      <c r="M52" s="37">
        <f t="shared" si="11"/>
        <v>5845398.5130312238</v>
      </c>
      <c r="N52" s="41">
        <f>'jan-mar'!M52</f>
        <v>8116982.2291794876</v>
      </c>
      <c r="O52" s="41">
        <f t="shared" si="9"/>
        <v>-2271583.7161482638</v>
      </c>
    </row>
    <row r="53" spans="1:15" s="34" customFormat="1" x14ac:dyDescent="0.2">
      <c r="A53" s="33">
        <v>1573</v>
      </c>
      <c r="B53" s="34" t="s">
        <v>286</v>
      </c>
      <c r="C53" s="36">
        <v>19663938</v>
      </c>
      <c r="D53" s="36">
        <v>2158</v>
      </c>
      <c r="E53" s="37">
        <f t="shared" si="2"/>
        <v>9112.112140871177</v>
      </c>
      <c r="F53" s="38">
        <f t="shared" si="3"/>
        <v>0.80389944305981031</v>
      </c>
      <c r="G53" s="83">
        <f t="shared" si="4"/>
        <v>1333.6670011301578</v>
      </c>
      <c r="H53" s="39">
        <f t="shared" si="5"/>
        <v>381.25125066284153</v>
      </c>
      <c r="I53" s="83">
        <f t="shared" si="6"/>
        <v>1714.9182517929994</v>
      </c>
      <c r="J53" s="81">
        <f t="shared" si="7"/>
        <v>-149.63833213089771</v>
      </c>
      <c r="K53" s="37">
        <f t="shared" si="10"/>
        <v>1565.2799196621017</v>
      </c>
      <c r="L53" s="37">
        <f t="shared" si="8"/>
        <v>3700793.5873692925</v>
      </c>
      <c r="M53" s="37">
        <f t="shared" si="11"/>
        <v>3377874.0666308156</v>
      </c>
      <c r="N53" s="41">
        <f>'jan-mar'!M53</f>
        <v>2873917.6942776288</v>
      </c>
      <c r="O53" s="41">
        <f t="shared" si="9"/>
        <v>503956.37235318683</v>
      </c>
    </row>
    <row r="54" spans="1:15" s="34" customFormat="1" x14ac:dyDescent="0.2">
      <c r="A54" s="33">
        <v>1576</v>
      </c>
      <c r="B54" s="34" t="s">
        <v>287</v>
      </c>
      <c r="C54" s="36">
        <v>34139844</v>
      </c>
      <c r="D54" s="36">
        <v>3381</v>
      </c>
      <c r="E54" s="37">
        <f t="shared" si="2"/>
        <v>10097.558118899733</v>
      </c>
      <c r="F54" s="38">
        <f t="shared" si="3"/>
        <v>0.89083861376529139</v>
      </c>
      <c r="G54" s="83">
        <f t="shared" si="4"/>
        <v>742.39941431302429</v>
      </c>
      <c r="H54" s="39">
        <f t="shared" si="5"/>
        <v>36.345158352846916</v>
      </c>
      <c r="I54" s="83">
        <f t="shared" si="6"/>
        <v>778.74457266587126</v>
      </c>
      <c r="J54" s="81">
        <f t="shared" si="7"/>
        <v>-149.63833213089771</v>
      </c>
      <c r="K54" s="37">
        <f t="shared" si="10"/>
        <v>629.10624053497349</v>
      </c>
      <c r="L54" s="37">
        <f t="shared" si="8"/>
        <v>2632935.4001833107</v>
      </c>
      <c r="M54" s="37">
        <f t="shared" si="11"/>
        <v>2127008.1992487456</v>
      </c>
      <c r="N54" s="41">
        <f>'jan-mar'!M54</f>
        <v>1759023.2189539687</v>
      </c>
      <c r="O54" s="41">
        <f t="shared" si="9"/>
        <v>367984.98029477685</v>
      </c>
    </row>
    <row r="55" spans="1:15" s="34" customFormat="1" x14ac:dyDescent="0.2">
      <c r="A55" s="33">
        <v>1577</v>
      </c>
      <c r="B55" s="34" t="s">
        <v>271</v>
      </c>
      <c r="C55" s="36">
        <v>93488690</v>
      </c>
      <c r="D55" s="36">
        <v>10960</v>
      </c>
      <c r="E55" s="37">
        <f t="shared" si="2"/>
        <v>8529.9899635036491</v>
      </c>
      <c r="F55" s="38">
        <f t="shared" si="3"/>
        <v>0.75254277767380029</v>
      </c>
      <c r="G55" s="83">
        <f t="shared" si="4"/>
        <v>1682.9403075506746</v>
      </c>
      <c r="H55" s="39">
        <f t="shared" si="5"/>
        <v>584.99401274147624</v>
      </c>
      <c r="I55" s="83">
        <f t="shared" si="6"/>
        <v>2267.9343202921509</v>
      </c>
      <c r="J55" s="81">
        <f t="shared" si="7"/>
        <v>-149.63833213089771</v>
      </c>
      <c r="K55" s="37">
        <f t="shared" si="10"/>
        <v>2118.2959881612533</v>
      </c>
      <c r="L55" s="37">
        <f t="shared" si="8"/>
        <v>24856560.150401972</v>
      </c>
      <c r="M55" s="37">
        <f t="shared" si="11"/>
        <v>23216524.030247334</v>
      </c>
      <c r="N55" s="41">
        <f>'jan-mar'!M55</f>
        <v>23735974.193133827</v>
      </c>
      <c r="O55" s="41">
        <f t="shared" si="9"/>
        <v>-519450.16288649291</v>
      </c>
    </row>
    <row r="56" spans="1:15" s="34" customFormat="1" x14ac:dyDescent="0.2">
      <c r="A56" s="33">
        <v>1578</v>
      </c>
      <c r="B56" s="34" t="s">
        <v>394</v>
      </c>
      <c r="C56" s="36">
        <v>29465987</v>
      </c>
      <c r="D56" s="36">
        <v>2494</v>
      </c>
      <c r="E56" s="37">
        <f t="shared" si="2"/>
        <v>11814.750200481154</v>
      </c>
      <c r="F56" s="38">
        <f t="shared" si="3"/>
        <v>1.0423347473365845</v>
      </c>
      <c r="G56" s="83">
        <f t="shared" si="4"/>
        <v>-287.91583463582828</v>
      </c>
      <c r="H56" s="39">
        <f t="shared" si="5"/>
        <v>0</v>
      </c>
      <c r="I56" s="83">
        <f t="shared" si="6"/>
        <v>-287.91583463582828</v>
      </c>
      <c r="J56" s="81">
        <f t="shared" si="7"/>
        <v>-149.63833213089771</v>
      </c>
      <c r="K56" s="37">
        <f t="shared" si="10"/>
        <v>-437.55416676672598</v>
      </c>
      <c r="L56" s="37">
        <f t="shared" si="8"/>
        <v>-718062.09158175567</v>
      </c>
      <c r="M56" s="37">
        <f t="shared" si="11"/>
        <v>-1091260.0919162147</v>
      </c>
      <c r="N56" s="41">
        <f>'jan-mar'!M56</f>
        <v>1662552.3501985187</v>
      </c>
      <c r="O56" s="41">
        <f t="shared" si="9"/>
        <v>-2753812.4421147332</v>
      </c>
    </row>
    <row r="57" spans="1:15" s="34" customFormat="1" x14ac:dyDescent="0.2">
      <c r="A57" s="33">
        <v>1579</v>
      </c>
      <c r="B57" s="34" t="s">
        <v>395</v>
      </c>
      <c r="C57" s="36">
        <v>119179153</v>
      </c>
      <c r="D57" s="36">
        <v>13341</v>
      </c>
      <c r="E57" s="37">
        <f t="shared" si="2"/>
        <v>8933.2998275991304</v>
      </c>
      <c r="F57" s="38">
        <f t="shared" si="3"/>
        <v>0.78812405346524239</v>
      </c>
      <c r="G57" s="83">
        <f t="shared" si="4"/>
        <v>1440.9543890933858</v>
      </c>
      <c r="H57" s="39">
        <f t="shared" si="5"/>
        <v>443.83556030805784</v>
      </c>
      <c r="I57" s="83">
        <f t="shared" si="6"/>
        <v>1884.7899494014437</v>
      </c>
      <c r="J57" s="81">
        <f t="shared" si="7"/>
        <v>-149.63833213089771</v>
      </c>
      <c r="K57" s="37">
        <f t="shared" si="10"/>
        <v>1735.151617270546</v>
      </c>
      <c r="L57" s="37">
        <f t="shared" si="8"/>
        <v>25144982.714964662</v>
      </c>
      <c r="M57" s="37">
        <f t="shared" si="11"/>
        <v>23148657.726006355</v>
      </c>
      <c r="N57" s="41">
        <f>'jan-mar'!M57</f>
        <v>20264842.3694661</v>
      </c>
      <c r="O57" s="41">
        <f t="shared" si="9"/>
        <v>2883815.3565402552</v>
      </c>
    </row>
    <row r="58" spans="1:15" s="34" customFormat="1" x14ac:dyDescent="0.2">
      <c r="A58" s="33">
        <v>1804</v>
      </c>
      <c r="B58" s="34" t="s">
        <v>288</v>
      </c>
      <c r="C58" s="36">
        <v>580506067</v>
      </c>
      <c r="D58" s="36">
        <v>53259</v>
      </c>
      <c r="E58" s="37">
        <f t="shared" si="2"/>
        <v>10899.680185508552</v>
      </c>
      <c r="F58" s="38">
        <f t="shared" si="3"/>
        <v>0.96160436737367094</v>
      </c>
      <c r="G58" s="83">
        <f t="shared" si="4"/>
        <v>261.12617434773273</v>
      </c>
      <c r="H58" s="39">
        <f t="shared" si="5"/>
        <v>0</v>
      </c>
      <c r="I58" s="83">
        <f t="shared" si="6"/>
        <v>261.12617434773273</v>
      </c>
      <c r="J58" s="81">
        <f t="shared" si="7"/>
        <v>-149.63833213089771</v>
      </c>
      <c r="K58" s="37">
        <f t="shared" si="10"/>
        <v>111.48784221683502</v>
      </c>
      <c r="L58" s="37">
        <f t="shared" si="8"/>
        <v>13907318.919585897</v>
      </c>
      <c r="M58" s="37">
        <f t="shared" si="11"/>
        <v>5937730.9886264168</v>
      </c>
      <c r="N58" s="41">
        <f>'jan-mar'!M58</f>
        <v>1471348.8654707305</v>
      </c>
      <c r="O58" s="41">
        <f t="shared" si="9"/>
        <v>4466382.1231556861</v>
      </c>
    </row>
    <row r="59" spans="1:15" s="34" customFormat="1" x14ac:dyDescent="0.2">
      <c r="A59" s="33">
        <v>1806</v>
      </c>
      <c r="B59" s="34" t="s">
        <v>289</v>
      </c>
      <c r="C59" s="36">
        <v>222950794</v>
      </c>
      <c r="D59" s="36">
        <v>21515</v>
      </c>
      <c r="E59" s="37">
        <f t="shared" si="2"/>
        <v>10362.574668835696</v>
      </c>
      <c r="F59" s="38">
        <f t="shared" si="3"/>
        <v>0.91421921461847455</v>
      </c>
      <c r="G59" s="83">
        <f t="shared" si="4"/>
        <v>583.38948435144664</v>
      </c>
      <c r="H59" s="39">
        <f t="shared" si="5"/>
        <v>0</v>
      </c>
      <c r="I59" s="83">
        <f t="shared" si="6"/>
        <v>583.38948435144664</v>
      </c>
      <c r="J59" s="81">
        <f t="shared" si="7"/>
        <v>-149.63833213089771</v>
      </c>
      <c r="K59" s="37">
        <f t="shared" si="10"/>
        <v>433.75115222054893</v>
      </c>
      <c r="L59" s="37">
        <f t="shared" si="8"/>
        <v>12551624.755821375</v>
      </c>
      <c r="M59" s="37">
        <f t="shared" si="11"/>
        <v>9332156.0400251094</v>
      </c>
      <c r="N59" s="41">
        <f>'jan-mar'!M59</f>
        <v>14724853.219755875</v>
      </c>
      <c r="O59" s="41">
        <f t="shared" si="9"/>
        <v>-5392697.1797307655</v>
      </c>
    </row>
    <row r="60" spans="1:15" s="34" customFormat="1" x14ac:dyDescent="0.2">
      <c r="A60" s="33">
        <v>1811</v>
      </c>
      <c r="B60" s="34" t="s">
        <v>290</v>
      </c>
      <c r="C60" s="36">
        <v>14950333</v>
      </c>
      <c r="D60" s="36">
        <v>1391</v>
      </c>
      <c r="E60" s="37">
        <f t="shared" si="2"/>
        <v>10747.902947519769</v>
      </c>
      <c r="F60" s="38">
        <f t="shared" si="3"/>
        <v>0.94821409789475808</v>
      </c>
      <c r="G60" s="83">
        <f t="shared" si="4"/>
        <v>352.19251714100244</v>
      </c>
      <c r="H60" s="39">
        <f t="shared" si="5"/>
        <v>0</v>
      </c>
      <c r="I60" s="83">
        <f t="shared" si="6"/>
        <v>352.19251714100244</v>
      </c>
      <c r="J60" s="81">
        <f t="shared" si="7"/>
        <v>-149.63833213089771</v>
      </c>
      <c r="K60" s="37">
        <f t="shared" si="10"/>
        <v>202.55418501010473</v>
      </c>
      <c r="L60" s="37">
        <f t="shared" si="8"/>
        <v>489899.79134313442</v>
      </c>
      <c r="M60" s="37">
        <f t="shared" si="11"/>
        <v>281752.87134905567</v>
      </c>
      <c r="N60" s="41">
        <f>'jan-mar'!M60</f>
        <v>1260820.2026367846</v>
      </c>
      <c r="O60" s="41">
        <f t="shared" si="9"/>
        <v>-979067.33128772897</v>
      </c>
    </row>
    <row r="61" spans="1:15" s="34" customFormat="1" x14ac:dyDescent="0.2">
      <c r="A61" s="33">
        <v>1812</v>
      </c>
      <c r="B61" s="34" t="s">
        <v>291</v>
      </c>
      <c r="C61" s="36">
        <v>16416592</v>
      </c>
      <c r="D61" s="36">
        <v>1970</v>
      </c>
      <c r="E61" s="37">
        <f t="shared" si="2"/>
        <v>8333.295431472081</v>
      </c>
      <c r="F61" s="38">
        <f t="shared" si="3"/>
        <v>0.7351897620053639</v>
      </c>
      <c r="G61" s="83">
        <f t="shared" si="4"/>
        <v>1800.9570267696156</v>
      </c>
      <c r="H61" s="39">
        <f t="shared" si="5"/>
        <v>653.83709895252514</v>
      </c>
      <c r="I61" s="83">
        <f t="shared" si="6"/>
        <v>2454.794125722141</v>
      </c>
      <c r="J61" s="81">
        <f t="shared" si="7"/>
        <v>-149.63833213089771</v>
      </c>
      <c r="K61" s="37">
        <f t="shared" si="10"/>
        <v>2305.1557935912433</v>
      </c>
      <c r="L61" s="37">
        <f t="shared" si="8"/>
        <v>4835944.4276726181</v>
      </c>
      <c r="M61" s="37">
        <f t="shared" si="11"/>
        <v>4541156.913374749</v>
      </c>
      <c r="N61" s="41">
        <f>'jan-mar'!M61</f>
        <v>4170540.1284647463</v>
      </c>
      <c r="O61" s="41">
        <f t="shared" si="9"/>
        <v>370616.78491000272</v>
      </c>
    </row>
    <row r="62" spans="1:15" s="34" customFormat="1" x14ac:dyDescent="0.2">
      <c r="A62" s="33">
        <v>1813</v>
      </c>
      <c r="B62" s="34" t="s">
        <v>292</v>
      </c>
      <c r="C62" s="36">
        <v>75805935</v>
      </c>
      <c r="D62" s="36">
        <v>7787</v>
      </c>
      <c r="E62" s="37">
        <f t="shared" si="2"/>
        <v>9734.9345062283301</v>
      </c>
      <c r="F62" s="38">
        <f t="shared" si="3"/>
        <v>0.85884680815972447</v>
      </c>
      <c r="G62" s="83">
        <f t="shared" si="4"/>
        <v>959.97358191586602</v>
      </c>
      <c r="H62" s="39">
        <f t="shared" si="5"/>
        <v>163.26342278783795</v>
      </c>
      <c r="I62" s="83">
        <f t="shared" si="6"/>
        <v>1123.2370047037039</v>
      </c>
      <c r="J62" s="81">
        <f t="shared" si="7"/>
        <v>-149.63833213089771</v>
      </c>
      <c r="K62" s="37">
        <f t="shared" si="10"/>
        <v>973.59867257280621</v>
      </c>
      <c r="L62" s="37">
        <f t="shared" si="8"/>
        <v>8746646.5556277428</v>
      </c>
      <c r="M62" s="37">
        <f t="shared" si="11"/>
        <v>7581412.8633244419</v>
      </c>
      <c r="N62" s="41">
        <f>'jan-mar'!M62</f>
        <v>6397279.9278451735</v>
      </c>
      <c r="O62" s="41">
        <f t="shared" si="9"/>
        <v>1184132.9354792684</v>
      </c>
    </row>
    <row r="63" spans="1:15" s="34" customFormat="1" x14ac:dyDescent="0.2">
      <c r="A63" s="33">
        <v>1815</v>
      </c>
      <c r="B63" s="34" t="s">
        <v>293</v>
      </c>
      <c r="C63" s="36">
        <v>11316663</v>
      </c>
      <c r="D63" s="36">
        <v>1219</v>
      </c>
      <c r="E63" s="37">
        <f t="shared" si="2"/>
        <v>9283.5627563576709</v>
      </c>
      <c r="F63" s="38">
        <f t="shared" si="3"/>
        <v>0.81902536031928297</v>
      </c>
      <c r="G63" s="83">
        <f t="shared" si="4"/>
        <v>1230.7966318382616</v>
      </c>
      <c r="H63" s="39">
        <f t="shared" si="5"/>
        <v>321.24353524256867</v>
      </c>
      <c r="I63" s="83">
        <f t="shared" si="6"/>
        <v>1552.0401670808303</v>
      </c>
      <c r="J63" s="81">
        <f t="shared" si="7"/>
        <v>-149.63833213089771</v>
      </c>
      <c r="K63" s="37">
        <f t="shared" si="10"/>
        <v>1402.4018349499327</v>
      </c>
      <c r="L63" s="37">
        <f t="shared" si="8"/>
        <v>1891936.9636715322</v>
      </c>
      <c r="M63" s="37">
        <f t="shared" si="11"/>
        <v>1709527.8368039678</v>
      </c>
      <c r="N63" s="41">
        <f>'jan-mar'!M63</f>
        <v>2382667.1371058524</v>
      </c>
      <c r="O63" s="41">
        <f t="shared" si="9"/>
        <v>-673139.30030188453</v>
      </c>
    </row>
    <row r="64" spans="1:15" s="34" customFormat="1" x14ac:dyDescent="0.2">
      <c r="A64" s="33">
        <v>1816</v>
      </c>
      <c r="B64" s="34" t="s">
        <v>294</v>
      </c>
      <c r="C64" s="36">
        <v>3639311</v>
      </c>
      <c r="D64" s="36">
        <v>454</v>
      </c>
      <c r="E64" s="37">
        <f t="shared" si="2"/>
        <v>8016.1035242290745</v>
      </c>
      <c r="F64" s="38">
        <f t="shared" si="3"/>
        <v>0.7072060855938318</v>
      </c>
      <c r="G64" s="83">
        <f t="shared" si="4"/>
        <v>1991.2721711154193</v>
      </c>
      <c r="H64" s="39">
        <f t="shared" si="5"/>
        <v>764.85426648757732</v>
      </c>
      <c r="I64" s="83">
        <f t="shared" si="6"/>
        <v>2756.1264376029967</v>
      </c>
      <c r="J64" s="81">
        <f t="shared" si="7"/>
        <v>-149.63833213089771</v>
      </c>
      <c r="K64" s="37">
        <f t="shared" si="10"/>
        <v>2606.4881054720991</v>
      </c>
      <c r="L64" s="37">
        <f t="shared" si="8"/>
        <v>1251281.4026717604</v>
      </c>
      <c r="M64" s="37">
        <f t="shared" si="11"/>
        <v>1183345.5998843329</v>
      </c>
      <c r="N64" s="41">
        <f>'jan-mar'!M64</f>
        <v>1089505.0392502518</v>
      </c>
      <c r="O64" s="41">
        <f t="shared" si="9"/>
        <v>93840.560634081019</v>
      </c>
    </row>
    <row r="65" spans="1:15" s="34" customFormat="1" x14ac:dyDescent="0.2">
      <c r="A65" s="33">
        <v>1818</v>
      </c>
      <c r="B65" s="34" t="s">
        <v>396</v>
      </c>
      <c r="C65" s="36">
        <v>17101751</v>
      </c>
      <c r="D65" s="36">
        <v>1839</v>
      </c>
      <c r="E65" s="37">
        <f t="shared" si="2"/>
        <v>9299.4839586731923</v>
      </c>
      <c r="F65" s="38">
        <f t="shared" si="3"/>
        <v>0.82042997930074635</v>
      </c>
      <c r="G65" s="83">
        <f t="shared" si="4"/>
        <v>1221.2439104489488</v>
      </c>
      <c r="H65" s="39">
        <f t="shared" si="5"/>
        <v>315.67111443213616</v>
      </c>
      <c r="I65" s="83">
        <f t="shared" si="6"/>
        <v>1536.9150248810849</v>
      </c>
      <c r="J65" s="81">
        <f t="shared" si="7"/>
        <v>-149.63833213089771</v>
      </c>
      <c r="K65" s="37">
        <f t="shared" si="10"/>
        <v>1387.2766927501873</v>
      </c>
      <c r="L65" s="37">
        <f t="shared" si="8"/>
        <v>2826386.7307563154</v>
      </c>
      <c r="M65" s="37">
        <f t="shared" si="11"/>
        <v>2551201.8379675946</v>
      </c>
      <c r="N65" s="41">
        <f>'jan-mar'!M65</f>
        <v>2391971.0605313051</v>
      </c>
      <c r="O65" s="41">
        <f t="shared" si="9"/>
        <v>159230.77743628947</v>
      </c>
    </row>
    <row r="66" spans="1:15" s="34" customFormat="1" x14ac:dyDescent="0.2">
      <c r="A66" s="33">
        <v>1820</v>
      </c>
      <c r="B66" s="34" t="s">
        <v>295</v>
      </c>
      <c r="C66" s="36">
        <v>64794727</v>
      </c>
      <c r="D66" s="36">
        <v>7300</v>
      </c>
      <c r="E66" s="37">
        <f t="shared" si="2"/>
        <v>8875.99</v>
      </c>
      <c r="F66" s="38">
        <f t="shared" si="3"/>
        <v>0.78306799864759502</v>
      </c>
      <c r="G66" s="83">
        <f t="shared" si="4"/>
        <v>1475.3402856528642</v>
      </c>
      <c r="H66" s="39">
        <f t="shared" si="5"/>
        <v>463.89399996775353</v>
      </c>
      <c r="I66" s="83">
        <f t="shared" si="6"/>
        <v>1939.2342856206178</v>
      </c>
      <c r="J66" s="81">
        <f t="shared" si="7"/>
        <v>-149.63833213089771</v>
      </c>
      <c r="K66" s="37">
        <f t="shared" si="10"/>
        <v>1789.5959534897202</v>
      </c>
      <c r="L66" s="37">
        <f t="shared" si="8"/>
        <v>14156410.28503051</v>
      </c>
      <c r="M66" s="37">
        <f t="shared" si="11"/>
        <v>13064050.460474957</v>
      </c>
      <c r="N66" s="41">
        <f>'jan-mar'!M66</f>
        <v>11267021.216138404</v>
      </c>
      <c r="O66" s="41">
        <f t="shared" si="9"/>
        <v>1797029.2443365529</v>
      </c>
    </row>
    <row r="67" spans="1:15" s="34" customFormat="1" x14ac:dyDescent="0.2">
      <c r="A67" s="33">
        <v>1822</v>
      </c>
      <c r="B67" s="34" t="s">
        <v>296</v>
      </c>
      <c r="C67" s="36">
        <v>16734752</v>
      </c>
      <c r="D67" s="36">
        <v>2270</v>
      </c>
      <c r="E67" s="37">
        <f t="shared" si="2"/>
        <v>7372.137444933921</v>
      </c>
      <c r="F67" s="38">
        <f t="shared" si="3"/>
        <v>0.65039335496766004</v>
      </c>
      <c r="G67" s="83">
        <f t="shared" si="4"/>
        <v>2377.6518186925114</v>
      </c>
      <c r="H67" s="39">
        <f t="shared" si="5"/>
        <v>990.24239424088103</v>
      </c>
      <c r="I67" s="83">
        <f t="shared" si="6"/>
        <v>3367.8942129333923</v>
      </c>
      <c r="J67" s="81">
        <f t="shared" si="7"/>
        <v>-149.63833213089771</v>
      </c>
      <c r="K67" s="37">
        <f t="shared" si="10"/>
        <v>3218.2558808024946</v>
      </c>
      <c r="L67" s="37">
        <f t="shared" si="8"/>
        <v>7645119.8633588003</v>
      </c>
      <c r="M67" s="37">
        <f t="shared" si="11"/>
        <v>7305440.8494216632</v>
      </c>
      <c r="N67" s="41">
        <f>'jan-mar'!M67</f>
        <v>6757576.1462512594</v>
      </c>
      <c r="O67" s="41">
        <f t="shared" si="9"/>
        <v>547864.70317040384</v>
      </c>
    </row>
    <row r="68" spans="1:15" s="34" customFormat="1" x14ac:dyDescent="0.2">
      <c r="A68" s="33">
        <v>1824</v>
      </c>
      <c r="B68" s="34" t="s">
        <v>297</v>
      </c>
      <c r="C68" s="36">
        <v>121383501</v>
      </c>
      <c r="D68" s="36">
        <v>13342</v>
      </c>
      <c r="E68" s="37">
        <f t="shared" si="2"/>
        <v>9097.8489731674417</v>
      </c>
      <c r="F68" s="38">
        <f t="shared" si="3"/>
        <v>0.80264110115224407</v>
      </c>
      <c r="G68" s="83">
        <f t="shared" si="4"/>
        <v>1342.2249017523991</v>
      </c>
      <c r="H68" s="39">
        <f t="shared" si="5"/>
        <v>386.24335935914883</v>
      </c>
      <c r="I68" s="83">
        <f t="shared" si="6"/>
        <v>1728.4682611115479</v>
      </c>
      <c r="J68" s="81">
        <f t="shared" si="7"/>
        <v>-149.63833213089771</v>
      </c>
      <c r="K68" s="37">
        <f t="shared" si="10"/>
        <v>1578.8299289806503</v>
      </c>
      <c r="L68" s="37">
        <f t="shared" si="8"/>
        <v>23061223.539750271</v>
      </c>
      <c r="M68" s="37">
        <f t="shared" si="11"/>
        <v>21064748.912459835</v>
      </c>
      <c r="N68" s="41">
        <f>'jan-mar'!M68</f>
        <v>18573450.541358724</v>
      </c>
      <c r="O68" s="41">
        <f t="shared" si="9"/>
        <v>2491298.3711011112</v>
      </c>
    </row>
    <row r="69" spans="1:15" s="34" customFormat="1" x14ac:dyDescent="0.2">
      <c r="A69" s="33">
        <v>1825</v>
      </c>
      <c r="B69" s="34" t="s">
        <v>298</v>
      </c>
      <c r="C69" s="36">
        <v>13229264</v>
      </c>
      <c r="D69" s="36">
        <v>1454</v>
      </c>
      <c r="E69" s="37">
        <f t="shared" si="2"/>
        <v>9098.5309491059143</v>
      </c>
      <c r="F69" s="38">
        <f t="shared" si="3"/>
        <v>0.80270126723324065</v>
      </c>
      <c r="G69" s="83">
        <f t="shared" si="4"/>
        <v>1341.8157161893155</v>
      </c>
      <c r="H69" s="39">
        <f t="shared" si="5"/>
        <v>386.00466778068346</v>
      </c>
      <c r="I69" s="83">
        <f t="shared" si="6"/>
        <v>1727.8203839699991</v>
      </c>
      <c r="J69" s="81">
        <f t="shared" si="7"/>
        <v>-149.63833213089771</v>
      </c>
      <c r="K69" s="37">
        <f t="shared" si="10"/>
        <v>1578.1820518391014</v>
      </c>
      <c r="L69" s="37">
        <f t="shared" si="8"/>
        <v>2512250.8382923785</v>
      </c>
      <c r="M69" s="37">
        <f t="shared" si="11"/>
        <v>2294676.7033740534</v>
      </c>
      <c r="N69" s="41">
        <f>'jan-mar'!M69</f>
        <v>3156272.1818719525</v>
      </c>
      <c r="O69" s="41">
        <f t="shared" si="9"/>
        <v>-861595.47849789914</v>
      </c>
    </row>
    <row r="70" spans="1:15" s="34" customFormat="1" x14ac:dyDescent="0.2">
      <c r="A70" s="33">
        <v>1826</v>
      </c>
      <c r="B70" s="34" t="s">
        <v>397</v>
      </c>
      <c r="C70" s="36">
        <v>11517081</v>
      </c>
      <c r="D70" s="36">
        <v>1278</v>
      </c>
      <c r="E70" s="37">
        <f t="shared" si="2"/>
        <v>9011.8004694835672</v>
      </c>
      <c r="F70" s="38">
        <f t="shared" si="3"/>
        <v>0.79504962915122201</v>
      </c>
      <c r="G70" s="83">
        <f t="shared" si="4"/>
        <v>1393.8540039627237</v>
      </c>
      <c r="H70" s="39">
        <f t="shared" si="5"/>
        <v>416.36033564850493</v>
      </c>
      <c r="I70" s="83">
        <f t="shared" si="6"/>
        <v>1810.2143396112288</v>
      </c>
      <c r="J70" s="81">
        <f t="shared" si="7"/>
        <v>-149.63833213089771</v>
      </c>
      <c r="K70" s="37">
        <f t="shared" si="10"/>
        <v>1660.5760074803311</v>
      </c>
      <c r="L70" s="37">
        <f t="shared" si="8"/>
        <v>2313453.9260231503</v>
      </c>
      <c r="M70" s="37">
        <f t="shared" si="11"/>
        <v>2122216.1375598633</v>
      </c>
      <c r="N70" s="41">
        <f>'jan-mar'!M70</f>
        <v>3300139.5287705329</v>
      </c>
      <c r="O70" s="41">
        <f t="shared" si="9"/>
        <v>-1177923.3912106697</v>
      </c>
    </row>
    <row r="71" spans="1:15" s="34" customFormat="1" x14ac:dyDescent="0.2">
      <c r="A71" s="33">
        <v>1827</v>
      </c>
      <c r="B71" s="34" t="s">
        <v>299</v>
      </c>
      <c r="C71" s="36">
        <v>16113835</v>
      </c>
      <c r="D71" s="36">
        <v>1391</v>
      </c>
      <c r="E71" s="37">
        <f t="shared" si="2"/>
        <v>11584.352983465133</v>
      </c>
      <c r="F71" s="38">
        <f t="shared" si="3"/>
        <v>1.0220083738703332</v>
      </c>
      <c r="G71" s="83">
        <f t="shared" si="4"/>
        <v>-149.67750442621545</v>
      </c>
      <c r="H71" s="39">
        <f t="shared" si="5"/>
        <v>0</v>
      </c>
      <c r="I71" s="83">
        <f t="shared" si="6"/>
        <v>-149.67750442621545</v>
      </c>
      <c r="J71" s="81">
        <f t="shared" si="7"/>
        <v>-149.63833213089771</v>
      </c>
      <c r="K71" s="37">
        <f t="shared" si="10"/>
        <v>-299.31583655711313</v>
      </c>
      <c r="L71" s="37">
        <f t="shared" si="8"/>
        <v>-208201.40865686568</v>
      </c>
      <c r="M71" s="37">
        <f t="shared" si="11"/>
        <v>-416348.32865094434</v>
      </c>
      <c r="N71" s="41">
        <f>'jan-mar'!M71</f>
        <v>-404652.66256088432</v>
      </c>
      <c r="O71" s="41">
        <f t="shared" si="9"/>
        <v>-11695.666090060025</v>
      </c>
    </row>
    <row r="72" spans="1:15" s="34" customFormat="1" x14ac:dyDescent="0.2">
      <c r="A72" s="33">
        <v>1828</v>
      </c>
      <c r="B72" s="34" t="s">
        <v>300</v>
      </c>
      <c r="C72" s="36">
        <v>16062989</v>
      </c>
      <c r="D72" s="36">
        <v>1783</v>
      </c>
      <c r="E72" s="37">
        <f t="shared" si="2"/>
        <v>9008.9674705552443</v>
      </c>
      <c r="F72" s="38">
        <f t="shared" si="3"/>
        <v>0.79479969299751152</v>
      </c>
      <c r="G72" s="83">
        <f t="shared" si="4"/>
        <v>1395.5538033197174</v>
      </c>
      <c r="H72" s="39">
        <f t="shared" si="5"/>
        <v>417.35188527341796</v>
      </c>
      <c r="I72" s="83">
        <f t="shared" si="6"/>
        <v>1812.9056885931354</v>
      </c>
      <c r="J72" s="81">
        <f t="shared" si="7"/>
        <v>-149.63833213089771</v>
      </c>
      <c r="K72" s="37">
        <f t="shared" si="10"/>
        <v>1663.2673564622378</v>
      </c>
      <c r="L72" s="37">
        <f t="shared" si="8"/>
        <v>3232410.8427615603</v>
      </c>
      <c r="M72" s="37">
        <f t="shared" si="11"/>
        <v>2965605.6965721701</v>
      </c>
      <c r="N72" s="41">
        <f>'jan-mar'!M72</f>
        <v>4542870.084544491</v>
      </c>
      <c r="O72" s="41">
        <f t="shared" si="9"/>
        <v>-1577264.3879723209</v>
      </c>
    </row>
    <row r="73" spans="1:15" s="34" customFormat="1" x14ac:dyDescent="0.2">
      <c r="A73" s="33">
        <v>1832</v>
      </c>
      <c r="B73" s="34" t="s">
        <v>301</v>
      </c>
      <c r="C73" s="36">
        <v>67661895</v>
      </c>
      <c r="D73" s="36">
        <v>4459</v>
      </c>
      <c r="E73" s="37">
        <f t="shared" ref="E73:E136" si="12">IF(ISNUMBER(C73),(C73)/D73,"")</f>
        <v>15174.23076923077</v>
      </c>
      <c r="F73" s="38">
        <f t="shared" ref="F73:F136" si="13">IF(ISNUMBER(C73),E73/E$365,"")</f>
        <v>1.3387187817334512</v>
      </c>
      <c r="G73" s="83">
        <f t="shared" ref="G73:G136" si="14">IF(ISNUMBER(D73),(E$365-E73)*0.6,"")</f>
        <v>-2303.6041758855977</v>
      </c>
      <c r="H73" s="39">
        <f t="shared" ref="H73:H136" si="15">IF(ISNUMBER(D73),(IF(E73&gt;=E$365*0.9,0,IF(E73&lt;0.9*E$365,(E$365*0.9-E73)*0.35))),"")</f>
        <v>0</v>
      </c>
      <c r="I73" s="83">
        <f t="shared" ref="I73:I136" si="16">IF(ISNUMBER(C73),G73+H73,"")</f>
        <v>-2303.6041758855977</v>
      </c>
      <c r="J73" s="81">
        <f t="shared" ref="J73:J136" si="17">IF(ISNUMBER(D73),I$367,"")</f>
        <v>-149.63833213089771</v>
      </c>
      <c r="K73" s="37">
        <f t="shared" ref="K73:K136" si="18">IF(ISNUMBER(I73),I73+J73,"")</f>
        <v>-2453.2425080164953</v>
      </c>
      <c r="L73" s="37">
        <f t="shared" ref="L73:L136" si="19">IF(ISNUMBER(I73),(I73*D73),"")</f>
        <v>-10271771.020273879</v>
      </c>
      <c r="M73" s="37">
        <f t="shared" ref="M73:M136" si="20">IF(ISNUMBER(K73),(K73*D73),"")</f>
        <v>-10939008.343245553</v>
      </c>
      <c r="N73" s="41">
        <f>'jan-mar'!M73</f>
        <v>-1329529.3781157329</v>
      </c>
      <c r="O73" s="41">
        <f t="shared" ref="O73:O136" si="21">IF(ISNUMBER(M73),(M73-N73),"")</f>
        <v>-9609478.9651298206</v>
      </c>
    </row>
    <row r="74" spans="1:15" s="34" customFormat="1" x14ac:dyDescent="0.2">
      <c r="A74" s="33">
        <v>1833</v>
      </c>
      <c r="B74" s="34" t="s">
        <v>302</v>
      </c>
      <c r="C74" s="36">
        <v>267059779</v>
      </c>
      <c r="D74" s="36">
        <v>25980</v>
      </c>
      <c r="E74" s="37">
        <f t="shared" si="12"/>
        <v>10279.437220939184</v>
      </c>
      <c r="F74" s="38">
        <f t="shared" si="13"/>
        <v>0.90688456519491834</v>
      </c>
      <c r="G74" s="83">
        <f t="shared" si="14"/>
        <v>633.2719530893537</v>
      </c>
      <c r="H74" s="39">
        <f t="shared" si="15"/>
        <v>0</v>
      </c>
      <c r="I74" s="83">
        <f t="shared" si="16"/>
        <v>633.2719530893537</v>
      </c>
      <c r="J74" s="81">
        <f t="shared" si="17"/>
        <v>-149.63833213089771</v>
      </c>
      <c r="K74" s="37">
        <f t="shared" si="18"/>
        <v>483.63362095845599</v>
      </c>
      <c r="L74" s="37">
        <f t="shared" si="19"/>
        <v>16452405.341261409</v>
      </c>
      <c r="M74" s="37">
        <f t="shared" si="20"/>
        <v>12564801.472500687</v>
      </c>
      <c r="N74" s="41">
        <f>'jan-mar'!M74</f>
        <v>18983712.620311741</v>
      </c>
      <c r="O74" s="41">
        <f t="shared" si="21"/>
        <v>-6418911.1478110533</v>
      </c>
    </row>
    <row r="75" spans="1:15" s="34" customFormat="1" x14ac:dyDescent="0.2">
      <c r="A75" s="33">
        <v>1834</v>
      </c>
      <c r="B75" s="34" t="s">
        <v>303</v>
      </c>
      <c r="C75" s="36">
        <v>29811529</v>
      </c>
      <c r="D75" s="36">
        <v>1852</v>
      </c>
      <c r="E75" s="37">
        <f t="shared" si="12"/>
        <v>16096.937904967603</v>
      </c>
      <c r="F75" s="38">
        <f t="shared" si="13"/>
        <v>1.4201229327204732</v>
      </c>
      <c r="G75" s="83">
        <f t="shared" si="14"/>
        <v>-2857.2284573276975</v>
      </c>
      <c r="H75" s="39">
        <f t="shared" si="15"/>
        <v>0</v>
      </c>
      <c r="I75" s="83">
        <f t="shared" si="16"/>
        <v>-2857.2284573276975</v>
      </c>
      <c r="J75" s="81">
        <f t="shared" si="17"/>
        <v>-149.63833213089771</v>
      </c>
      <c r="K75" s="37">
        <f t="shared" si="18"/>
        <v>-3006.8667894585951</v>
      </c>
      <c r="L75" s="37">
        <f t="shared" si="19"/>
        <v>-5291587.1029708954</v>
      </c>
      <c r="M75" s="37">
        <f t="shared" si="20"/>
        <v>-5568717.2940773182</v>
      </c>
      <c r="N75" s="41">
        <f>'jan-mar'!M75</f>
        <v>-2450799.0807065121</v>
      </c>
      <c r="O75" s="41">
        <f t="shared" si="21"/>
        <v>-3117918.2133708061</v>
      </c>
    </row>
    <row r="76" spans="1:15" s="34" customFormat="1" x14ac:dyDescent="0.2">
      <c r="A76" s="33">
        <v>1835</v>
      </c>
      <c r="B76" s="34" t="s">
        <v>304</v>
      </c>
      <c r="C76" s="36">
        <v>4454789</v>
      </c>
      <c r="D76" s="36">
        <v>444</v>
      </c>
      <c r="E76" s="37">
        <f t="shared" si="12"/>
        <v>10033.308558558558</v>
      </c>
      <c r="F76" s="38">
        <f t="shared" si="13"/>
        <v>0.88517031370745536</v>
      </c>
      <c r="G76" s="83">
        <f t="shared" si="14"/>
        <v>780.94915051772944</v>
      </c>
      <c r="H76" s="39">
        <f t="shared" si="15"/>
        <v>58.832504472258272</v>
      </c>
      <c r="I76" s="83">
        <f t="shared" si="16"/>
        <v>839.78165498998771</v>
      </c>
      <c r="J76" s="81">
        <f t="shared" si="17"/>
        <v>-149.63833213089771</v>
      </c>
      <c r="K76" s="37">
        <f t="shared" si="18"/>
        <v>690.14332285908995</v>
      </c>
      <c r="L76" s="37">
        <f t="shared" si="19"/>
        <v>372863.05481555453</v>
      </c>
      <c r="M76" s="37">
        <f t="shared" si="20"/>
        <v>306423.63534943596</v>
      </c>
      <c r="N76" s="41">
        <f>'jan-mar'!M76</f>
        <v>354480.07032403478</v>
      </c>
      <c r="O76" s="41">
        <f t="shared" si="21"/>
        <v>-48056.434974598815</v>
      </c>
    </row>
    <row r="77" spans="1:15" s="34" customFormat="1" x14ac:dyDescent="0.2">
      <c r="A77" s="33">
        <v>1836</v>
      </c>
      <c r="B77" s="34" t="s">
        <v>305</v>
      </c>
      <c r="C77" s="36">
        <v>10625886</v>
      </c>
      <c r="D77" s="36">
        <v>1139</v>
      </c>
      <c r="E77" s="37">
        <f t="shared" si="12"/>
        <v>9329.1360842844606</v>
      </c>
      <c r="F77" s="38">
        <f t="shared" si="13"/>
        <v>0.82304598389945172</v>
      </c>
      <c r="G77" s="83">
        <f t="shared" si="14"/>
        <v>1203.4526350821877</v>
      </c>
      <c r="H77" s="39">
        <f t="shared" si="15"/>
        <v>305.29287046819223</v>
      </c>
      <c r="I77" s="83">
        <f t="shared" si="16"/>
        <v>1508.7455055503799</v>
      </c>
      <c r="J77" s="81">
        <f t="shared" si="17"/>
        <v>-149.63833213089771</v>
      </c>
      <c r="K77" s="37">
        <f t="shared" si="18"/>
        <v>1359.1071734194823</v>
      </c>
      <c r="L77" s="37">
        <f t="shared" si="19"/>
        <v>1718461.1308218827</v>
      </c>
      <c r="M77" s="37">
        <f t="shared" si="20"/>
        <v>1548023.0705247903</v>
      </c>
      <c r="N77" s="41">
        <f>'jan-mar'!M77</f>
        <v>1752086.6356961159</v>
      </c>
      <c r="O77" s="41">
        <f t="shared" si="21"/>
        <v>-204063.56517132558</v>
      </c>
    </row>
    <row r="78" spans="1:15" s="34" customFormat="1" x14ac:dyDescent="0.2">
      <c r="A78" s="33">
        <v>1837</v>
      </c>
      <c r="B78" s="34" t="s">
        <v>306</v>
      </c>
      <c r="C78" s="36">
        <v>78044942</v>
      </c>
      <c r="D78" s="36">
        <v>6212</v>
      </c>
      <c r="E78" s="37">
        <f t="shared" si="12"/>
        <v>12563.577269800386</v>
      </c>
      <c r="F78" s="38">
        <f t="shared" si="13"/>
        <v>1.108398647195074</v>
      </c>
      <c r="G78" s="83">
        <f t="shared" si="14"/>
        <v>-737.21207622736722</v>
      </c>
      <c r="H78" s="39">
        <f t="shared" si="15"/>
        <v>0</v>
      </c>
      <c r="I78" s="83">
        <f t="shared" si="16"/>
        <v>-737.21207622736722</v>
      </c>
      <c r="J78" s="81">
        <f t="shared" si="17"/>
        <v>-149.63833213089771</v>
      </c>
      <c r="K78" s="37">
        <f t="shared" si="18"/>
        <v>-886.85040835826499</v>
      </c>
      <c r="L78" s="37">
        <f t="shared" si="19"/>
        <v>-4579561.4175244048</v>
      </c>
      <c r="M78" s="37">
        <f t="shared" si="20"/>
        <v>-5509114.7367215417</v>
      </c>
      <c r="N78" s="41">
        <f>'jan-mar'!M78</f>
        <v>-280244.70828772022</v>
      </c>
      <c r="O78" s="41">
        <f t="shared" si="21"/>
        <v>-5228870.0284338212</v>
      </c>
    </row>
    <row r="79" spans="1:15" s="34" customFormat="1" x14ac:dyDescent="0.2">
      <c r="A79" s="33">
        <v>1838</v>
      </c>
      <c r="B79" s="34" t="s">
        <v>307</v>
      </c>
      <c r="C79" s="36">
        <v>20238848</v>
      </c>
      <c r="D79" s="36">
        <v>1928</v>
      </c>
      <c r="E79" s="37">
        <f t="shared" si="12"/>
        <v>10497.327800829875</v>
      </c>
      <c r="F79" s="38">
        <f t="shared" si="13"/>
        <v>0.92610756345417367</v>
      </c>
      <c r="G79" s="83">
        <f t="shared" si="14"/>
        <v>502.53760515493923</v>
      </c>
      <c r="H79" s="39">
        <f t="shared" si="15"/>
        <v>0</v>
      </c>
      <c r="I79" s="83">
        <f t="shared" si="16"/>
        <v>502.53760515493923</v>
      </c>
      <c r="J79" s="81">
        <f t="shared" si="17"/>
        <v>-149.63833213089771</v>
      </c>
      <c r="K79" s="37">
        <f t="shared" si="18"/>
        <v>352.89927302404152</v>
      </c>
      <c r="L79" s="37">
        <f t="shared" si="19"/>
        <v>968892.50273872283</v>
      </c>
      <c r="M79" s="37">
        <f t="shared" si="20"/>
        <v>680389.79839035205</v>
      </c>
      <c r="N79" s="41">
        <f>'jan-mar'!M79</f>
        <v>2157826.3589746389</v>
      </c>
      <c r="O79" s="41">
        <f t="shared" si="21"/>
        <v>-1477436.5605842867</v>
      </c>
    </row>
    <row r="80" spans="1:15" s="34" customFormat="1" x14ac:dyDescent="0.2">
      <c r="A80" s="33">
        <v>1839</v>
      </c>
      <c r="B80" s="34" t="s">
        <v>308</v>
      </c>
      <c r="C80" s="36">
        <v>13582655</v>
      </c>
      <c r="D80" s="36">
        <v>1027</v>
      </c>
      <c r="E80" s="37">
        <f t="shared" si="12"/>
        <v>13225.564751703992</v>
      </c>
      <c r="F80" s="38">
        <f t="shared" si="13"/>
        <v>1.1668012831358556</v>
      </c>
      <c r="G80" s="83">
        <f t="shared" si="14"/>
        <v>-1134.4045653695314</v>
      </c>
      <c r="H80" s="39">
        <f t="shared" si="15"/>
        <v>0</v>
      </c>
      <c r="I80" s="83">
        <f t="shared" si="16"/>
        <v>-1134.4045653695314</v>
      </c>
      <c r="J80" s="81">
        <f t="shared" si="17"/>
        <v>-149.63833213089771</v>
      </c>
      <c r="K80" s="37">
        <f t="shared" si="18"/>
        <v>-1284.042897500429</v>
      </c>
      <c r="L80" s="37">
        <f t="shared" si="19"/>
        <v>-1165033.4886345088</v>
      </c>
      <c r="M80" s="37">
        <f t="shared" si="20"/>
        <v>-1318712.0557329406</v>
      </c>
      <c r="N80" s="41">
        <f>'jan-mar'!M80</f>
        <v>693261.73372248549</v>
      </c>
      <c r="O80" s="41">
        <f t="shared" si="21"/>
        <v>-2011973.7894554259</v>
      </c>
    </row>
    <row r="81" spans="1:15" s="34" customFormat="1" x14ac:dyDescent="0.2">
      <c r="A81" s="33">
        <v>1840</v>
      </c>
      <c r="B81" s="34" t="s">
        <v>309</v>
      </c>
      <c r="C81" s="36">
        <v>40105393</v>
      </c>
      <c r="D81" s="36">
        <v>4650</v>
      </c>
      <c r="E81" s="37">
        <f t="shared" si="12"/>
        <v>8624.8156989247309</v>
      </c>
      <c r="F81" s="38">
        <f t="shared" si="13"/>
        <v>0.76090860490619616</v>
      </c>
      <c r="G81" s="83">
        <f t="shared" si="14"/>
        <v>1626.0448662980255</v>
      </c>
      <c r="H81" s="39">
        <f t="shared" si="15"/>
        <v>551.80500534409759</v>
      </c>
      <c r="I81" s="83">
        <f t="shared" si="16"/>
        <v>2177.8498716421232</v>
      </c>
      <c r="J81" s="81">
        <f t="shared" si="17"/>
        <v>-149.63833213089771</v>
      </c>
      <c r="K81" s="37">
        <f t="shared" si="18"/>
        <v>2028.2115395112255</v>
      </c>
      <c r="L81" s="37">
        <f t="shared" si="19"/>
        <v>10127001.903135873</v>
      </c>
      <c r="M81" s="37">
        <f t="shared" si="20"/>
        <v>9431183.6587271988</v>
      </c>
      <c r="N81" s="41">
        <f>'jan-mar'!M81</f>
        <v>9094152.9006909076</v>
      </c>
      <c r="O81" s="41">
        <f t="shared" si="21"/>
        <v>337030.75803629123</v>
      </c>
    </row>
    <row r="82" spans="1:15" s="34" customFormat="1" x14ac:dyDescent="0.2">
      <c r="A82" s="33">
        <v>1841</v>
      </c>
      <c r="B82" s="34" t="s">
        <v>398</v>
      </c>
      <c r="C82" s="36">
        <v>99512159</v>
      </c>
      <c r="D82" s="36">
        <v>9572</v>
      </c>
      <c r="E82" s="37">
        <f t="shared" si="12"/>
        <v>10396.172064354367</v>
      </c>
      <c r="F82" s="38">
        <f t="shared" si="13"/>
        <v>0.91718328344556621</v>
      </c>
      <c r="G82" s="83">
        <f t="shared" si="14"/>
        <v>563.23104704024411</v>
      </c>
      <c r="H82" s="39">
        <f t="shared" si="15"/>
        <v>0</v>
      </c>
      <c r="I82" s="83">
        <f t="shared" si="16"/>
        <v>563.23104704024411</v>
      </c>
      <c r="J82" s="81">
        <f t="shared" si="17"/>
        <v>-149.63833213089771</v>
      </c>
      <c r="K82" s="37">
        <f t="shared" si="18"/>
        <v>413.5927149093464</v>
      </c>
      <c r="L82" s="37">
        <f t="shared" si="19"/>
        <v>5391247.5822692169</v>
      </c>
      <c r="M82" s="37">
        <f t="shared" si="20"/>
        <v>3958909.4671122637</v>
      </c>
      <c r="N82" s="41">
        <f>'jan-mar'!M82</f>
        <v>7376807.4561749157</v>
      </c>
      <c r="O82" s="41">
        <f t="shared" si="21"/>
        <v>-3417897.989062652</v>
      </c>
    </row>
    <row r="83" spans="1:15" s="34" customFormat="1" x14ac:dyDescent="0.2">
      <c r="A83" s="33">
        <v>1845</v>
      </c>
      <c r="B83" s="34" t="s">
        <v>310</v>
      </c>
      <c r="C83" s="36">
        <v>30132109</v>
      </c>
      <c r="D83" s="36">
        <v>1845</v>
      </c>
      <c r="E83" s="37">
        <f t="shared" si="12"/>
        <v>16331.766395663957</v>
      </c>
      <c r="F83" s="38">
        <f t="shared" si="13"/>
        <v>1.4408402472099024</v>
      </c>
      <c r="G83" s="83">
        <f t="shared" si="14"/>
        <v>-2998.1255517455102</v>
      </c>
      <c r="H83" s="39">
        <f t="shared" si="15"/>
        <v>0</v>
      </c>
      <c r="I83" s="83">
        <f t="shared" si="16"/>
        <v>-2998.1255517455102</v>
      </c>
      <c r="J83" s="81">
        <f t="shared" si="17"/>
        <v>-149.63833213089771</v>
      </c>
      <c r="K83" s="37">
        <f t="shared" si="18"/>
        <v>-3147.7638838764078</v>
      </c>
      <c r="L83" s="37">
        <f t="shared" si="19"/>
        <v>-5531541.6429704661</v>
      </c>
      <c r="M83" s="37">
        <f t="shared" si="20"/>
        <v>-5807624.3657519724</v>
      </c>
      <c r="N83" s="41">
        <f>'jan-mar'!M83</f>
        <v>-2247204.2235980104</v>
      </c>
      <c r="O83" s="41">
        <f t="shared" si="21"/>
        <v>-3560420.142153962</v>
      </c>
    </row>
    <row r="84" spans="1:15" s="34" customFormat="1" x14ac:dyDescent="0.2">
      <c r="A84" s="33">
        <v>1848</v>
      </c>
      <c r="B84" s="34" t="s">
        <v>311</v>
      </c>
      <c r="C84" s="36">
        <v>24446047</v>
      </c>
      <c r="D84" s="36">
        <v>2665</v>
      </c>
      <c r="E84" s="37">
        <f t="shared" si="12"/>
        <v>9173.0007504690439</v>
      </c>
      <c r="F84" s="38">
        <f t="shared" si="13"/>
        <v>0.80927122937978546</v>
      </c>
      <c r="G84" s="83">
        <f t="shared" si="14"/>
        <v>1297.1338353714377</v>
      </c>
      <c r="H84" s="39">
        <f t="shared" si="15"/>
        <v>359.94023730358811</v>
      </c>
      <c r="I84" s="83">
        <f t="shared" si="16"/>
        <v>1657.0740726750259</v>
      </c>
      <c r="J84" s="81">
        <f t="shared" si="17"/>
        <v>-149.63833213089771</v>
      </c>
      <c r="K84" s="37">
        <f t="shared" si="18"/>
        <v>1507.4357405441283</v>
      </c>
      <c r="L84" s="37">
        <f t="shared" si="19"/>
        <v>4416102.4036789443</v>
      </c>
      <c r="M84" s="37">
        <f t="shared" si="20"/>
        <v>4017316.2485501021</v>
      </c>
      <c r="N84" s="41">
        <f>'jan-mar'!M84</f>
        <v>3757608.1938368301</v>
      </c>
      <c r="O84" s="41">
        <f t="shared" si="21"/>
        <v>259708.05471327202</v>
      </c>
    </row>
    <row r="85" spans="1:15" s="34" customFormat="1" x14ac:dyDescent="0.2">
      <c r="A85" s="33">
        <v>1851</v>
      </c>
      <c r="B85" s="34" t="s">
        <v>312</v>
      </c>
      <c r="C85" s="36">
        <v>16882676</v>
      </c>
      <c r="D85" s="36">
        <v>1985</v>
      </c>
      <c r="E85" s="37">
        <f t="shared" si="12"/>
        <v>8505.1264483627201</v>
      </c>
      <c r="F85" s="38">
        <f t="shared" si="13"/>
        <v>0.75034923948360954</v>
      </c>
      <c r="G85" s="83">
        <f t="shared" si="14"/>
        <v>1697.8584166352321</v>
      </c>
      <c r="H85" s="39">
        <f t="shared" si="15"/>
        <v>593.69624304080139</v>
      </c>
      <c r="I85" s="83">
        <f t="shared" si="16"/>
        <v>2291.5546596760332</v>
      </c>
      <c r="J85" s="81">
        <f t="shared" si="17"/>
        <v>-149.63833213089771</v>
      </c>
      <c r="K85" s="37">
        <f t="shared" si="18"/>
        <v>2141.9163275451356</v>
      </c>
      <c r="L85" s="37">
        <f t="shared" si="19"/>
        <v>4548735.9994569262</v>
      </c>
      <c r="M85" s="37">
        <f t="shared" si="20"/>
        <v>4251703.9101770939</v>
      </c>
      <c r="N85" s="41">
        <f>'jan-mar'!M85</f>
        <v>3843495.2568540745</v>
      </c>
      <c r="O85" s="41">
        <f t="shared" si="21"/>
        <v>408208.65332301939</v>
      </c>
    </row>
    <row r="86" spans="1:15" s="34" customFormat="1" x14ac:dyDescent="0.2">
      <c r="A86" s="33">
        <v>1853</v>
      </c>
      <c r="B86" s="34" t="s">
        <v>314</v>
      </c>
      <c r="C86" s="36">
        <v>11972032</v>
      </c>
      <c r="D86" s="36">
        <v>1310</v>
      </c>
      <c r="E86" s="37">
        <f t="shared" si="12"/>
        <v>9138.9557251908391</v>
      </c>
      <c r="F86" s="38">
        <f t="shared" si="13"/>
        <v>0.80626766923511306</v>
      </c>
      <c r="G86" s="83">
        <f t="shared" si="14"/>
        <v>1317.5608505383607</v>
      </c>
      <c r="H86" s="39">
        <f t="shared" si="15"/>
        <v>371.85599615095975</v>
      </c>
      <c r="I86" s="83">
        <f t="shared" si="16"/>
        <v>1689.4168466893204</v>
      </c>
      <c r="J86" s="81">
        <f t="shared" si="17"/>
        <v>-149.63833213089771</v>
      </c>
      <c r="K86" s="37">
        <f t="shared" si="18"/>
        <v>1539.7785145584228</v>
      </c>
      <c r="L86" s="37">
        <f t="shared" si="19"/>
        <v>2213136.06916301</v>
      </c>
      <c r="M86" s="37">
        <f t="shared" si="20"/>
        <v>2017109.8540715338</v>
      </c>
      <c r="N86" s="41">
        <f>'jan-mar'!M86</f>
        <v>2606056.7793344264</v>
      </c>
      <c r="O86" s="41">
        <f t="shared" si="21"/>
        <v>-588946.92526289262</v>
      </c>
    </row>
    <row r="87" spans="1:15" s="34" customFormat="1" x14ac:dyDescent="0.2">
      <c r="A87" s="33">
        <v>1856</v>
      </c>
      <c r="B87" s="34" t="s">
        <v>315</v>
      </c>
      <c r="C87" s="36">
        <v>4508565</v>
      </c>
      <c r="D87" s="36">
        <v>469</v>
      </c>
      <c r="E87" s="37">
        <f t="shared" si="12"/>
        <v>9613.14498933902</v>
      </c>
      <c r="F87" s="38">
        <f t="shared" si="13"/>
        <v>0.84810215057822991</v>
      </c>
      <c r="G87" s="83">
        <f t="shared" si="14"/>
        <v>1033.0472920494522</v>
      </c>
      <c r="H87" s="39">
        <f t="shared" si="15"/>
        <v>205.88975369909647</v>
      </c>
      <c r="I87" s="83">
        <f t="shared" si="16"/>
        <v>1238.9370457485486</v>
      </c>
      <c r="J87" s="81">
        <f t="shared" si="17"/>
        <v>-149.63833213089771</v>
      </c>
      <c r="K87" s="37">
        <f t="shared" si="18"/>
        <v>1089.2987136176509</v>
      </c>
      <c r="L87" s="37">
        <f t="shared" si="19"/>
        <v>581061.47445606929</v>
      </c>
      <c r="M87" s="37">
        <f t="shared" si="20"/>
        <v>510881.0966866783</v>
      </c>
      <c r="N87" s="41">
        <f>'jan-mar'!M87</f>
        <v>392293.61763957725</v>
      </c>
      <c r="O87" s="41">
        <f t="shared" si="21"/>
        <v>118587.47904710105</v>
      </c>
    </row>
    <row r="88" spans="1:15" s="34" customFormat="1" x14ac:dyDescent="0.2">
      <c r="A88" s="33">
        <v>1857</v>
      </c>
      <c r="B88" s="34" t="s">
        <v>316</v>
      </c>
      <c r="C88" s="36">
        <v>7317646</v>
      </c>
      <c r="D88" s="36">
        <v>688</v>
      </c>
      <c r="E88" s="37">
        <f t="shared" si="12"/>
        <v>10636.113372093023</v>
      </c>
      <c r="F88" s="38">
        <f t="shared" si="13"/>
        <v>0.93835166687589855</v>
      </c>
      <c r="G88" s="83">
        <f t="shared" si="14"/>
        <v>419.26626239705035</v>
      </c>
      <c r="H88" s="39">
        <f t="shared" si="15"/>
        <v>0</v>
      </c>
      <c r="I88" s="83">
        <f t="shared" si="16"/>
        <v>419.26626239705035</v>
      </c>
      <c r="J88" s="81">
        <f t="shared" si="17"/>
        <v>-149.63833213089771</v>
      </c>
      <c r="K88" s="37">
        <f t="shared" si="18"/>
        <v>269.62793026615265</v>
      </c>
      <c r="L88" s="37">
        <f t="shared" si="19"/>
        <v>288455.18852917064</v>
      </c>
      <c r="M88" s="37">
        <f t="shared" si="20"/>
        <v>185504.01602311301</v>
      </c>
      <c r="N88" s="41">
        <f>'jan-mar'!M88</f>
        <v>91826.901335809715</v>
      </c>
      <c r="O88" s="41">
        <f t="shared" si="21"/>
        <v>93677.114687303299</v>
      </c>
    </row>
    <row r="89" spans="1:15" s="34" customFormat="1" x14ac:dyDescent="0.2">
      <c r="A89" s="33">
        <v>1859</v>
      </c>
      <c r="B89" s="34" t="s">
        <v>317</v>
      </c>
      <c r="C89" s="36">
        <v>12187407</v>
      </c>
      <c r="D89" s="36">
        <v>1220</v>
      </c>
      <c r="E89" s="37">
        <f t="shared" si="12"/>
        <v>9989.6778688524591</v>
      </c>
      <c r="F89" s="38">
        <f t="shared" si="13"/>
        <v>0.88132107583452302</v>
      </c>
      <c r="G89" s="83">
        <f t="shared" si="14"/>
        <v>807.12756434138862</v>
      </c>
      <c r="H89" s="39">
        <f t="shared" si="15"/>
        <v>74.103245869392765</v>
      </c>
      <c r="I89" s="83">
        <f t="shared" si="16"/>
        <v>881.23081021078133</v>
      </c>
      <c r="J89" s="81">
        <f t="shared" si="17"/>
        <v>-149.63833213089771</v>
      </c>
      <c r="K89" s="37">
        <f t="shared" si="18"/>
        <v>731.59247807988368</v>
      </c>
      <c r="L89" s="37">
        <f t="shared" si="19"/>
        <v>1075101.5884571532</v>
      </c>
      <c r="M89" s="37">
        <f t="shared" si="20"/>
        <v>892542.82325745805</v>
      </c>
      <c r="N89" s="41">
        <f>'jan-mar'!M89</f>
        <v>736612.15899847285</v>
      </c>
      <c r="O89" s="41">
        <f t="shared" si="21"/>
        <v>155930.6642589852</v>
      </c>
    </row>
    <row r="90" spans="1:15" s="34" customFormat="1" x14ac:dyDescent="0.2">
      <c r="A90" s="33">
        <v>1860</v>
      </c>
      <c r="B90" s="34" t="s">
        <v>318</v>
      </c>
      <c r="C90" s="36">
        <v>105720279</v>
      </c>
      <c r="D90" s="36">
        <v>11551</v>
      </c>
      <c r="E90" s="37">
        <f t="shared" si="12"/>
        <v>9152.4784867111066</v>
      </c>
      <c r="F90" s="38">
        <f t="shared" si="13"/>
        <v>0.80746069016008759</v>
      </c>
      <c r="G90" s="83">
        <f t="shared" si="14"/>
        <v>1309.4471936262</v>
      </c>
      <c r="H90" s="39">
        <f t="shared" si="15"/>
        <v>367.12302961886616</v>
      </c>
      <c r="I90" s="83">
        <f t="shared" si="16"/>
        <v>1676.5702232450662</v>
      </c>
      <c r="J90" s="81">
        <f t="shared" si="17"/>
        <v>-149.63833213089771</v>
      </c>
      <c r="K90" s="37">
        <f t="shared" si="18"/>
        <v>1526.9318911141686</v>
      </c>
      <c r="L90" s="37">
        <f t="shared" si="19"/>
        <v>19366062.648703761</v>
      </c>
      <c r="M90" s="37">
        <f t="shared" si="20"/>
        <v>17637590.274259761</v>
      </c>
      <c r="N90" s="41">
        <f>'jan-mar'!M90</f>
        <v>16602064.781673249</v>
      </c>
      <c r="O90" s="41">
        <f t="shared" si="21"/>
        <v>1035525.4925865121</v>
      </c>
    </row>
    <row r="91" spans="1:15" s="34" customFormat="1" x14ac:dyDescent="0.2">
      <c r="A91" s="33">
        <v>1865</v>
      </c>
      <c r="B91" s="34" t="s">
        <v>319</v>
      </c>
      <c r="C91" s="36">
        <v>96805091</v>
      </c>
      <c r="D91" s="36">
        <v>9736</v>
      </c>
      <c r="E91" s="37">
        <f t="shared" si="12"/>
        <v>9943.0044165981926</v>
      </c>
      <c r="F91" s="38">
        <f t="shared" si="13"/>
        <v>0.87720339579582052</v>
      </c>
      <c r="G91" s="83">
        <f t="shared" si="14"/>
        <v>835.13163569394851</v>
      </c>
      <c r="H91" s="39">
        <f t="shared" si="15"/>
        <v>90.438954158386053</v>
      </c>
      <c r="I91" s="83">
        <f t="shared" si="16"/>
        <v>925.57058985233459</v>
      </c>
      <c r="J91" s="81">
        <f t="shared" si="17"/>
        <v>-149.63833213089771</v>
      </c>
      <c r="K91" s="37">
        <f t="shared" si="18"/>
        <v>775.93225772143683</v>
      </c>
      <c r="L91" s="37">
        <f t="shared" si="19"/>
        <v>9011355.2628023289</v>
      </c>
      <c r="M91" s="37">
        <f t="shared" si="20"/>
        <v>7554476.4611759093</v>
      </c>
      <c r="N91" s="41">
        <f>'jan-mar'!M91</f>
        <v>6824436.6965648681</v>
      </c>
      <c r="O91" s="41">
        <f t="shared" si="21"/>
        <v>730039.76461104117</v>
      </c>
    </row>
    <row r="92" spans="1:15" s="34" customFormat="1" x14ac:dyDescent="0.2">
      <c r="A92" s="33">
        <v>1866</v>
      </c>
      <c r="B92" s="34" t="s">
        <v>320</v>
      </c>
      <c r="C92" s="36">
        <v>83819801</v>
      </c>
      <c r="D92" s="36">
        <v>8184</v>
      </c>
      <c r="E92" s="37">
        <f t="shared" si="12"/>
        <v>10241.911168132943</v>
      </c>
      <c r="F92" s="38">
        <f t="shared" si="13"/>
        <v>0.90357389775746888</v>
      </c>
      <c r="G92" s="83">
        <f t="shared" si="14"/>
        <v>655.78758477309816</v>
      </c>
      <c r="H92" s="39">
        <f t="shared" si="15"/>
        <v>0</v>
      </c>
      <c r="I92" s="83">
        <f t="shared" si="16"/>
        <v>655.78758477309816</v>
      </c>
      <c r="J92" s="81">
        <f t="shared" si="17"/>
        <v>-149.63833213089771</v>
      </c>
      <c r="K92" s="37">
        <f t="shared" si="18"/>
        <v>506.14925264220045</v>
      </c>
      <c r="L92" s="37">
        <f t="shared" si="19"/>
        <v>5366965.5937830349</v>
      </c>
      <c r="M92" s="37">
        <f t="shared" si="20"/>
        <v>4142325.4836237687</v>
      </c>
      <c r="N92" s="41">
        <f>'jan-mar'!M92</f>
        <v>3565356.0891457335</v>
      </c>
      <c r="O92" s="41">
        <f t="shared" si="21"/>
        <v>576969.39447803516</v>
      </c>
    </row>
    <row r="93" spans="1:15" s="34" customFormat="1" x14ac:dyDescent="0.2">
      <c r="A93" s="33">
        <v>1867</v>
      </c>
      <c r="B93" s="34" t="s">
        <v>422</v>
      </c>
      <c r="C93" s="36">
        <v>37798239</v>
      </c>
      <c r="D93" s="36">
        <v>2584</v>
      </c>
      <c r="E93" s="37">
        <f t="shared" si="12"/>
        <v>14627.801470588236</v>
      </c>
      <c r="F93" s="38">
        <f t="shared" si="13"/>
        <v>1.290511055351333</v>
      </c>
      <c r="G93" s="83">
        <f t="shared" si="14"/>
        <v>-1975.7465967000774</v>
      </c>
      <c r="H93" s="39">
        <f t="shared" si="15"/>
        <v>0</v>
      </c>
      <c r="I93" s="83">
        <f t="shared" si="16"/>
        <v>-1975.7465967000774</v>
      </c>
      <c r="J93" s="81">
        <f t="shared" si="17"/>
        <v>-149.63833213089771</v>
      </c>
      <c r="K93" s="37">
        <f t="shared" si="18"/>
        <v>-2125.3849288309752</v>
      </c>
      <c r="L93" s="37">
        <f t="shared" si="19"/>
        <v>-5105329.2058729995</v>
      </c>
      <c r="M93" s="37">
        <f t="shared" si="20"/>
        <v>-5491994.6560992403</v>
      </c>
      <c r="N93" s="41">
        <f>'jan-mar'!M93</f>
        <v>-5646509.0240527159</v>
      </c>
      <c r="O93" s="41">
        <f t="shared" si="21"/>
        <v>154514.36795347556</v>
      </c>
    </row>
    <row r="94" spans="1:15" s="34" customFormat="1" x14ac:dyDescent="0.2">
      <c r="A94" s="33">
        <v>1868</v>
      </c>
      <c r="B94" s="34" t="s">
        <v>321</v>
      </c>
      <c r="C94" s="36">
        <v>45681284</v>
      </c>
      <c r="D94" s="36">
        <v>4533</v>
      </c>
      <c r="E94" s="37">
        <f t="shared" si="12"/>
        <v>10077.494815795279</v>
      </c>
      <c r="F94" s="38">
        <f t="shared" si="13"/>
        <v>0.88906856551058799</v>
      </c>
      <c r="G94" s="83">
        <f t="shared" si="14"/>
        <v>754.43739617569702</v>
      </c>
      <c r="H94" s="39">
        <f t="shared" si="15"/>
        <v>43.36731443940598</v>
      </c>
      <c r="I94" s="83">
        <f t="shared" si="16"/>
        <v>797.80471061510298</v>
      </c>
      <c r="J94" s="81">
        <f t="shared" si="17"/>
        <v>-149.63833213089771</v>
      </c>
      <c r="K94" s="37">
        <f t="shared" si="18"/>
        <v>648.16637848420532</v>
      </c>
      <c r="L94" s="37">
        <f t="shared" si="19"/>
        <v>3616448.753218262</v>
      </c>
      <c r="M94" s="37">
        <f t="shared" si="20"/>
        <v>2938138.1936689029</v>
      </c>
      <c r="N94" s="41">
        <f>'jan-mar'!M94</f>
        <v>2223021.0467372434</v>
      </c>
      <c r="O94" s="41">
        <f t="shared" si="21"/>
        <v>715117.14693165943</v>
      </c>
    </row>
    <row r="95" spans="1:15" s="34" customFormat="1" x14ac:dyDescent="0.2">
      <c r="A95" s="33">
        <v>1870</v>
      </c>
      <c r="B95" s="34" t="s">
        <v>385</v>
      </c>
      <c r="C95" s="36">
        <v>102271638</v>
      </c>
      <c r="D95" s="36">
        <v>10561</v>
      </c>
      <c r="E95" s="37">
        <f t="shared" si="12"/>
        <v>9683.8971688287093</v>
      </c>
      <c r="F95" s="38">
        <f t="shared" si="13"/>
        <v>0.85434413232820339</v>
      </c>
      <c r="G95" s="83">
        <f t="shared" si="14"/>
        <v>990.59598435563851</v>
      </c>
      <c r="H95" s="39">
        <f t="shared" si="15"/>
        <v>181.12649087770524</v>
      </c>
      <c r="I95" s="83">
        <f t="shared" si="16"/>
        <v>1171.7224752333436</v>
      </c>
      <c r="J95" s="81">
        <f t="shared" si="17"/>
        <v>-149.63833213089771</v>
      </c>
      <c r="K95" s="37">
        <f t="shared" si="18"/>
        <v>1022.084143102446</v>
      </c>
      <c r="L95" s="37">
        <f t="shared" si="19"/>
        <v>12374561.060939342</v>
      </c>
      <c r="M95" s="37">
        <f t="shared" si="20"/>
        <v>10794230.635304932</v>
      </c>
      <c r="N95" s="41">
        <f>'jan-mar'!M95</f>
        <v>8916962.0079777744</v>
      </c>
      <c r="O95" s="41">
        <f t="shared" si="21"/>
        <v>1877268.6273271572</v>
      </c>
    </row>
    <row r="96" spans="1:15" s="34" customFormat="1" x14ac:dyDescent="0.2">
      <c r="A96" s="33">
        <v>1871</v>
      </c>
      <c r="B96" s="34" t="s">
        <v>322</v>
      </c>
      <c r="C96" s="36">
        <v>44342151</v>
      </c>
      <c r="D96" s="36">
        <v>4577</v>
      </c>
      <c r="E96" s="37">
        <f t="shared" si="12"/>
        <v>9688.038234651518</v>
      </c>
      <c r="F96" s="38">
        <f t="shared" si="13"/>
        <v>0.85470947029344835</v>
      </c>
      <c r="G96" s="83">
        <f t="shared" si="14"/>
        <v>988.11134486195328</v>
      </c>
      <c r="H96" s="39">
        <f t="shared" si="15"/>
        <v>179.67711783972217</v>
      </c>
      <c r="I96" s="83">
        <f t="shared" si="16"/>
        <v>1167.7884627016754</v>
      </c>
      <c r="J96" s="81">
        <f t="shared" si="17"/>
        <v>-149.63833213089771</v>
      </c>
      <c r="K96" s="37">
        <f t="shared" si="18"/>
        <v>1018.1501305707777</v>
      </c>
      <c r="L96" s="37">
        <f t="shared" si="19"/>
        <v>5344967.7937855683</v>
      </c>
      <c r="M96" s="37">
        <f t="shared" si="20"/>
        <v>4660073.1476224493</v>
      </c>
      <c r="N96" s="41">
        <f>'jan-mar'!M96</f>
        <v>4109321.352529522</v>
      </c>
      <c r="O96" s="41">
        <f t="shared" si="21"/>
        <v>550751.79509292729</v>
      </c>
    </row>
    <row r="97" spans="1:15" s="34" customFormat="1" x14ac:dyDescent="0.2">
      <c r="A97" s="33">
        <v>1874</v>
      </c>
      <c r="B97" s="34" t="s">
        <v>323</v>
      </c>
      <c r="C97" s="36">
        <v>11568761</v>
      </c>
      <c r="D97" s="36">
        <v>979</v>
      </c>
      <c r="E97" s="37">
        <f t="shared" si="12"/>
        <v>11816.916241062308</v>
      </c>
      <c r="F97" s="38">
        <f t="shared" si="13"/>
        <v>1.0425258423088495</v>
      </c>
      <c r="G97" s="83">
        <f t="shared" si="14"/>
        <v>-289.21545898452092</v>
      </c>
      <c r="H97" s="39">
        <f t="shared" si="15"/>
        <v>0</v>
      </c>
      <c r="I97" s="83">
        <f t="shared" si="16"/>
        <v>-289.21545898452092</v>
      </c>
      <c r="J97" s="81">
        <f t="shared" si="17"/>
        <v>-149.63833213089771</v>
      </c>
      <c r="K97" s="37">
        <f t="shared" si="18"/>
        <v>-438.85379111541863</v>
      </c>
      <c r="L97" s="37">
        <f t="shared" si="19"/>
        <v>-283141.93434584601</v>
      </c>
      <c r="M97" s="37">
        <f t="shared" si="20"/>
        <v>-429637.86150199483</v>
      </c>
      <c r="N97" s="41">
        <f>'jan-mar'!M97</f>
        <v>-556373.6441747715</v>
      </c>
      <c r="O97" s="41">
        <f t="shared" si="21"/>
        <v>126735.78267277667</v>
      </c>
    </row>
    <row r="98" spans="1:15" s="34" customFormat="1" x14ac:dyDescent="0.2">
      <c r="A98" s="33">
        <v>1875</v>
      </c>
      <c r="B98" s="34" t="s">
        <v>384</v>
      </c>
      <c r="C98" s="36">
        <v>29584191</v>
      </c>
      <c r="D98" s="36">
        <v>2682</v>
      </c>
      <c r="E98" s="37">
        <f t="shared" si="12"/>
        <v>11030.645413870247</v>
      </c>
      <c r="F98" s="38">
        <f t="shared" si="13"/>
        <v>0.97315853533303298</v>
      </c>
      <c r="G98" s="83">
        <f t="shared" si="14"/>
        <v>182.54703733071619</v>
      </c>
      <c r="H98" s="39">
        <f t="shared" si="15"/>
        <v>0</v>
      </c>
      <c r="I98" s="83">
        <f t="shared" si="16"/>
        <v>182.54703733071619</v>
      </c>
      <c r="J98" s="81">
        <f t="shared" si="17"/>
        <v>-149.63833213089771</v>
      </c>
      <c r="K98" s="37">
        <f t="shared" si="18"/>
        <v>32.908705199818485</v>
      </c>
      <c r="L98" s="37">
        <f t="shared" si="19"/>
        <v>489591.15412098082</v>
      </c>
      <c r="M98" s="37">
        <f t="shared" si="20"/>
        <v>88261.147345913181</v>
      </c>
      <c r="N98" s="41">
        <f>'jan-mar'!M98</f>
        <v>1411873.2660113981</v>
      </c>
      <c r="O98" s="41">
        <f t="shared" si="21"/>
        <v>-1323612.1186654849</v>
      </c>
    </row>
    <row r="99" spans="1:15" s="34" customFormat="1" x14ac:dyDescent="0.2">
      <c r="A99" s="33">
        <v>3001</v>
      </c>
      <c r="B99" s="34" t="s">
        <v>63</v>
      </c>
      <c r="C99" s="36">
        <v>271010035</v>
      </c>
      <c r="D99" s="36">
        <v>31730</v>
      </c>
      <c r="E99" s="37">
        <f t="shared" si="12"/>
        <v>8541.1293728332803</v>
      </c>
      <c r="F99" s="38">
        <f t="shared" si="13"/>
        <v>0.75352553170685699</v>
      </c>
      <c r="G99" s="83">
        <f t="shared" si="14"/>
        <v>1676.2566619528959</v>
      </c>
      <c r="H99" s="39">
        <f t="shared" si="15"/>
        <v>581.09521947610529</v>
      </c>
      <c r="I99" s="83">
        <f t="shared" si="16"/>
        <v>2257.351881429001</v>
      </c>
      <c r="J99" s="81">
        <f t="shared" si="17"/>
        <v>-149.63833213089771</v>
      </c>
      <c r="K99" s="37">
        <f t="shared" si="18"/>
        <v>2107.7135492981033</v>
      </c>
      <c r="L99" s="37">
        <f t="shared" si="19"/>
        <v>71625775.197742194</v>
      </c>
      <c r="M99" s="37">
        <f t="shared" si="20"/>
        <v>66877750.919228815</v>
      </c>
      <c r="N99" s="41">
        <f>'jan-mar'!M99</f>
        <v>62778188.052886546</v>
      </c>
      <c r="O99" s="41">
        <f t="shared" si="21"/>
        <v>4099562.8663422689</v>
      </c>
    </row>
    <row r="100" spans="1:15" s="34" customFormat="1" x14ac:dyDescent="0.2">
      <c r="A100" s="33">
        <v>3002</v>
      </c>
      <c r="B100" s="34" t="s">
        <v>64</v>
      </c>
      <c r="C100" s="36">
        <v>509609874</v>
      </c>
      <c r="D100" s="36">
        <v>51240</v>
      </c>
      <c r="E100" s="37">
        <f t="shared" si="12"/>
        <v>9945.5478922716629</v>
      </c>
      <c r="F100" s="38">
        <f t="shared" si="13"/>
        <v>0.87742778928941767</v>
      </c>
      <c r="G100" s="83">
        <f t="shared" si="14"/>
        <v>833.6055502898663</v>
      </c>
      <c r="H100" s="39">
        <f t="shared" si="15"/>
        <v>89.54873767267145</v>
      </c>
      <c r="I100" s="83">
        <f t="shared" si="16"/>
        <v>923.15428796253775</v>
      </c>
      <c r="J100" s="81">
        <f t="shared" si="17"/>
        <v>-149.63833213089771</v>
      </c>
      <c r="K100" s="37">
        <f t="shared" si="18"/>
        <v>773.51595583163999</v>
      </c>
      <c r="L100" s="37">
        <f t="shared" si="19"/>
        <v>47302425.715200432</v>
      </c>
      <c r="M100" s="37">
        <f t="shared" si="20"/>
        <v>39634957.576813236</v>
      </c>
      <c r="N100" s="41">
        <f>'jan-mar'!M100</f>
        <v>32374222.777935851</v>
      </c>
      <c r="O100" s="41">
        <f t="shared" si="21"/>
        <v>7260734.7988773845</v>
      </c>
    </row>
    <row r="101" spans="1:15" s="34" customFormat="1" x14ac:dyDescent="0.2">
      <c r="A101" s="33">
        <v>3003</v>
      </c>
      <c r="B101" s="34" t="s">
        <v>65</v>
      </c>
      <c r="C101" s="36">
        <v>516440635</v>
      </c>
      <c r="D101" s="36">
        <v>59038</v>
      </c>
      <c r="E101" s="37">
        <f t="shared" si="12"/>
        <v>8747.5970561333379</v>
      </c>
      <c r="F101" s="38">
        <f t="shared" si="13"/>
        <v>0.7717407657874702</v>
      </c>
      <c r="G101" s="83">
        <f t="shared" si="14"/>
        <v>1552.3760519728614</v>
      </c>
      <c r="H101" s="39">
        <f t="shared" si="15"/>
        <v>508.83153032108515</v>
      </c>
      <c r="I101" s="83">
        <f t="shared" si="16"/>
        <v>2061.2075822939464</v>
      </c>
      <c r="J101" s="81">
        <f t="shared" si="17"/>
        <v>-149.63833213089771</v>
      </c>
      <c r="K101" s="37">
        <f t="shared" si="18"/>
        <v>1911.5692501630488</v>
      </c>
      <c r="L101" s="37">
        <f t="shared" si="19"/>
        <v>121689573.24347001</v>
      </c>
      <c r="M101" s="37">
        <f t="shared" si="20"/>
        <v>112855225.39112607</v>
      </c>
      <c r="N101" s="41">
        <f>'jan-mar'!M101</f>
        <v>105694791.39659984</v>
      </c>
      <c r="O101" s="41">
        <f t="shared" si="21"/>
        <v>7160433.9945262223</v>
      </c>
    </row>
    <row r="102" spans="1:15" s="34" customFormat="1" x14ac:dyDescent="0.2">
      <c r="A102" s="33">
        <v>3004</v>
      </c>
      <c r="B102" s="34" t="s">
        <v>66</v>
      </c>
      <c r="C102" s="36">
        <v>776393092</v>
      </c>
      <c r="D102" s="36">
        <v>84444</v>
      </c>
      <c r="E102" s="37">
        <f t="shared" si="12"/>
        <v>9194.1771114584808</v>
      </c>
      <c r="F102" s="38">
        <f t="shared" si="13"/>
        <v>0.81113947513250007</v>
      </c>
      <c r="G102" s="83">
        <f t="shared" si="14"/>
        <v>1284.4280187777756</v>
      </c>
      <c r="H102" s="39">
        <f t="shared" si="15"/>
        <v>352.52851095728516</v>
      </c>
      <c r="I102" s="83">
        <f t="shared" si="16"/>
        <v>1636.9565297350607</v>
      </c>
      <c r="J102" s="81">
        <f t="shared" si="17"/>
        <v>-149.63833213089771</v>
      </c>
      <c r="K102" s="37">
        <f t="shared" si="18"/>
        <v>1487.3181976041631</v>
      </c>
      <c r="L102" s="37">
        <f t="shared" si="19"/>
        <v>138231157.19694746</v>
      </c>
      <c r="M102" s="37">
        <f t="shared" si="20"/>
        <v>125595097.87848595</v>
      </c>
      <c r="N102" s="41">
        <f>'jan-mar'!M102</f>
        <v>112909184.55054687</v>
      </c>
      <c r="O102" s="41">
        <f t="shared" si="21"/>
        <v>12685913.327939078</v>
      </c>
    </row>
    <row r="103" spans="1:15" s="34" customFormat="1" x14ac:dyDescent="0.2">
      <c r="A103" s="33">
        <v>3005</v>
      </c>
      <c r="B103" s="34" t="s">
        <v>138</v>
      </c>
      <c r="C103" s="36">
        <v>1051051134</v>
      </c>
      <c r="D103" s="36">
        <v>103291</v>
      </c>
      <c r="E103" s="37">
        <f t="shared" si="12"/>
        <v>10175.631313473585</v>
      </c>
      <c r="F103" s="38">
        <f t="shared" si="13"/>
        <v>0.8977264786933693</v>
      </c>
      <c r="G103" s="83">
        <f t="shared" si="14"/>
        <v>695.55549756871335</v>
      </c>
      <c r="H103" s="39">
        <f t="shared" si="15"/>
        <v>9.0195402519988406</v>
      </c>
      <c r="I103" s="83">
        <f t="shared" si="16"/>
        <v>704.57503782071217</v>
      </c>
      <c r="J103" s="81">
        <f t="shared" si="17"/>
        <v>-149.63833213089771</v>
      </c>
      <c r="K103" s="37">
        <f t="shared" si="18"/>
        <v>554.93670568981452</v>
      </c>
      <c r="L103" s="37">
        <f t="shared" si="19"/>
        <v>72776260.231539175</v>
      </c>
      <c r="M103" s="37">
        <f t="shared" si="20"/>
        <v>57319967.267406628</v>
      </c>
      <c r="N103" s="41">
        <f>'jan-mar'!M103</f>
        <v>55696776.710787967</v>
      </c>
      <c r="O103" s="41">
        <f t="shared" si="21"/>
        <v>1623190.5566186607</v>
      </c>
    </row>
    <row r="104" spans="1:15" s="34" customFormat="1" x14ac:dyDescent="0.2">
      <c r="A104" s="33">
        <v>3006</v>
      </c>
      <c r="B104" s="34" t="s">
        <v>139</v>
      </c>
      <c r="C104" s="36">
        <v>314946415</v>
      </c>
      <c r="D104" s="36">
        <v>28793</v>
      </c>
      <c r="E104" s="37">
        <f t="shared" si="12"/>
        <v>10938.298023825235</v>
      </c>
      <c r="F104" s="38">
        <f t="shared" si="13"/>
        <v>0.96501135559275875</v>
      </c>
      <c r="G104" s="83">
        <f t="shared" si="14"/>
        <v>237.95547135772321</v>
      </c>
      <c r="H104" s="39">
        <f t="shared" si="15"/>
        <v>0</v>
      </c>
      <c r="I104" s="83">
        <f t="shared" si="16"/>
        <v>237.95547135772321</v>
      </c>
      <c r="J104" s="81">
        <f t="shared" si="17"/>
        <v>-149.63833213089771</v>
      </c>
      <c r="K104" s="37">
        <f t="shared" si="18"/>
        <v>88.317139226825503</v>
      </c>
      <c r="L104" s="37">
        <f t="shared" si="19"/>
        <v>6851451.8868029248</v>
      </c>
      <c r="M104" s="37">
        <f t="shared" si="20"/>
        <v>2542915.3897579866</v>
      </c>
      <c r="N104" s="41">
        <f>'jan-mar'!M104</f>
        <v>1740463.8107005383</v>
      </c>
      <c r="O104" s="41">
        <f t="shared" si="21"/>
        <v>802451.57905744831</v>
      </c>
    </row>
    <row r="105" spans="1:15" s="34" customFormat="1" x14ac:dyDescent="0.2">
      <c r="A105" s="33">
        <v>3007</v>
      </c>
      <c r="B105" s="34" t="s">
        <v>140</v>
      </c>
      <c r="C105" s="36">
        <v>300591156</v>
      </c>
      <c r="D105" s="36">
        <v>31444</v>
      </c>
      <c r="E105" s="37">
        <f t="shared" si="12"/>
        <v>9559.5711741508712</v>
      </c>
      <c r="F105" s="38">
        <f t="shared" si="13"/>
        <v>0.84337569862872352</v>
      </c>
      <c r="G105" s="83">
        <f t="shared" si="14"/>
        <v>1065.1915811623414</v>
      </c>
      <c r="H105" s="39">
        <f t="shared" si="15"/>
        <v>224.64058901494852</v>
      </c>
      <c r="I105" s="83">
        <f t="shared" si="16"/>
        <v>1289.83217017729</v>
      </c>
      <c r="J105" s="81">
        <f t="shared" si="17"/>
        <v>-149.63833213089771</v>
      </c>
      <c r="K105" s="37">
        <f t="shared" si="18"/>
        <v>1140.1938380463923</v>
      </c>
      <c r="L105" s="37">
        <f t="shared" si="19"/>
        <v>40557482.759054706</v>
      </c>
      <c r="M105" s="37">
        <f t="shared" si="20"/>
        <v>35852255.043530762</v>
      </c>
      <c r="N105" s="41">
        <f>'jan-mar'!M105</f>
        <v>33703466.441596724</v>
      </c>
      <c r="O105" s="41">
        <f t="shared" si="21"/>
        <v>2148788.6019340381</v>
      </c>
    </row>
    <row r="106" spans="1:15" s="34" customFormat="1" x14ac:dyDescent="0.2">
      <c r="A106" s="33">
        <v>3011</v>
      </c>
      <c r="B106" s="34" t="s">
        <v>67</v>
      </c>
      <c r="C106" s="36">
        <v>54842072</v>
      </c>
      <c r="D106" s="36">
        <v>4762</v>
      </c>
      <c r="E106" s="37">
        <f t="shared" si="12"/>
        <v>11516.604787904242</v>
      </c>
      <c r="F106" s="38">
        <f t="shared" si="13"/>
        <v>1.0160314131132961</v>
      </c>
      <c r="G106" s="83">
        <f t="shared" si="14"/>
        <v>-109.02858708968087</v>
      </c>
      <c r="H106" s="39">
        <f t="shared" si="15"/>
        <v>0</v>
      </c>
      <c r="I106" s="83">
        <f t="shared" si="16"/>
        <v>-109.02858708968087</v>
      </c>
      <c r="J106" s="81">
        <f t="shared" si="17"/>
        <v>-149.63833213089771</v>
      </c>
      <c r="K106" s="37">
        <f t="shared" si="18"/>
        <v>-258.66691922057856</v>
      </c>
      <c r="L106" s="37">
        <f t="shared" si="19"/>
        <v>-519194.13172106032</v>
      </c>
      <c r="M106" s="37">
        <f t="shared" si="20"/>
        <v>-1231771.8693283952</v>
      </c>
      <c r="N106" s="41">
        <f>'jan-mar'!M106</f>
        <v>-1420989.3358123167</v>
      </c>
      <c r="O106" s="41">
        <f t="shared" si="21"/>
        <v>189217.46648392151</v>
      </c>
    </row>
    <row r="107" spans="1:15" s="34" customFormat="1" x14ac:dyDescent="0.2">
      <c r="A107" s="33">
        <v>3012</v>
      </c>
      <c r="B107" s="34" t="s">
        <v>68</v>
      </c>
      <c r="C107" s="36">
        <v>11551956</v>
      </c>
      <c r="D107" s="36">
        <v>1329</v>
      </c>
      <c r="E107" s="37">
        <f t="shared" si="12"/>
        <v>8692.2167042889396</v>
      </c>
      <c r="F107" s="38">
        <f t="shared" si="13"/>
        <v>0.76685493544255168</v>
      </c>
      <c r="G107" s="83">
        <f t="shared" si="14"/>
        <v>1585.6042630795002</v>
      </c>
      <c r="H107" s="39">
        <f t="shared" si="15"/>
        <v>528.21465346662455</v>
      </c>
      <c r="I107" s="83">
        <f t="shared" si="16"/>
        <v>2113.8189165461249</v>
      </c>
      <c r="J107" s="81">
        <f t="shared" si="17"/>
        <v>-149.63833213089771</v>
      </c>
      <c r="K107" s="37">
        <f t="shared" si="18"/>
        <v>1964.1805844152273</v>
      </c>
      <c r="L107" s="37">
        <f t="shared" si="19"/>
        <v>2809265.3400897998</v>
      </c>
      <c r="M107" s="37">
        <f t="shared" si="20"/>
        <v>2610395.9966878369</v>
      </c>
      <c r="N107" s="41">
        <f>'jan-mar'!M107</f>
        <v>2253560.6452942379</v>
      </c>
      <c r="O107" s="41">
        <f t="shared" si="21"/>
        <v>356835.35139359906</v>
      </c>
    </row>
    <row r="108" spans="1:15" s="34" customFormat="1" x14ac:dyDescent="0.2">
      <c r="A108" s="33">
        <v>3013</v>
      </c>
      <c r="B108" s="34" t="s">
        <v>69</v>
      </c>
      <c r="C108" s="36">
        <v>30322730</v>
      </c>
      <c r="D108" s="36">
        <v>3639</v>
      </c>
      <c r="E108" s="37">
        <f t="shared" si="12"/>
        <v>8332.7095355867004</v>
      </c>
      <c r="F108" s="38">
        <f t="shared" si="13"/>
        <v>0.7351380724114841</v>
      </c>
      <c r="G108" s="83">
        <f t="shared" si="14"/>
        <v>1801.3085643008437</v>
      </c>
      <c r="H108" s="39">
        <f t="shared" si="15"/>
        <v>654.04216251240825</v>
      </c>
      <c r="I108" s="83">
        <f t="shared" si="16"/>
        <v>2455.3507268132521</v>
      </c>
      <c r="J108" s="81">
        <f t="shared" si="17"/>
        <v>-149.63833213089771</v>
      </c>
      <c r="K108" s="37">
        <f t="shared" si="18"/>
        <v>2305.7123946823544</v>
      </c>
      <c r="L108" s="37">
        <f t="shared" si="19"/>
        <v>8935021.2948734239</v>
      </c>
      <c r="M108" s="37">
        <f t="shared" si="20"/>
        <v>8390487.404249087</v>
      </c>
      <c r="N108" s="41">
        <f>'jan-mar'!M108</f>
        <v>7746064.5172503637</v>
      </c>
      <c r="O108" s="41">
        <f t="shared" si="21"/>
        <v>644422.88699872326</v>
      </c>
    </row>
    <row r="109" spans="1:15" s="34" customFormat="1" x14ac:dyDescent="0.2">
      <c r="A109" s="33">
        <v>3014</v>
      </c>
      <c r="B109" s="34" t="s">
        <v>399</v>
      </c>
      <c r="C109" s="36">
        <v>469950242</v>
      </c>
      <c r="D109" s="36">
        <v>46382</v>
      </c>
      <c r="E109" s="37">
        <f t="shared" si="12"/>
        <v>10132.168556767712</v>
      </c>
      <c r="F109" s="38">
        <f t="shared" si="13"/>
        <v>0.89389205640251779</v>
      </c>
      <c r="G109" s="83">
        <f t="shared" si="14"/>
        <v>721.63315159223669</v>
      </c>
      <c r="H109" s="39">
        <f t="shared" si="15"/>
        <v>24.231505099054175</v>
      </c>
      <c r="I109" s="83">
        <f t="shared" si="16"/>
        <v>745.86465669129086</v>
      </c>
      <c r="J109" s="81">
        <f t="shared" si="17"/>
        <v>-149.63833213089771</v>
      </c>
      <c r="K109" s="37">
        <f t="shared" si="18"/>
        <v>596.2263245603931</v>
      </c>
      <c r="L109" s="37">
        <f t="shared" si="19"/>
        <v>34594694.506655455</v>
      </c>
      <c r="M109" s="37">
        <f t="shared" si="20"/>
        <v>27654169.385760151</v>
      </c>
      <c r="N109" s="41">
        <f>'jan-mar'!M109</f>
        <v>37518532.823579669</v>
      </c>
      <c r="O109" s="41">
        <f t="shared" si="21"/>
        <v>-9864363.4378195181</v>
      </c>
    </row>
    <row r="110" spans="1:15" s="34" customFormat="1" x14ac:dyDescent="0.2">
      <c r="A110" s="33">
        <v>3015</v>
      </c>
      <c r="B110" s="34" t="s">
        <v>70</v>
      </c>
      <c r="C110" s="36">
        <v>35485979</v>
      </c>
      <c r="D110" s="36">
        <v>3886</v>
      </c>
      <c r="E110" s="37">
        <f t="shared" si="12"/>
        <v>9131.7496139989707</v>
      </c>
      <c r="F110" s="38">
        <f t="shared" si="13"/>
        <v>0.80563192324294219</v>
      </c>
      <c r="G110" s="83">
        <f t="shared" si="14"/>
        <v>1321.8845172534816</v>
      </c>
      <c r="H110" s="39">
        <f t="shared" si="15"/>
        <v>374.37813506811369</v>
      </c>
      <c r="I110" s="83">
        <f t="shared" si="16"/>
        <v>1696.2626523215954</v>
      </c>
      <c r="J110" s="81">
        <f t="shared" si="17"/>
        <v>-149.63833213089771</v>
      </c>
      <c r="K110" s="37">
        <f t="shared" si="18"/>
        <v>1546.6243201906977</v>
      </c>
      <c r="L110" s="37">
        <f t="shared" si="19"/>
        <v>6591676.6669217199</v>
      </c>
      <c r="M110" s="37">
        <f t="shared" si="20"/>
        <v>6010182.1082610516</v>
      </c>
      <c r="N110" s="41">
        <f>'jan-mar'!M110</f>
        <v>6542731.5247279219</v>
      </c>
      <c r="O110" s="41">
        <f t="shared" si="21"/>
        <v>-532549.41646687035</v>
      </c>
    </row>
    <row r="111" spans="1:15" s="34" customFormat="1" x14ac:dyDescent="0.2">
      <c r="A111" s="33">
        <v>3016</v>
      </c>
      <c r="B111" s="34" t="s">
        <v>71</v>
      </c>
      <c r="C111" s="36">
        <v>71794528</v>
      </c>
      <c r="D111" s="36">
        <v>8371</v>
      </c>
      <c r="E111" s="37">
        <f t="shared" si="12"/>
        <v>8576.5772309162585</v>
      </c>
      <c r="F111" s="38">
        <f t="shared" si="13"/>
        <v>0.75665285421233319</v>
      </c>
      <c r="G111" s="83">
        <f t="shared" si="14"/>
        <v>1654.987947103109</v>
      </c>
      <c r="H111" s="39">
        <f t="shared" si="15"/>
        <v>568.68846914706296</v>
      </c>
      <c r="I111" s="83">
        <f t="shared" si="16"/>
        <v>2223.6764162501722</v>
      </c>
      <c r="J111" s="81">
        <f t="shared" si="17"/>
        <v>-149.63833213089771</v>
      </c>
      <c r="K111" s="37">
        <f t="shared" si="18"/>
        <v>2074.0380841192746</v>
      </c>
      <c r="L111" s="37">
        <f t="shared" si="19"/>
        <v>18614395.28043019</v>
      </c>
      <c r="M111" s="37">
        <f t="shared" si="20"/>
        <v>17361772.802162446</v>
      </c>
      <c r="N111" s="41">
        <f>'jan-mar'!M111</f>
        <v>15822579.363136251</v>
      </c>
      <c r="O111" s="41">
        <f t="shared" si="21"/>
        <v>1539193.4390261956</v>
      </c>
    </row>
    <row r="112" spans="1:15" s="34" customFormat="1" x14ac:dyDescent="0.2">
      <c r="A112" s="33">
        <v>3017</v>
      </c>
      <c r="B112" s="34" t="s">
        <v>72</v>
      </c>
      <c r="C112" s="36">
        <v>72842729</v>
      </c>
      <c r="D112" s="36">
        <v>8317</v>
      </c>
      <c r="E112" s="37">
        <f t="shared" si="12"/>
        <v>8758.2937357220144</v>
      </c>
      <c r="F112" s="38">
        <f t="shared" si="13"/>
        <v>0.77268446079813147</v>
      </c>
      <c r="G112" s="83">
        <f t="shared" si="14"/>
        <v>1545.9580442196554</v>
      </c>
      <c r="H112" s="39">
        <f t="shared" si="15"/>
        <v>505.08769246504841</v>
      </c>
      <c r="I112" s="83">
        <f t="shared" si="16"/>
        <v>2051.045736684704</v>
      </c>
      <c r="J112" s="81">
        <f t="shared" si="17"/>
        <v>-149.63833213089771</v>
      </c>
      <c r="K112" s="37">
        <f t="shared" si="18"/>
        <v>1901.4074045538064</v>
      </c>
      <c r="L112" s="37">
        <f t="shared" si="19"/>
        <v>17058547.392006684</v>
      </c>
      <c r="M112" s="37">
        <f t="shared" si="20"/>
        <v>15814005.383674007</v>
      </c>
      <c r="N112" s="41">
        <f>'jan-mar'!M112</f>
        <v>14126029.78093468</v>
      </c>
      <c r="O112" s="41">
        <f t="shared" si="21"/>
        <v>1687975.6027393267</v>
      </c>
    </row>
    <row r="113" spans="1:15" s="34" customFormat="1" x14ac:dyDescent="0.2">
      <c r="A113" s="33">
        <v>3018</v>
      </c>
      <c r="B113" s="34" t="s">
        <v>400</v>
      </c>
      <c r="C113" s="36">
        <v>54160086</v>
      </c>
      <c r="D113" s="36">
        <v>6023</v>
      </c>
      <c r="E113" s="37">
        <f t="shared" si="12"/>
        <v>8992.2108583762238</v>
      </c>
      <c r="F113" s="38">
        <f t="shared" si="13"/>
        <v>0.79332137150738591</v>
      </c>
      <c r="G113" s="83">
        <f t="shared" si="14"/>
        <v>1405.6077706271299</v>
      </c>
      <c r="H113" s="39">
        <f t="shared" si="15"/>
        <v>423.21669953607511</v>
      </c>
      <c r="I113" s="83">
        <f t="shared" si="16"/>
        <v>1828.824470163205</v>
      </c>
      <c r="J113" s="81">
        <f t="shared" si="17"/>
        <v>-149.63833213089771</v>
      </c>
      <c r="K113" s="37">
        <f t="shared" si="18"/>
        <v>1679.1861380323073</v>
      </c>
      <c r="L113" s="37">
        <f t="shared" si="19"/>
        <v>11015009.783792984</v>
      </c>
      <c r="M113" s="37">
        <f t="shared" si="20"/>
        <v>10113738.109368587</v>
      </c>
      <c r="N113" s="41">
        <f>'jan-mar'!M113</f>
        <v>9435714.2592604961</v>
      </c>
      <c r="O113" s="41">
        <f t="shared" si="21"/>
        <v>678023.85010809079</v>
      </c>
    </row>
    <row r="114" spans="1:15" s="34" customFormat="1" x14ac:dyDescent="0.2">
      <c r="A114" s="33">
        <v>3019</v>
      </c>
      <c r="B114" s="34" t="s">
        <v>73</v>
      </c>
      <c r="C114" s="36">
        <v>198147547</v>
      </c>
      <c r="D114" s="36">
        <v>19089</v>
      </c>
      <c r="E114" s="37">
        <f t="shared" si="12"/>
        <v>10380.195243333857</v>
      </c>
      <c r="F114" s="38">
        <f t="shared" si="13"/>
        <v>0.9157737576054874</v>
      </c>
      <c r="G114" s="83">
        <f t="shared" si="14"/>
        <v>572.8171396525496</v>
      </c>
      <c r="H114" s="39">
        <f t="shared" si="15"/>
        <v>0</v>
      </c>
      <c r="I114" s="83">
        <f t="shared" si="16"/>
        <v>572.8171396525496</v>
      </c>
      <c r="J114" s="81">
        <f t="shared" si="17"/>
        <v>-149.63833213089771</v>
      </c>
      <c r="K114" s="37">
        <f t="shared" si="18"/>
        <v>423.17880752165189</v>
      </c>
      <c r="L114" s="37">
        <f t="shared" si="19"/>
        <v>10934506.37882752</v>
      </c>
      <c r="M114" s="37">
        <f t="shared" si="20"/>
        <v>8078060.2567808125</v>
      </c>
      <c r="N114" s="41">
        <f>'jan-mar'!M114</f>
        <v>6123491.665115213</v>
      </c>
      <c r="O114" s="41">
        <f t="shared" si="21"/>
        <v>1954568.5916655995</v>
      </c>
    </row>
    <row r="115" spans="1:15" s="34" customFormat="1" x14ac:dyDescent="0.2">
      <c r="A115" s="33">
        <v>3020</v>
      </c>
      <c r="B115" s="34" t="s">
        <v>401</v>
      </c>
      <c r="C115" s="36">
        <v>758294248</v>
      </c>
      <c r="D115" s="36">
        <v>62245</v>
      </c>
      <c r="E115" s="37">
        <f t="shared" si="12"/>
        <v>12182.41220981605</v>
      </c>
      <c r="F115" s="38">
        <f t="shared" si="13"/>
        <v>1.0747710562811224</v>
      </c>
      <c r="G115" s="83">
        <f t="shared" si="14"/>
        <v>-508.51304023676562</v>
      </c>
      <c r="H115" s="39">
        <f t="shared" si="15"/>
        <v>0</v>
      </c>
      <c r="I115" s="83">
        <f t="shared" si="16"/>
        <v>-508.51304023676562</v>
      </c>
      <c r="J115" s="81">
        <f t="shared" si="17"/>
        <v>-149.63833213089771</v>
      </c>
      <c r="K115" s="37">
        <f t="shared" si="18"/>
        <v>-658.15137236766327</v>
      </c>
      <c r="L115" s="37">
        <f t="shared" si="19"/>
        <v>-31652394.189537477</v>
      </c>
      <c r="M115" s="37">
        <f t="shared" si="20"/>
        <v>-40966632.173025198</v>
      </c>
      <c r="N115" s="41">
        <f>'jan-mar'!M115</f>
        <v>-45118196.759814724</v>
      </c>
      <c r="O115" s="41">
        <f t="shared" si="21"/>
        <v>4151564.586789526</v>
      </c>
    </row>
    <row r="116" spans="1:15" s="34" customFormat="1" x14ac:dyDescent="0.2">
      <c r="A116" s="33">
        <v>3021</v>
      </c>
      <c r="B116" s="34" t="s">
        <v>74</v>
      </c>
      <c r="C116" s="36">
        <v>219197652</v>
      </c>
      <c r="D116" s="36">
        <v>21350</v>
      </c>
      <c r="E116" s="37">
        <f t="shared" si="12"/>
        <v>10266.868946135832</v>
      </c>
      <c r="F116" s="38">
        <f t="shared" si="13"/>
        <v>0.90577575211640948</v>
      </c>
      <c r="G116" s="83">
        <f t="shared" si="14"/>
        <v>640.8129179713651</v>
      </c>
      <c r="H116" s="39">
        <f t="shared" si="15"/>
        <v>0</v>
      </c>
      <c r="I116" s="83">
        <f t="shared" si="16"/>
        <v>640.8129179713651</v>
      </c>
      <c r="J116" s="81">
        <f t="shared" si="17"/>
        <v>-149.63833213089771</v>
      </c>
      <c r="K116" s="37">
        <f t="shared" si="18"/>
        <v>491.17458584046739</v>
      </c>
      <c r="L116" s="37">
        <f t="shared" si="19"/>
        <v>13681355.798688645</v>
      </c>
      <c r="M116" s="37">
        <f t="shared" si="20"/>
        <v>10486577.407693978</v>
      </c>
      <c r="N116" s="41">
        <f>'jan-mar'!M116</f>
        <v>9849747.8190690894</v>
      </c>
      <c r="O116" s="41">
        <f t="shared" si="21"/>
        <v>636829.58862488903</v>
      </c>
    </row>
    <row r="117" spans="1:15" s="34" customFormat="1" x14ac:dyDescent="0.2">
      <c r="A117" s="33">
        <v>3022</v>
      </c>
      <c r="B117" s="34" t="s">
        <v>75</v>
      </c>
      <c r="C117" s="36">
        <v>215957564</v>
      </c>
      <c r="D117" s="36">
        <v>16106</v>
      </c>
      <c r="E117" s="37">
        <f t="shared" si="12"/>
        <v>13408.516329318267</v>
      </c>
      <c r="F117" s="38">
        <f t="shared" si="13"/>
        <v>1.1829418517633361</v>
      </c>
      <c r="G117" s="83">
        <f t="shared" si="14"/>
        <v>-1244.175511938096</v>
      </c>
      <c r="H117" s="39">
        <f t="shared" si="15"/>
        <v>0</v>
      </c>
      <c r="I117" s="83">
        <f t="shared" si="16"/>
        <v>-1244.175511938096</v>
      </c>
      <c r="J117" s="81">
        <f t="shared" si="17"/>
        <v>-149.63833213089771</v>
      </c>
      <c r="K117" s="37">
        <f t="shared" si="18"/>
        <v>-1393.8138440689936</v>
      </c>
      <c r="L117" s="37">
        <f t="shared" si="19"/>
        <v>-20038690.795274973</v>
      </c>
      <c r="M117" s="37">
        <f t="shared" si="20"/>
        <v>-22448765.772575211</v>
      </c>
      <c r="N117" s="41">
        <f>'jan-mar'!M117</f>
        <v>-23753725.65564746</v>
      </c>
      <c r="O117" s="41">
        <f t="shared" si="21"/>
        <v>1304959.8830722496</v>
      </c>
    </row>
    <row r="118" spans="1:15" s="34" customFormat="1" x14ac:dyDescent="0.2">
      <c r="A118" s="33">
        <v>3023</v>
      </c>
      <c r="B118" s="34" t="s">
        <v>76</v>
      </c>
      <c r="C118" s="36">
        <v>229647186</v>
      </c>
      <c r="D118" s="36">
        <v>20322</v>
      </c>
      <c r="E118" s="37">
        <f t="shared" si="12"/>
        <v>11300.42249778565</v>
      </c>
      <c r="F118" s="38">
        <f t="shared" si="13"/>
        <v>0.99695912559762534</v>
      </c>
      <c r="G118" s="83">
        <f t="shared" si="14"/>
        <v>20.680786981474011</v>
      </c>
      <c r="H118" s="39">
        <f t="shared" si="15"/>
        <v>0</v>
      </c>
      <c r="I118" s="83">
        <f t="shared" si="16"/>
        <v>20.680786981474011</v>
      </c>
      <c r="J118" s="81">
        <f t="shared" si="17"/>
        <v>-149.63833213089771</v>
      </c>
      <c r="K118" s="37">
        <f t="shared" si="18"/>
        <v>-128.95754514942371</v>
      </c>
      <c r="L118" s="37">
        <f t="shared" si="19"/>
        <v>420274.95303751488</v>
      </c>
      <c r="M118" s="37">
        <f t="shared" si="20"/>
        <v>-2620675.2325265887</v>
      </c>
      <c r="N118" s="41">
        <f>'jan-mar'!M118</f>
        <v>-3962399.3369966256</v>
      </c>
      <c r="O118" s="41">
        <f t="shared" si="21"/>
        <v>1341724.1044700369</v>
      </c>
    </row>
    <row r="119" spans="1:15" s="34" customFormat="1" x14ac:dyDescent="0.2">
      <c r="A119" s="33">
        <v>3024</v>
      </c>
      <c r="B119" s="34" t="s">
        <v>77</v>
      </c>
      <c r="C119" s="36">
        <v>2348005779</v>
      </c>
      <c r="D119" s="36">
        <v>129874</v>
      </c>
      <c r="E119" s="37">
        <f t="shared" si="12"/>
        <v>18079.105740948919</v>
      </c>
      <c r="F119" s="38">
        <f t="shared" si="13"/>
        <v>1.5949960680333255</v>
      </c>
      <c r="G119" s="83">
        <f t="shared" si="14"/>
        <v>-4046.5291589164867</v>
      </c>
      <c r="H119" s="39">
        <f t="shared" si="15"/>
        <v>0</v>
      </c>
      <c r="I119" s="83">
        <f t="shared" si="16"/>
        <v>-4046.5291589164867</v>
      </c>
      <c r="J119" s="81">
        <f t="shared" si="17"/>
        <v>-149.63833213089771</v>
      </c>
      <c r="K119" s="37">
        <f t="shared" si="18"/>
        <v>-4196.1674910473848</v>
      </c>
      <c r="L119" s="37">
        <f t="shared" si="19"/>
        <v>-525538927.98511982</v>
      </c>
      <c r="M119" s="37">
        <f t="shared" si="20"/>
        <v>-544973056.732288</v>
      </c>
      <c r="N119" s="41">
        <f>'jan-mar'!M119</f>
        <v>-539519181.18708289</v>
      </c>
      <c r="O119" s="41">
        <f t="shared" si="21"/>
        <v>-5453875.5452051163</v>
      </c>
    </row>
    <row r="120" spans="1:15" s="34" customFormat="1" x14ac:dyDescent="0.2">
      <c r="A120" s="33">
        <v>3025</v>
      </c>
      <c r="B120" s="34" t="s">
        <v>78</v>
      </c>
      <c r="C120" s="36">
        <v>1480114520</v>
      </c>
      <c r="D120" s="36">
        <v>97784</v>
      </c>
      <c r="E120" s="37">
        <f t="shared" si="12"/>
        <v>15136.571627260084</v>
      </c>
      <c r="F120" s="38">
        <f t="shared" si="13"/>
        <v>1.3353963727476625</v>
      </c>
      <c r="G120" s="83">
        <f t="shared" si="14"/>
        <v>-2281.0086907031859</v>
      </c>
      <c r="H120" s="39">
        <f t="shared" si="15"/>
        <v>0</v>
      </c>
      <c r="I120" s="83">
        <f t="shared" si="16"/>
        <v>-2281.0086907031859</v>
      </c>
      <c r="J120" s="81">
        <f t="shared" si="17"/>
        <v>-149.63833213089771</v>
      </c>
      <c r="K120" s="37">
        <f t="shared" si="18"/>
        <v>-2430.6470228340836</v>
      </c>
      <c r="L120" s="37">
        <f t="shared" si="19"/>
        <v>-223046153.81172034</v>
      </c>
      <c r="M120" s="37">
        <f t="shared" si="20"/>
        <v>-237678388.48080802</v>
      </c>
      <c r="N120" s="41">
        <f>'jan-mar'!M120</f>
        <v>-242975206.49967912</v>
      </c>
      <c r="O120" s="41">
        <f t="shared" si="21"/>
        <v>5296818.0188710988</v>
      </c>
    </row>
    <row r="121" spans="1:15" s="34" customFormat="1" x14ac:dyDescent="0.2">
      <c r="A121" s="33">
        <v>3026</v>
      </c>
      <c r="B121" s="34" t="s">
        <v>79</v>
      </c>
      <c r="C121" s="36">
        <v>152232118</v>
      </c>
      <c r="D121" s="36">
        <v>17945</v>
      </c>
      <c r="E121" s="37">
        <f t="shared" si="12"/>
        <v>8483.2609640568407</v>
      </c>
      <c r="F121" s="38">
        <f t="shared" si="13"/>
        <v>0.74842019708553731</v>
      </c>
      <c r="G121" s="83">
        <f t="shared" si="14"/>
        <v>1710.9777072187596</v>
      </c>
      <c r="H121" s="39">
        <f t="shared" si="15"/>
        <v>601.34916254785912</v>
      </c>
      <c r="I121" s="83">
        <f t="shared" si="16"/>
        <v>2312.326869766619</v>
      </c>
      <c r="J121" s="81">
        <f t="shared" si="17"/>
        <v>-149.63833213089771</v>
      </c>
      <c r="K121" s="37">
        <f t="shared" si="18"/>
        <v>2162.6885376357213</v>
      </c>
      <c r="L121" s="37">
        <f t="shared" si="19"/>
        <v>41494705.677961975</v>
      </c>
      <c r="M121" s="37">
        <f t="shared" si="20"/>
        <v>38809445.807873018</v>
      </c>
      <c r="N121" s="41">
        <f>'jan-mar'!M121</f>
        <v>35825939.513096385</v>
      </c>
      <c r="O121" s="41">
        <f t="shared" si="21"/>
        <v>2983506.2947766334</v>
      </c>
    </row>
    <row r="122" spans="1:15" s="34" customFormat="1" x14ac:dyDescent="0.2">
      <c r="A122" s="33">
        <v>3027</v>
      </c>
      <c r="B122" s="34" t="s">
        <v>80</v>
      </c>
      <c r="C122" s="36">
        <v>207260079</v>
      </c>
      <c r="D122" s="36">
        <v>19618</v>
      </c>
      <c r="E122" s="37">
        <f t="shared" si="12"/>
        <v>10564.791467020084</v>
      </c>
      <c r="F122" s="38">
        <f t="shared" si="13"/>
        <v>0.932059422127403</v>
      </c>
      <c r="G122" s="83">
        <f t="shared" si="14"/>
        <v>462.05940544081346</v>
      </c>
      <c r="H122" s="39">
        <f t="shared" si="15"/>
        <v>0</v>
      </c>
      <c r="I122" s="83">
        <f t="shared" si="16"/>
        <v>462.05940544081346</v>
      </c>
      <c r="J122" s="81">
        <f t="shared" si="17"/>
        <v>-149.63833213089771</v>
      </c>
      <c r="K122" s="37">
        <f t="shared" si="18"/>
        <v>312.42107330991576</v>
      </c>
      <c r="L122" s="37">
        <f t="shared" si="19"/>
        <v>9064681.4159378782</v>
      </c>
      <c r="M122" s="37">
        <f t="shared" si="20"/>
        <v>6129076.6161939269</v>
      </c>
      <c r="N122" s="41">
        <f>'jan-mar'!M122</f>
        <v>4764619.977915572</v>
      </c>
      <c r="O122" s="41">
        <f t="shared" si="21"/>
        <v>1364456.6382783549</v>
      </c>
    </row>
    <row r="123" spans="1:15" s="34" customFormat="1" x14ac:dyDescent="0.2">
      <c r="A123" s="33">
        <v>3028</v>
      </c>
      <c r="B123" s="34" t="s">
        <v>81</v>
      </c>
      <c r="C123" s="36">
        <v>106226281</v>
      </c>
      <c r="D123" s="36">
        <v>11392</v>
      </c>
      <c r="E123" s="37">
        <f t="shared" si="12"/>
        <v>9324.6384304775274</v>
      </c>
      <c r="F123" s="38">
        <f t="shared" si="13"/>
        <v>0.82264918661090081</v>
      </c>
      <c r="G123" s="83">
        <f t="shared" si="14"/>
        <v>1206.1512273663477</v>
      </c>
      <c r="H123" s="39">
        <f t="shared" si="15"/>
        <v>306.86704930061887</v>
      </c>
      <c r="I123" s="83">
        <f t="shared" si="16"/>
        <v>1513.0182766669666</v>
      </c>
      <c r="J123" s="81">
        <f t="shared" si="17"/>
        <v>-149.63833213089771</v>
      </c>
      <c r="K123" s="37">
        <f t="shared" si="18"/>
        <v>1363.3799445360689</v>
      </c>
      <c r="L123" s="37">
        <f t="shared" si="19"/>
        <v>17236304.207790084</v>
      </c>
      <c r="M123" s="37">
        <f t="shared" si="20"/>
        <v>15531624.328154897</v>
      </c>
      <c r="N123" s="41">
        <f>'jan-mar'!M123</f>
        <v>14378654.050746405</v>
      </c>
      <c r="O123" s="41">
        <f t="shared" si="21"/>
        <v>1152970.2774084918</v>
      </c>
    </row>
    <row r="124" spans="1:15" s="34" customFormat="1" x14ac:dyDescent="0.2">
      <c r="A124" s="33">
        <v>3029</v>
      </c>
      <c r="B124" s="34" t="s">
        <v>82</v>
      </c>
      <c r="C124" s="36">
        <v>504027442</v>
      </c>
      <c r="D124" s="36">
        <v>46797</v>
      </c>
      <c r="E124" s="37">
        <f t="shared" si="12"/>
        <v>10770.507553903028</v>
      </c>
      <c r="F124" s="38">
        <f t="shared" si="13"/>
        <v>0.95020834798750886</v>
      </c>
      <c r="G124" s="83">
        <f t="shared" si="14"/>
        <v>338.62975331104752</v>
      </c>
      <c r="H124" s="39">
        <f t="shared" si="15"/>
        <v>0</v>
      </c>
      <c r="I124" s="83">
        <f t="shared" si="16"/>
        <v>338.62975331104752</v>
      </c>
      <c r="J124" s="81">
        <f t="shared" si="17"/>
        <v>-149.63833213089771</v>
      </c>
      <c r="K124" s="37">
        <f t="shared" si="18"/>
        <v>188.99142118014981</v>
      </c>
      <c r="L124" s="37">
        <f t="shared" si="19"/>
        <v>15846856.565697091</v>
      </c>
      <c r="M124" s="37">
        <f t="shared" si="20"/>
        <v>8844231.5369674712</v>
      </c>
      <c r="N124" s="41">
        <f>'jan-mar'!M124</f>
        <v>4935435.3276335327</v>
      </c>
      <c r="O124" s="41">
        <f t="shared" si="21"/>
        <v>3908796.2093339385</v>
      </c>
    </row>
    <row r="125" spans="1:15" s="34" customFormat="1" x14ac:dyDescent="0.2">
      <c r="A125" s="33">
        <v>3030</v>
      </c>
      <c r="B125" s="34" t="s">
        <v>402</v>
      </c>
      <c r="C125" s="36">
        <v>995786039</v>
      </c>
      <c r="D125" s="36">
        <v>91515</v>
      </c>
      <c r="E125" s="37">
        <f t="shared" si="12"/>
        <v>10881.123739277715</v>
      </c>
      <c r="F125" s="38">
        <f t="shared" si="13"/>
        <v>0.95996725881316181</v>
      </c>
      <c r="G125" s="83">
        <f t="shared" si="14"/>
        <v>272.26004208623527</v>
      </c>
      <c r="H125" s="39">
        <f t="shared" si="15"/>
        <v>0</v>
      </c>
      <c r="I125" s="83">
        <f t="shared" si="16"/>
        <v>272.26004208623527</v>
      </c>
      <c r="J125" s="81">
        <f t="shared" si="17"/>
        <v>-149.63833213089771</v>
      </c>
      <c r="K125" s="37">
        <f t="shared" si="18"/>
        <v>122.62170995533756</v>
      </c>
      <c r="L125" s="37">
        <f t="shared" si="19"/>
        <v>24915877.751521822</v>
      </c>
      <c r="M125" s="37">
        <f t="shared" si="20"/>
        <v>11221725.786562717</v>
      </c>
      <c r="N125" s="41">
        <f>'jan-mar'!M125</f>
        <v>5258885.0164921414</v>
      </c>
      <c r="O125" s="41">
        <f t="shared" si="21"/>
        <v>5962840.7700705752</v>
      </c>
    </row>
    <row r="126" spans="1:15" s="34" customFormat="1" x14ac:dyDescent="0.2">
      <c r="A126" s="33">
        <v>3031</v>
      </c>
      <c r="B126" s="34" t="s">
        <v>83</v>
      </c>
      <c r="C126" s="36">
        <v>292002108</v>
      </c>
      <c r="D126" s="36">
        <v>25440</v>
      </c>
      <c r="E126" s="37">
        <f t="shared" si="12"/>
        <v>11478.070283018867</v>
      </c>
      <c r="F126" s="38">
        <f t="shared" si="13"/>
        <v>1.0126317768339104</v>
      </c>
      <c r="G126" s="83">
        <f t="shared" si="14"/>
        <v>-85.907884158456355</v>
      </c>
      <c r="H126" s="39">
        <f t="shared" si="15"/>
        <v>0</v>
      </c>
      <c r="I126" s="83">
        <f t="shared" si="16"/>
        <v>-85.907884158456355</v>
      </c>
      <c r="J126" s="81">
        <f t="shared" si="17"/>
        <v>-149.63833213089771</v>
      </c>
      <c r="K126" s="37">
        <f t="shared" si="18"/>
        <v>-235.54621628935405</v>
      </c>
      <c r="L126" s="37">
        <f t="shared" si="19"/>
        <v>-2185496.5729911295</v>
      </c>
      <c r="M126" s="37">
        <f t="shared" si="20"/>
        <v>-5992295.7424011668</v>
      </c>
      <c r="N126" s="41">
        <f>'jan-mar'!M126</f>
        <v>-7634676.0343270311</v>
      </c>
      <c r="O126" s="41">
        <f t="shared" si="21"/>
        <v>1642380.2919258643</v>
      </c>
    </row>
    <row r="127" spans="1:15" s="34" customFormat="1" x14ac:dyDescent="0.2">
      <c r="A127" s="33">
        <v>3032</v>
      </c>
      <c r="B127" s="34" t="s">
        <v>84</v>
      </c>
      <c r="C127" s="36">
        <v>85053418</v>
      </c>
      <c r="D127" s="36">
        <v>7285</v>
      </c>
      <c r="E127" s="37">
        <f t="shared" si="12"/>
        <v>11675.143170899108</v>
      </c>
      <c r="F127" s="38">
        <f t="shared" si="13"/>
        <v>1.030018172255726</v>
      </c>
      <c r="G127" s="83">
        <f t="shared" si="14"/>
        <v>-204.15161688660046</v>
      </c>
      <c r="H127" s="39">
        <f t="shared" si="15"/>
        <v>0</v>
      </c>
      <c r="I127" s="83">
        <f t="shared" si="16"/>
        <v>-204.15161688660046</v>
      </c>
      <c r="J127" s="81">
        <f t="shared" si="17"/>
        <v>-149.63833213089771</v>
      </c>
      <c r="K127" s="37">
        <f t="shared" si="18"/>
        <v>-353.7899490174982</v>
      </c>
      <c r="L127" s="37">
        <f t="shared" si="19"/>
        <v>-1487244.5290188843</v>
      </c>
      <c r="M127" s="37">
        <f t="shared" si="20"/>
        <v>-2577359.7785924743</v>
      </c>
      <c r="N127" s="41">
        <f>'jan-mar'!M127</f>
        <v>-3315262.5479195127</v>
      </c>
      <c r="O127" s="41">
        <f t="shared" si="21"/>
        <v>737902.76932703843</v>
      </c>
    </row>
    <row r="128" spans="1:15" s="34" customFormat="1" x14ac:dyDescent="0.2">
      <c r="A128" s="33">
        <v>3033</v>
      </c>
      <c r="B128" s="34" t="s">
        <v>85</v>
      </c>
      <c r="C128" s="36">
        <v>426366471</v>
      </c>
      <c r="D128" s="36">
        <v>42866</v>
      </c>
      <c r="E128" s="37">
        <f t="shared" si="12"/>
        <v>9946.4953809546023</v>
      </c>
      <c r="F128" s="38">
        <f t="shared" si="13"/>
        <v>0.87751137974712334</v>
      </c>
      <c r="G128" s="83">
        <f t="shared" si="14"/>
        <v>833.03705708010273</v>
      </c>
      <c r="H128" s="39">
        <f t="shared" si="15"/>
        <v>89.217116633642661</v>
      </c>
      <c r="I128" s="83">
        <f t="shared" si="16"/>
        <v>922.25417371374533</v>
      </c>
      <c r="J128" s="81">
        <f t="shared" si="17"/>
        <v>-149.63833213089771</v>
      </c>
      <c r="K128" s="37">
        <f t="shared" si="18"/>
        <v>772.61584158284768</v>
      </c>
      <c r="L128" s="37">
        <f t="shared" si="19"/>
        <v>39533347.410413407</v>
      </c>
      <c r="M128" s="37">
        <f t="shared" si="20"/>
        <v>33118950.665290348</v>
      </c>
      <c r="N128" s="41">
        <f>'jan-mar'!M128</f>
        <v>28105965.54912179</v>
      </c>
      <c r="O128" s="41">
        <f t="shared" si="21"/>
        <v>5012985.1161685586</v>
      </c>
    </row>
    <row r="129" spans="1:15" s="34" customFormat="1" x14ac:dyDescent="0.2">
      <c r="A129" s="33">
        <v>3034</v>
      </c>
      <c r="B129" s="34" t="s">
        <v>86</v>
      </c>
      <c r="C129" s="36">
        <v>220999464</v>
      </c>
      <c r="D129" s="36">
        <v>24283</v>
      </c>
      <c r="E129" s="37">
        <f t="shared" si="12"/>
        <v>9100.9950994522915</v>
      </c>
      <c r="F129" s="38">
        <f t="shared" si="13"/>
        <v>0.80291866239480625</v>
      </c>
      <c r="G129" s="83">
        <f t="shared" si="14"/>
        <v>1340.3372259814892</v>
      </c>
      <c r="H129" s="39">
        <f t="shared" si="15"/>
        <v>385.14221515945144</v>
      </c>
      <c r="I129" s="83">
        <f t="shared" si="16"/>
        <v>1725.4794411409407</v>
      </c>
      <c r="J129" s="81">
        <f t="shared" si="17"/>
        <v>-149.63833213089771</v>
      </c>
      <c r="K129" s="37">
        <f t="shared" si="18"/>
        <v>1575.8411090100431</v>
      </c>
      <c r="L129" s="37">
        <f t="shared" si="19"/>
        <v>41899817.269225463</v>
      </c>
      <c r="M129" s="37">
        <f t="shared" si="20"/>
        <v>38266149.650090873</v>
      </c>
      <c r="N129" s="41">
        <f>'jan-mar'!M129</f>
        <v>39472515.31853272</v>
      </c>
      <c r="O129" s="41">
        <f t="shared" si="21"/>
        <v>-1206365.668441847</v>
      </c>
    </row>
    <row r="130" spans="1:15" s="34" customFormat="1" x14ac:dyDescent="0.2">
      <c r="A130" s="33">
        <v>3035</v>
      </c>
      <c r="B130" s="34" t="s">
        <v>87</v>
      </c>
      <c r="C130" s="36">
        <v>244269526</v>
      </c>
      <c r="D130" s="36">
        <v>27338</v>
      </c>
      <c r="E130" s="37">
        <f t="shared" si="12"/>
        <v>8935.1644597263876</v>
      </c>
      <c r="F130" s="38">
        <f t="shared" si="13"/>
        <v>0.78828855722742619</v>
      </c>
      <c r="G130" s="83">
        <f t="shared" si="14"/>
        <v>1439.8356098170316</v>
      </c>
      <c r="H130" s="39">
        <f t="shared" si="15"/>
        <v>443.18293906351778</v>
      </c>
      <c r="I130" s="83">
        <f t="shared" si="16"/>
        <v>1883.0185488805494</v>
      </c>
      <c r="J130" s="81">
        <f t="shared" si="17"/>
        <v>-149.63833213089771</v>
      </c>
      <c r="K130" s="37">
        <f t="shared" si="18"/>
        <v>1733.3802167496517</v>
      </c>
      <c r="L130" s="37">
        <f t="shared" si="19"/>
        <v>51477961.08929646</v>
      </c>
      <c r="M130" s="37">
        <f t="shared" si="20"/>
        <v>47387148.365501978</v>
      </c>
      <c r="N130" s="41">
        <f>'jan-mar'!M130</f>
        <v>43074205.950492039</v>
      </c>
      <c r="O130" s="41">
        <f t="shared" si="21"/>
        <v>4312942.4150099382</v>
      </c>
    </row>
    <row r="131" spans="1:15" s="34" customFormat="1" x14ac:dyDescent="0.2">
      <c r="A131" s="33">
        <v>3036</v>
      </c>
      <c r="B131" s="34" t="s">
        <v>88</v>
      </c>
      <c r="C131" s="36">
        <v>137787667</v>
      </c>
      <c r="D131" s="36">
        <v>15530</v>
      </c>
      <c r="E131" s="37">
        <f t="shared" si="12"/>
        <v>8872.354603992273</v>
      </c>
      <c r="F131" s="38">
        <f t="shared" si="13"/>
        <v>0.78274727247777487</v>
      </c>
      <c r="G131" s="83">
        <f t="shared" si="14"/>
        <v>1477.5215232575003</v>
      </c>
      <c r="H131" s="39">
        <f t="shared" si="15"/>
        <v>465.16638857045785</v>
      </c>
      <c r="I131" s="83">
        <f t="shared" si="16"/>
        <v>1942.6879118279583</v>
      </c>
      <c r="J131" s="81">
        <f t="shared" si="17"/>
        <v>-149.63833213089771</v>
      </c>
      <c r="K131" s="37">
        <f t="shared" si="18"/>
        <v>1793.0495796970606</v>
      </c>
      <c r="L131" s="37">
        <f t="shared" si="19"/>
        <v>30169943.270688191</v>
      </c>
      <c r="M131" s="37">
        <f t="shared" si="20"/>
        <v>27846059.972695351</v>
      </c>
      <c r="N131" s="41">
        <f>'jan-mar'!M131</f>
        <v>25262376.792414993</v>
      </c>
      <c r="O131" s="41">
        <f t="shared" si="21"/>
        <v>2583683.1802803576</v>
      </c>
    </row>
    <row r="132" spans="1:15" s="34" customFormat="1" x14ac:dyDescent="0.2">
      <c r="A132" s="33">
        <v>3037</v>
      </c>
      <c r="B132" s="34" t="s">
        <v>89</v>
      </c>
      <c r="C132" s="36">
        <v>24407327</v>
      </c>
      <c r="D132" s="36">
        <v>2944</v>
      </c>
      <c r="E132" s="37">
        <f t="shared" si="12"/>
        <v>8290.5322690217399</v>
      </c>
      <c r="F132" s="38">
        <f t="shared" si="13"/>
        <v>0.7314170601393376</v>
      </c>
      <c r="G132" s="83">
        <f t="shared" si="14"/>
        <v>1826.6149242398201</v>
      </c>
      <c r="H132" s="39">
        <f t="shared" si="15"/>
        <v>668.80420581014448</v>
      </c>
      <c r="I132" s="83">
        <f t="shared" si="16"/>
        <v>2495.4191300499647</v>
      </c>
      <c r="J132" s="81">
        <f t="shared" si="17"/>
        <v>-149.63833213089771</v>
      </c>
      <c r="K132" s="37">
        <f t="shared" si="18"/>
        <v>2345.780797919067</v>
      </c>
      <c r="L132" s="37">
        <f t="shared" si="19"/>
        <v>7346513.9188670963</v>
      </c>
      <c r="M132" s="37">
        <f t="shared" si="20"/>
        <v>6905978.6690737335</v>
      </c>
      <c r="N132" s="41">
        <f>'jan-mar'!M132</f>
        <v>6500190.0518782837</v>
      </c>
      <c r="O132" s="41">
        <f t="shared" si="21"/>
        <v>405788.61719544977</v>
      </c>
    </row>
    <row r="133" spans="1:15" s="34" customFormat="1" x14ac:dyDescent="0.2">
      <c r="A133" s="33">
        <v>3038</v>
      </c>
      <c r="B133" s="34" t="s">
        <v>141</v>
      </c>
      <c r="C133" s="36">
        <v>82041911</v>
      </c>
      <c r="D133" s="36">
        <v>6888</v>
      </c>
      <c r="E133" s="37">
        <f t="shared" si="12"/>
        <v>11910.846544715447</v>
      </c>
      <c r="F133" s="38">
        <f t="shared" si="13"/>
        <v>1.0508126717097415</v>
      </c>
      <c r="G133" s="83">
        <f t="shared" si="14"/>
        <v>-345.5736411764039</v>
      </c>
      <c r="H133" s="39">
        <f t="shared" si="15"/>
        <v>0</v>
      </c>
      <c r="I133" s="83">
        <f t="shared" si="16"/>
        <v>-345.5736411764039</v>
      </c>
      <c r="J133" s="81">
        <f t="shared" si="17"/>
        <v>-149.63833213089771</v>
      </c>
      <c r="K133" s="37">
        <f t="shared" si="18"/>
        <v>-495.21197330730161</v>
      </c>
      <c r="L133" s="37">
        <f t="shared" si="19"/>
        <v>-2380311.2404230703</v>
      </c>
      <c r="M133" s="37">
        <f t="shared" si="20"/>
        <v>-3411020.0721406937</v>
      </c>
      <c r="N133" s="41">
        <f>'jan-mar'!M133</f>
        <v>-3677713.5947659053</v>
      </c>
      <c r="O133" s="41">
        <f t="shared" si="21"/>
        <v>266693.52262521163</v>
      </c>
    </row>
    <row r="134" spans="1:15" s="34" customFormat="1" x14ac:dyDescent="0.2">
      <c r="A134" s="33">
        <v>3039</v>
      </c>
      <c r="B134" s="34" t="s">
        <v>142</v>
      </c>
      <c r="C134" s="36">
        <v>13023618</v>
      </c>
      <c r="D134" s="36">
        <v>1097</v>
      </c>
      <c r="E134" s="37">
        <f t="shared" si="12"/>
        <v>11872.030993618961</v>
      </c>
      <c r="F134" s="38">
        <f t="shared" si="13"/>
        <v>1.0473882406419361</v>
      </c>
      <c r="G134" s="83">
        <f t="shared" si="14"/>
        <v>-322.2843105185122</v>
      </c>
      <c r="H134" s="39">
        <f t="shared" si="15"/>
        <v>0</v>
      </c>
      <c r="I134" s="83">
        <f t="shared" si="16"/>
        <v>-322.2843105185122</v>
      </c>
      <c r="J134" s="81">
        <f t="shared" si="17"/>
        <v>-149.63833213089771</v>
      </c>
      <c r="K134" s="37">
        <f t="shared" si="18"/>
        <v>-471.92264264940991</v>
      </c>
      <c r="L134" s="37">
        <f t="shared" si="19"/>
        <v>-353545.88863880787</v>
      </c>
      <c r="M134" s="37">
        <f t="shared" si="20"/>
        <v>-517699.13898640266</v>
      </c>
      <c r="N134" s="41">
        <f>'jan-mar'!M134</f>
        <v>-489494.46400380367</v>
      </c>
      <c r="O134" s="41">
        <f t="shared" si="21"/>
        <v>-28204.674982598983</v>
      </c>
    </row>
    <row r="135" spans="1:15" s="34" customFormat="1" x14ac:dyDescent="0.2">
      <c r="A135" s="33">
        <v>3040</v>
      </c>
      <c r="B135" s="34" t="s">
        <v>403</v>
      </c>
      <c r="C135" s="36">
        <v>41211108</v>
      </c>
      <c r="D135" s="36">
        <v>3299</v>
      </c>
      <c r="E135" s="37">
        <f t="shared" si="12"/>
        <v>12492</v>
      </c>
      <c r="F135" s="38">
        <f t="shared" si="13"/>
        <v>1.1020838733601275</v>
      </c>
      <c r="G135" s="83">
        <f t="shared" si="14"/>
        <v>-694.26571434713583</v>
      </c>
      <c r="H135" s="39">
        <f t="shared" si="15"/>
        <v>0</v>
      </c>
      <c r="I135" s="83">
        <f t="shared" si="16"/>
        <v>-694.26571434713583</v>
      </c>
      <c r="J135" s="81">
        <f t="shared" si="17"/>
        <v>-149.63833213089771</v>
      </c>
      <c r="K135" s="37">
        <f t="shared" si="18"/>
        <v>-843.90404647803348</v>
      </c>
      <c r="L135" s="37">
        <f t="shared" si="19"/>
        <v>-2290382.5916312011</v>
      </c>
      <c r="M135" s="37">
        <f t="shared" si="20"/>
        <v>-2784039.4493310326</v>
      </c>
      <c r="N135" s="41">
        <f>'jan-mar'!M135</f>
        <v>-1446869.6001354125</v>
      </c>
      <c r="O135" s="41">
        <f t="shared" si="21"/>
        <v>-1337169.84919562</v>
      </c>
    </row>
    <row r="136" spans="1:15" s="34" customFormat="1" x14ac:dyDescent="0.2">
      <c r="A136" s="33">
        <v>3041</v>
      </c>
      <c r="B136" s="34" t="s">
        <v>143</v>
      </c>
      <c r="C136" s="36">
        <v>57999505</v>
      </c>
      <c r="D136" s="36">
        <v>4767</v>
      </c>
      <c r="E136" s="37">
        <f t="shared" si="12"/>
        <v>12166.87749108454</v>
      </c>
      <c r="F136" s="38">
        <f t="shared" si="13"/>
        <v>1.0734005341076369</v>
      </c>
      <c r="G136" s="83">
        <f t="shared" si="14"/>
        <v>-499.19220899786012</v>
      </c>
      <c r="H136" s="39">
        <f t="shared" si="15"/>
        <v>0</v>
      </c>
      <c r="I136" s="83">
        <f t="shared" si="16"/>
        <v>-499.19220899786012</v>
      </c>
      <c r="J136" s="81">
        <f t="shared" si="17"/>
        <v>-149.63833213089771</v>
      </c>
      <c r="K136" s="37">
        <f t="shared" si="18"/>
        <v>-648.83054112875789</v>
      </c>
      <c r="L136" s="37">
        <f t="shared" si="19"/>
        <v>-2379649.2602927992</v>
      </c>
      <c r="M136" s="37">
        <f t="shared" si="20"/>
        <v>-3092975.1895607887</v>
      </c>
      <c r="N136" s="41">
        <f>'jan-mar'!M136</f>
        <v>-788807.89088982029</v>
      </c>
      <c r="O136" s="41">
        <f t="shared" si="21"/>
        <v>-2304167.2986709685</v>
      </c>
    </row>
    <row r="137" spans="1:15" s="34" customFormat="1" x14ac:dyDescent="0.2">
      <c r="A137" s="33">
        <v>3042</v>
      </c>
      <c r="B137" s="34" t="s">
        <v>144</v>
      </c>
      <c r="C137" s="36">
        <v>39550413</v>
      </c>
      <c r="D137" s="36">
        <v>2645</v>
      </c>
      <c r="E137" s="37">
        <f t="shared" ref="E137:E200" si="22">IF(ISNUMBER(C137),(C137)/D137,"")</f>
        <v>14952.897164461248</v>
      </c>
      <c r="F137" s="38">
        <f t="shared" ref="F137:F200" si="23">IF(ISNUMBER(C137),E137/E$365,"")</f>
        <v>1.3191920288957029</v>
      </c>
      <c r="G137" s="83">
        <f t="shared" ref="G137:G200" si="24">IF(ISNUMBER(D137),(E$365-E137)*0.6,"")</f>
        <v>-2170.8040130238846</v>
      </c>
      <c r="H137" s="39">
        <f t="shared" ref="H137:H200" si="25">IF(ISNUMBER(D137),(IF(E137&gt;=E$365*0.9,0,IF(E137&lt;0.9*E$365,(E$365*0.9-E137)*0.35))),"")</f>
        <v>0</v>
      </c>
      <c r="I137" s="83">
        <f t="shared" ref="I137:I200" si="26">IF(ISNUMBER(C137),G137+H137,"")</f>
        <v>-2170.8040130238846</v>
      </c>
      <c r="J137" s="81">
        <f t="shared" ref="J137:J200" si="27">IF(ISNUMBER(D137),I$367,"")</f>
        <v>-149.63833213089771</v>
      </c>
      <c r="K137" s="37">
        <f t="shared" ref="K137:K200" si="28">IF(ISNUMBER(I137),I137+J137,"")</f>
        <v>-2320.4423451547823</v>
      </c>
      <c r="L137" s="37">
        <f t="shared" ref="L137:L200" si="29">IF(ISNUMBER(I137),(I137*D137),"")</f>
        <v>-5741776.6144481748</v>
      </c>
      <c r="M137" s="37">
        <f t="shared" ref="M137:M200" si="30">IF(ISNUMBER(K137),(K137*D137),"")</f>
        <v>-6137570.0029343991</v>
      </c>
      <c r="N137" s="41">
        <f>'jan-mar'!M137</f>
        <v>-3991964.2359982338</v>
      </c>
      <c r="O137" s="41">
        <f t="shared" ref="O137:O200" si="31">IF(ISNUMBER(M137),(M137-N137),"")</f>
        <v>-2145605.7669361653</v>
      </c>
    </row>
    <row r="138" spans="1:15" s="34" customFormat="1" x14ac:dyDescent="0.2">
      <c r="A138" s="33">
        <v>3043</v>
      </c>
      <c r="B138" s="34" t="s">
        <v>145</v>
      </c>
      <c r="C138" s="36">
        <v>59462999</v>
      </c>
      <c r="D138" s="36">
        <v>4862</v>
      </c>
      <c r="E138" s="37">
        <f t="shared" si="22"/>
        <v>12230.151995063759</v>
      </c>
      <c r="F138" s="38">
        <f t="shared" si="23"/>
        <v>1.0789828115996605</v>
      </c>
      <c r="G138" s="83">
        <f t="shared" si="24"/>
        <v>-537.15691138539148</v>
      </c>
      <c r="H138" s="39">
        <f t="shared" si="25"/>
        <v>0</v>
      </c>
      <c r="I138" s="83">
        <f t="shared" si="26"/>
        <v>-537.15691138539148</v>
      </c>
      <c r="J138" s="81">
        <f t="shared" si="27"/>
        <v>-149.63833213089771</v>
      </c>
      <c r="K138" s="37">
        <f t="shared" si="28"/>
        <v>-686.79524351628925</v>
      </c>
      <c r="L138" s="37">
        <f t="shared" si="29"/>
        <v>-2611656.9031557734</v>
      </c>
      <c r="M138" s="37">
        <f t="shared" si="30"/>
        <v>-3339198.4739761981</v>
      </c>
      <c r="N138" s="41">
        <f>'jan-mar'!M138</f>
        <v>353802.7626376524</v>
      </c>
      <c r="O138" s="41">
        <f t="shared" si="31"/>
        <v>-3693001.2366138506</v>
      </c>
    </row>
    <row r="139" spans="1:15" s="34" customFormat="1" x14ac:dyDescent="0.2">
      <c r="A139" s="33">
        <v>3044</v>
      </c>
      <c r="B139" s="34" t="s">
        <v>146</v>
      </c>
      <c r="C139" s="36">
        <v>81949634</v>
      </c>
      <c r="D139" s="36">
        <v>4506</v>
      </c>
      <c r="E139" s="37">
        <f t="shared" si="22"/>
        <v>18186.780736795383</v>
      </c>
      <c r="F139" s="38">
        <f t="shared" si="23"/>
        <v>1.6044954977872885</v>
      </c>
      <c r="G139" s="83">
        <f t="shared" si="24"/>
        <v>-4111.1341564243658</v>
      </c>
      <c r="H139" s="39">
        <f t="shared" si="25"/>
        <v>0</v>
      </c>
      <c r="I139" s="83">
        <f t="shared" si="26"/>
        <v>-4111.1341564243658</v>
      </c>
      <c r="J139" s="81">
        <f t="shared" si="27"/>
        <v>-149.63833213089771</v>
      </c>
      <c r="K139" s="37">
        <f t="shared" si="28"/>
        <v>-4260.7724885552634</v>
      </c>
      <c r="L139" s="37">
        <f t="shared" si="29"/>
        <v>-18524770.50884819</v>
      </c>
      <c r="M139" s="37">
        <f t="shared" si="30"/>
        <v>-19199040.833430018</v>
      </c>
      <c r="N139" s="41">
        <f>'jan-mar'!M139</f>
        <v>-11380136.475844249</v>
      </c>
      <c r="O139" s="41">
        <f t="shared" si="31"/>
        <v>-7818904.3575857691</v>
      </c>
    </row>
    <row r="140" spans="1:15" s="34" customFormat="1" x14ac:dyDescent="0.2">
      <c r="A140" s="33">
        <v>3045</v>
      </c>
      <c r="B140" s="34" t="s">
        <v>147</v>
      </c>
      <c r="C140" s="36">
        <v>35604287</v>
      </c>
      <c r="D140" s="36">
        <v>3479</v>
      </c>
      <c r="E140" s="37">
        <f t="shared" si="22"/>
        <v>10234.057775222765</v>
      </c>
      <c r="F140" s="38">
        <f t="shared" si="23"/>
        <v>0.90288104651847856</v>
      </c>
      <c r="G140" s="83">
        <f t="shared" si="24"/>
        <v>660.49962051920477</v>
      </c>
      <c r="H140" s="39">
        <f t="shared" si="25"/>
        <v>0</v>
      </c>
      <c r="I140" s="83">
        <f t="shared" si="26"/>
        <v>660.49962051920477</v>
      </c>
      <c r="J140" s="81">
        <f t="shared" si="27"/>
        <v>-149.63833213089771</v>
      </c>
      <c r="K140" s="37">
        <f t="shared" si="28"/>
        <v>510.86128838830706</v>
      </c>
      <c r="L140" s="37">
        <f t="shared" si="29"/>
        <v>2297878.1797863133</v>
      </c>
      <c r="M140" s="37">
        <f t="shared" si="30"/>
        <v>1777286.4223029204</v>
      </c>
      <c r="N140" s="41">
        <f>'jan-mar'!M140</f>
        <v>1364876.6170745383</v>
      </c>
      <c r="O140" s="41">
        <f t="shared" si="31"/>
        <v>412409.80522838212</v>
      </c>
    </row>
    <row r="141" spans="1:15" s="34" customFormat="1" x14ac:dyDescent="0.2">
      <c r="A141" s="33">
        <v>3046</v>
      </c>
      <c r="B141" s="34" t="s">
        <v>148</v>
      </c>
      <c r="C141" s="36">
        <v>25751461</v>
      </c>
      <c r="D141" s="36">
        <v>2211</v>
      </c>
      <c r="E141" s="37">
        <f t="shared" si="22"/>
        <v>11646.974672094075</v>
      </c>
      <c r="F141" s="38">
        <f t="shared" si="23"/>
        <v>1.0275330579209685</v>
      </c>
      <c r="G141" s="83">
        <f t="shared" si="24"/>
        <v>-187.25051760358073</v>
      </c>
      <c r="H141" s="39">
        <f t="shared" si="25"/>
        <v>0</v>
      </c>
      <c r="I141" s="83">
        <f t="shared" si="26"/>
        <v>-187.25051760358073</v>
      </c>
      <c r="J141" s="81">
        <f t="shared" si="27"/>
        <v>-149.63833213089771</v>
      </c>
      <c r="K141" s="37">
        <f t="shared" si="28"/>
        <v>-336.88884973447841</v>
      </c>
      <c r="L141" s="37">
        <f t="shared" si="29"/>
        <v>-414010.89442151698</v>
      </c>
      <c r="M141" s="37">
        <f t="shared" si="30"/>
        <v>-744861.24676293181</v>
      </c>
      <c r="N141" s="41">
        <f>'jan-mar'!M141</f>
        <v>-836435.09527111088</v>
      </c>
      <c r="O141" s="41">
        <f t="shared" si="31"/>
        <v>91573.848508179071</v>
      </c>
    </row>
    <row r="142" spans="1:15" s="34" customFormat="1" x14ac:dyDescent="0.2">
      <c r="A142" s="33">
        <v>3047</v>
      </c>
      <c r="B142" s="34" t="s">
        <v>149</v>
      </c>
      <c r="C142" s="36">
        <v>139029040</v>
      </c>
      <c r="D142" s="36">
        <v>14527</v>
      </c>
      <c r="E142" s="37">
        <f t="shared" si="22"/>
        <v>9570.3889309561509</v>
      </c>
      <c r="F142" s="38">
        <f t="shared" si="23"/>
        <v>0.84433007545557515</v>
      </c>
      <c r="G142" s="83">
        <f t="shared" si="24"/>
        <v>1058.7009270791734</v>
      </c>
      <c r="H142" s="39">
        <f t="shared" si="25"/>
        <v>220.85437413310063</v>
      </c>
      <c r="I142" s="83">
        <f t="shared" si="26"/>
        <v>1279.5553012122741</v>
      </c>
      <c r="J142" s="81">
        <f t="shared" si="27"/>
        <v>-149.63833213089771</v>
      </c>
      <c r="K142" s="37">
        <f t="shared" si="28"/>
        <v>1129.9169690813765</v>
      </c>
      <c r="L142" s="37">
        <f t="shared" si="29"/>
        <v>18588099.860710707</v>
      </c>
      <c r="M142" s="37">
        <f t="shared" si="30"/>
        <v>16414303.809845155</v>
      </c>
      <c r="N142" s="41">
        <f>'jan-mar'!M142</f>
        <v>20616072.134115439</v>
      </c>
      <c r="O142" s="41">
        <f t="shared" si="31"/>
        <v>-4201768.3242702838</v>
      </c>
    </row>
    <row r="143" spans="1:15" s="34" customFormat="1" x14ac:dyDescent="0.2">
      <c r="A143" s="33">
        <v>3048</v>
      </c>
      <c r="B143" s="34" t="s">
        <v>150</v>
      </c>
      <c r="C143" s="36">
        <v>203634575</v>
      </c>
      <c r="D143" s="36">
        <v>20495</v>
      </c>
      <c r="E143" s="37">
        <f t="shared" si="22"/>
        <v>9935.8172725054883</v>
      </c>
      <c r="F143" s="38">
        <f t="shared" si="23"/>
        <v>0.87656932314131486</v>
      </c>
      <c r="G143" s="83">
        <f t="shared" si="24"/>
        <v>839.44392214957111</v>
      </c>
      <c r="H143" s="39">
        <f t="shared" si="25"/>
        <v>92.954454590832569</v>
      </c>
      <c r="I143" s="83">
        <f t="shared" si="26"/>
        <v>932.39837674040371</v>
      </c>
      <c r="J143" s="81">
        <f t="shared" si="27"/>
        <v>-149.63833213089771</v>
      </c>
      <c r="K143" s="37">
        <f t="shared" si="28"/>
        <v>782.76004460950594</v>
      </c>
      <c r="L143" s="37">
        <f t="shared" si="29"/>
        <v>19109504.731294572</v>
      </c>
      <c r="M143" s="37">
        <f t="shared" si="30"/>
        <v>16042667.114271823</v>
      </c>
      <c r="N143" s="41">
        <f>'jan-mar'!M143</f>
        <v>13885042.439281732</v>
      </c>
      <c r="O143" s="41">
        <f t="shared" si="31"/>
        <v>2157624.6749900915</v>
      </c>
    </row>
    <row r="144" spans="1:15" s="34" customFormat="1" x14ac:dyDescent="0.2">
      <c r="A144" s="33">
        <v>3049</v>
      </c>
      <c r="B144" s="34" t="s">
        <v>151</v>
      </c>
      <c r="C144" s="36">
        <v>336181121</v>
      </c>
      <c r="D144" s="36">
        <v>28167</v>
      </c>
      <c r="E144" s="37">
        <f t="shared" si="22"/>
        <v>11935.283168246529</v>
      </c>
      <c r="F144" s="38">
        <f t="shared" si="23"/>
        <v>1.0529685481677129</v>
      </c>
      <c r="G144" s="83">
        <f t="shared" si="24"/>
        <v>-360.23561529505349</v>
      </c>
      <c r="H144" s="39">
        <f t="shared" si="25"/>
        <v>0</v>
      </c>
      <c r="I144" s="83">
        <f t="shared" si="26"/>
        <v>-360.23561529505349</v>
      </c>
      <c r="J144" s="81">
        <f t="shared" si="27"/>
        <v>-149.63833213089771</v>
      </c>
      <c r="K144" s="37">
        <f t="shared" si="28"/>
        <v>-509.8739474259512</v>
      </c>
      <c r="L144" s="37">
        <f t="shared" si="29"/>
        <v>-10146756.576015772</v>
      </c>
      <c r="M144" s="37">
        <f t="shared" si="30"/>
        <v>-14361619.477146767</v>
      </c>
      <c r="N144" s="41">
        <f>'jan-mar'!M144</f>
        <v>-15269606.053596295</v>
      </c>
      <c r="O144" s="41">
        <f t="shared" si="31"/>
        <v>907986.57644952834</v>
      </c>
    </row>
    <row r="145" spans="1:15" s="34" customFormat="1" x14ac:dyDescent="0.2">
      <c r="A145" s="33">
        <v>3050</v>
      </c>
      <c r="B145" s="34" t="s">
        <v>152</v>
      </c>
      <c r="C145" s="36">
        <v>28605378</v>
      </c>
      <c r="D145" s="36">
        <v>2737</v>
      </c>
      <c r="E145" s="37">
        <f t="shared" si="22"/>
        <v>10451.362075264889</v>
      </c>
      <c r="F145" s="38">
        <f t="shared" si="23"/>
        <v>0.92205232130940351</v>
      </c>
      <c r="G145" s="83">
        <f t="shared" si="24"/>
        <v>530.1170404939304</v>
      </c>
      <c r="H145" s="39">
        <f t="shared" si="25"/>
        <v>0</v>
      </c>
      <c r="I145" s="83">
        <f t="shared" si="26"/>
        <v>530.1170404939304</v>
      </c>
      <c r="J145" s="81">
        <f t="shared" si="27"/>
        <v>-149.63833213089771</v>
      </c>
      <c r="K145" s="37">
        <f t="shared" si="28"/>
        <v>380.47870836303269</v>
      </c>
      <c r="L145" s="37">
        <f t="shared" si="29"/>
        <v>1450930.3398318875</v>
      </c>
      <c r="M145" s="37">
        <f t="shared" si="30"/>
        <v>1041370.2247896205</v>
      </c>
      <c r="N145" s="41">
        <f>'jan-mar'!M145</f>
        <v>1135112.4705757415</v>
      </c>
      <c r="O145" s="41">
        <f t="shared" si="31"/>
        <v>-93742.245786120999</v>
      </c>
    </row>
    <row r="146" spans="1:15" s="34" customFormat="1" x14ac:dyDescent="0.2">
      <c r="A146" s="33">
        <v>3051</v>
      </c>
      <c r="B146" s="34" t="s">
        <v>153</v>
      </c>
      <c r="C146" s="36">
        <v>15446568</v>
      </c>
      <c r="D146" s="36">
        <v>1366</v>
      </c>
      <c r="E146" s="37">
        <f t="shared" si="22"/>
        <v>11307.882869692532</v>
      </c>
      <c r="F146" s="38">
        <f t="shared" si="23"/>
        <v>0.99761730327676745</v>
      </c>
      <c r="G146" s="83">
        <f t="shared" si="24"/>
        <v>16.204563837344903</v>
      </c>
      <c r="H146" s="39">
        <f t="shared" si="25"/>
        <v>0</v>
      </c>
      <c r="I146" s="83">
        <f t="shared" si="26"/>
        <v>16.204563837344903</v>
      </c>
      <c r="J146" s="81">
        <f t="shared" si="27"/>
        <v>-149.63833213089771</v>
      </c>
      <c r="K146" s="37">
        <f t="shared" si="28"/>
        <v>-133.43376829355282</v>
      </c>
      <c r="L146" s="37">
        <f t="shared" si="29"/>
        <v>22135.434201813139</v>
      </c>
      <c r="M146" s="37">
        <f t="shared" si="30"/>
        <v>-182270.52748899316</v>
      </c>
      <c r="N146" s="41">
        <f>'jan-mar'!M146</f>
        <v>635535.11282662197</v>
      </c>
      <c r="O146" s="41">
        <f t="shared" si="31"/>
        <v>-817805.64031561511</v>
      </c>
    </row>
    <row r="147" spans="1:15" s="34" customFormat="1" x14ac:dyDescent="0.2">
      <c r="A147" s="33">
        <v>3052</v>
      </c>
      <c r="B147" s="34" t="s">
        <v>154</v>
      </c>
      <c r="C147" s="36">
        <v>46743976</v>
      </c>
      <c r="D147" s="36">
        <v>2486</v>
      </c>
      <c r="E147" s="37">
        <f t="shared" si="22"/>
        <v>18802.88656476267</v>
      </c>
      <c r="F147" s="38">
        <f t="shared" si="23"/>
        <v>1.6588503086491149</v>
      </c>
      <c r="G147" s="83">
        <f t="shared" si="24"/>
        <v>-4480.7976532047378</v>
      </c>
      <c r="H147" s="39">
        <f t="shared" si="25"/>
        <v>0</v>
      </c>
      <c r="I147" s="83">
        <f t="shared" si="26"/>
        <v>-4480.7976532047378</v>
      </c>
      <c r="J147" s="81">
        <f t="shared" si="27"/>
        <v>-149.63833213089771</v>
      </c>
      <c r="K147" s="37">
        <f t="shared" si="28"/>
        <v>-4630.4359853356355</v>
      </c>
      <c r="L147" s="37">
        <f t="shared" si="29"/>
        <v>-11139262.965866977</v>
      </c>
      <c r="M147" s="37">
        <f t="shared" si="30"/>
        <v>-11511263.859544389</v>
      </c>
      <c r="N147" s="41">
        <f>'jan-mar'!M147</f>
        <v>-4564869.4245336885</v>
      </c>
      <c r="O147" s="41">
        <f t="shared" si="31"/>
        <v>-6946394.4350107005</v>
      </c>
    </row>
    <row r="148" spans="1:15" s="34" customFormat="1" x14ac:dyDescent="0.2">
      <c r="A148" s="33">
        <v>3053</v>
      </c>
      <c r="B148" s="34" t="s">
        <v>127</v>
      </c>
      <c r="C148" s="36">
        <v>62858970</v>
      </c>
      <c r="D148" s="36">
        <v>6990</v>
      </c>
      <c r="E148" s="37">
        <f t="shared" si="22"/>
        <v>8992.69957081545</v>
      </c>
      <c r="F148" s="38">
        <f t="shared" si="23"/>
        <v>0.79336448726931208</v>
      </c>
      <c r="G148" s="83">
        <f t="shared" si="24"/>
        <v>1405.3145431635942</v>
      </c>
      <c r="H148" s="39">
        <f t="shared" si="25"/>
        <v>423.04565018234598</v>
      </c>
      <c r="I148" s="83">
        <f t="shared" si="26"/>
        <v>1828.3601933459402</v>
      </c>
      <c r="J148" s="81">
        <f t="shared" si="27"/>
        <v>-149.63833213089771</v>
      </c>
      <c r="K148" s="37">
        <f t="shared" si="28"/>
        <v>1678.7218612150425</v>
      </c>
      <c r="L148" s="37">
        <f t="shared" si="29"/>
        <v>12780237.751488121</v>
      </c>
      <c r="M148" s="37">
        <f t="shared" si="30"/>
        <v>11734265.809893148</v>
      </c>
      <c r="N148" s="41">
        <f>'jan-mar'!M148</f>
        <v>10597348.829425681</v>
      </c>
      <c r="O148" s="41">
        <f t="shared" si="31"/>
        <v>1136916.9804674666</v>
      </c>
    </row>
    <row r="149" spans="1:15" s="34" customFormat="1" x14ac:dyDescent="0.2">
      <c r="A149" s="33">
        <v>3054</v>
      </c>
      <c r="B149" s="34" t="s">
        <v>128</v>
      </c>
      <c r="C149" s="36">
        <v>86226093</v>
      </c>
      <c r="D149" s="36">
        <v>9307</v>
      </c>
      <c r="E149" s="37">
        <f t="shared" si="22"/>
        <v>9264.6495111206623</v>
      </c>
      <c r="F149" s="38">
        <f t="shared" si="23"/>
        <v>0.81735677381843341</v>
      </c>
      <c r="G149" s="83">
        <f t="shared" si="24"/>
        <v>1242.1445789804668</v>
      </c>
      <c r="H149" s="39">
        <f t="shared" si="25"/>
        <v>327.86317107552168</v>
      </c>
      <c r="I149" s="83">
        <f t="shared" si="26"/>
        <v>1570.0077500559885</v>
      </c>
      <c r="J149" s="81">
        <f t="shared" si="27"/>
        <v>-149.63833213089771</v>
      </c>
      <c r="K149" s="37">
        <f t="shared" si="28"/>
        <v>1420.3694179250908</v>
      </c>
      <c r="L149" s="37">
        <f t="shared" si="29"/>
        <v>14612062.129771085</v>
      </c>
      <c r="M149" s="37">
        <f t="shared" si="30"/>
        <v>13219378.17262882</v>
      </c>
      <c r="N149" s="41">
        <f>'jan-mar'!M149</f>
        <v>11802036.104630154</v>
      </c>
      <c r="O149" s="41">
        <f t="shared" si="31"/>
        <v>1417342.0679986663</v>
      </c>
    </row>
    <row r="150" spans="1:15" s="34" customFormat="1" x14ac:dyDescent="0.2">
      <c r="A150" s="33">
        <v>3401</v>
      </c>
      <c r="B150" s="34" t="s">
        <v>91</v>
      </c>
      <c r="C150" s="36">
        <v>163245127</v>
      </c>
      <c r="D150" s="36">
        <v>17966</v>
      </c>
      <c r="E150" s="37">
        <f t="shared" si="22"/>
        <v>9086.336802849828</v>
      </c>
      <c r="F150" s="38">
        <f t="shared" si="23"/>
        <v>0.80162546096216902</v>
      </c>
      <c r="G150" s="83">
        <f t="shared" si="24"/>
        <v>1349.1322039429672</v>
      </c>
      <c r="H150" s="39">
        <f t="shared" si="25"/>
        <v>390.27261897031366</v>
      </c>
      <c r="I150" s="83">
        <f t="shared" si="26"/>
        <v>1739.4048229132809</v>
      </c>
      <c r="J150" s="81">
        <f t="shared" si="27"/>
        <v>-149.63833213089771</v>
      </c>
      <c r="K150" s="37">
        <f t="shared" si="28"/>
        <v>1589.7664907823832</v>
      </c>
      <c r="L150" s="37">
        <f t="shared" si="29"/>
        <v>31250147.048460003</v>
      </c>
      <c r="M150" s="37">
        <f t="shared" si="30"/>
        <v>28561744.773396298</v>
      </c>
      <c r="N150" s="41">
        <f>'jan-mar'!M150</f>
        <v>25661339.972841457</v>
      </c>
      <c r="O150" s="41">
        <f t="shared" si="31"/>
        <v>2900404.8005548418</v>
      </c>
    </row>
    <row r="151" spans="1:15" s="34" customFormat="1" x14ac:dyDescent="0.2">
      <c r="A151" s="33">
        <v>3403</v>
      </c>
      <c r="B151" s="34" t="s">
        <v>92</v>
      </c>
      <c r="C151" s="36">
        <v>328031986</v>
      </c>
      <c r="D151" s="36">
        <v>32382</v>
      </c>
      <c r="E151" s="37">
        <f t="shared" si="22"/>
        <v>10130.071830029028</v>
      </c>
      <c r="F151" s="38">
        <f t="shared" si="23"/>
        <v>0.8937070765173476</v>
      </c>
      <c r="G151" s="83">
        <f t="shared" si="24"/>
        <v>722.89118763544718</v>
      </c>
      <c r="H151" s="39">
        <f t="shared" si="25"/>
        <v>24.965359457593603</v>
      </c>
      <c r="I151" s="83">
        <f t="shared" si="26"/>
        <v>747.85654709304083</v>
      </c>
      <c r="J151" s="81">
        <f t="shared" si="27"/>
        <v>-149.63833213089771</v>
      </c>
      <c r="K151" s="37">
        <f t="shared" si="28"/>
        <v>598.21821496214307</v>
      </c>
      <c r="L151" s="37">
        <f t="shared" si="29"/>
        <v>24217090.707966849</v>
      </c>
      <c r="M151" s="37">
        <f t="shared" si="30"/>
        <v>19371502.236904118</v>
      </c>
      <c r="N151" s="41">
        <f>'jan-mar'!M151</f>
        <v>15406489.616070038</v>
      </c>
      <c r="O151" s="41">
        <f t="shared" si="31"/>
        <v>3965012.6208340805</v>
      </c>
    </row>
    <row r="152" spans="1:15" s="34" customFormat="1" x14ac:dyDescent="0.2">
      <c r="A152" s="33">
        <v>3405</v>
      </c>
      <c r="B152" s="34" t="s">
        <v>112</v>
      </c>
      <c r="C152" s="36">
        <v>292796736</v>
      </c>
      <c r="D152" s="36">
        <v>28560</v>
      </c>
      <c r="E152" s="37">
        <f t="shared" si="22"/>
        <v>10251.986554621848</v>
      </c>
      <c r="F152" s="38">
        <f t="shared" si="23"/>
        <v>0.90446278031969218</v>
      </c>
      <c r="G152" s="83">
        <f t="shared" si="24"/>
        <v>649.74235287975534</v>
      </c>
      <c r="H152" s="39">
        <f t="shared" si="25"/>
        <v>0</v>
      </c>
      <c r="I152" s="83">
        <f t="shared" si="26"/>
        <v>649.74235287975534</v>
      </c>
      <c r="J152" s="81">
        <f t="shared" si="27"/>
        <v>-149.63833213089771</v>
      </c>
      <c r="K152" s="37">
        <f t="shared" si="28"/>
        <v>500.10402074885764</v>
      </c>
      <c r="L152" s="37">
        <f t="shared" si="29"/>
        <v>18556641.598245814</v>
      </c>
      <c r="M152" s="37">
        <f t="shared" si="30"/>
        <v>14282970.832587374</v>
      </c>
      <c r="N152" s="41">
        <f>'jan-mar'!M152</f>
        <v>12550355.197312102</v>
      </c>
      <c r="O152" s="41">
        <f t="shared" si="31"/>
        <v>1732615.6352752727</v>
      </c>
    </row>
    <row r="153" spans="1:15" s="34" customFormat="1" x14ac:dyDescent="0.2">
      <c r="A153" s="33">
        <v>3407</v>
      </c>
      <c r="B153" s="34" t="s">
        <v>113</v>
      </c>
      <c r="C153" s="36">
        <v>286155194</v>
      </c>
      <c r="D153" s="36">
        <v>30563</v>
      </c>
      <c r="E153" s="37">
        <f t="shared" si="22"/>
        <v>9362.7979583156102</v>
      </c>
      <c r="F153" s="38">
        <f t="shared" si="23"/>
        <v>0.82601574122548516</v>
      </c>
      <c r="G153" s="83">
        <f t="shared" si="24"/>
        <v>1183.2555106634979</v>
      </c>
      <c r="H153" s="39">
        <f t="shared" si="25"/>
        <v>293.51121455728986</v>
      </c>
      <c r="I153" s="83">
        <f t="shared" si="26"/>
        <v>1476.7667252207877</v>
      </c>
      <c r="J153" s="81">
        <f t="shared" si="27"/>
        <v>-149.63833213089771</v>
      </c>
      <c r="K153" s="37">
        <f t="shared" si="28"/>
        <v>1327.1283930898901</v>
      </c>
      <c r="L153" s="37">
        <f t="shared" si="29"/>
        <v>45134421.422922939</v>
      </c>
      <c r="M153" s="37">
        <f t="shared" si="30"/>
        <v>40561025.078006312</v>
      </c>
      <c r="N153" s="41">
        <f>'jan-mar'!M153</f>
        <v>36636010.054196991</v>
      </c>
      <c r="O153" s="41">
        <f t="shared" si="31"/>
        <v>3925015.0238093212</v>
      </c>
    </row>
    <row r="154" spans="1:15" s="34" customFormat="1" x14ac:dyDescent="0.2">
      <c r="A154" s="33">
        <v>3411</v>
      </c>
      <c r="B154" s="34" t="s">
        <v>93</v>
      </c>
      <c r="C154" s="36">
        <v>309505765</v>
      </c>
      <c r="D154" s="36">
        <v>35475</v>
      </c>
      <c r="E154" s="37">
        <f t="shared" si="22"/>
        <v>8724.6163495419314</v>
      </c>
      <c r="F154" s="38">
        <f t="shared" si="23"/>
        <v>0.76971333494110372</v>
      </c>
      <c r="G154" s="83">
        <f t="shared" si="24"/>
        <v>1566.1644759277053</v>
      </c>
      <c r="H154" s="39">
        <f t="shared" si="25"/>
        <v>516.87477762807748</v>
      </c>
      <c r="I154" s="83">
        <f t="shared" si="26"/>
        <v>2083.039253555783</v>
      </c>
      <c r="J154" s="81">
        <f t="shared" si="27"/>
        <v>-149.63833213089771</v>
      </c>
      <c r="K154" s="37">
        <f t="shared" si="28"/>
        <v>1933.4009214248854</v>
      </c>
      <c r="L154" s="37">
        <f t="shared" si="29"/>
        <v>73895817.519891396</v>
      </c>
      <c r="M154" s="37">
        <f t="shared" si="30"/>
        <v>68587397.687547803</v>
      </c>
      <c r="N154" s="41">
        <f>'jan-mar'!M154</f>
        <v>62583536.240754776</v>
      </c>
      <c r="O154" s="41">
        <f t="shared" si="31"/>
        <v>6003861.4467930272</v>
      </c>
    </row>
    <row r="155" spans="1:15" s="34" customFormat="1" x14ac:dyDescent="0.2">
      <c r="A155" s="33">
        <v>3412</v>
      </c>
      <c r="B155" s="34" t="s">
        <v>94</v>
      </c>
      <c r="C155" s="36">
        <v>61894724</v>
      </c>
      <c r="D155" s="36">
        <v>7836</v>
      </c>
      <c r="E155" s="37">
        <f t="shared" si="22"/>
        <v>7898.7651863195506</v>
      </c>
      <c r="F155" s="38">
        <f t="shared" si="23"/>
        <v>0.69685412514418665</v>
      </c>
      <c r="G155" s="83">
        <f t="shared" si="24"/>
        <v>2061.6751738611338</v>
      </c>
      <c r="H155" s="39">
        <f t="shared" si="25"/>
        <v>805.92268475591072</v>
      </c>
      <c r="I155" s="83">
        <f t="shared" si="26"/>
        <v>2867.5978586170445</v>
      </c>
      <c r="J155" s="81">
        <f t="shared" si="27"/>
        <v>-149.63833213089771</v>
      </c>
      <c r="K155" s="37">
        <f t="shared" si="28"/>
        <v>2717.9595264861468</v>
      </c>
      <c r="L155" s="37">
        <f t="shared" si="29"/>
        <v>22470496.820123162</v>
      </c>
      <c r="M155" s="37">
        <f t="shared" si="30"/>
        <v>21297930.849545445</v>
      </c>
      <c r="N155" s="41">
        <f>'jan-mar'!M155</f>
        <v>20233575.750583638</v>
      </c>
      <c r="O155" s="41">
        <f t="shared" si="31"/>
        <v>1064355.0989618078</v>
      </c>
    </row>
    <row r="156" spans="1:15" s="34" customFormat="1" x14ac:dyDescent="0.2">
      <c r="A156" s="33">
        <v>3413</v>
      </c>
      <c r="B156" s="34" t="s">
        <v>95</v>
      </c>
      <c r="C156" s="36">
        <v>178590974</v>
      </c>
      <c r="D156" s="36">
        <v>21356</v>
      </c>
      <c r="E156" s="37">
        <f t="shared" si="22"/>
        <v>8362.5666791534004</v>
      </c>
      <c r="F156" s="38">
        <f t="shared" si="23"/>
        <v>0.73777216434467796</v>
      </c>
      <c r="G156" s="83">
        <f t="shared" si="24"/>
        <v>1783.3942781608239</v>
      </c>
      <c r="H156" s="39">
        <f t="shared" si="25"/>
        <v>643.59216226406329</v>
      </c>
      <c r="I156" s="83">
        <f t="shared" si="26"/>
        <v>2426.9864404248874</v>
      </c>
      <c r="J156" s="81">
        <f t="shared" si="27"/>
        <v>-149.63833213089771</v>
      </c>
      <c r="K156" s="37">
        <f t="shared" si="28"/>
        <v>2277.3481082939898</v>
      </c>
      <c r="L156" s="37">
        <f t="shared" si="29"/>
        <v>51830722.421713896</v>
      </c>
      <c r="M156" s="37">
        <f t="shared" si="30"/>
        <v>48635046.200726442</v>
      </c>
      <c r="N156" s="41">
        <f>'jan-mar'!M156</f>
        <v>44516346.538828999</v>
      </c>
      <c r="O156" s="41">
        <f t="shared" si="31"/>
        <v>4118699.6618974432</v>
      </c>
    </row>
    <row r="157" spans="1:15" s="34" customFormat="1" x14ac:dyDescent="0.2">
      <c r="A157" s="33">
        <v>3414</v>
      </c>
      <c r="B157" s="34" t="s">
        <v>96</v>
      </c>
      <c r="C157" s="36">
        <v>39604959</v>
      </c>
      <c r="D157" s="36">
        <v>5010</v>
      </c>
      <c r="E157" s="37">
        <f t="shared" si="22"/>
        <v>7905.1814371257487</v>
      </c>
      <c r="F157" s="38">
        <f t="shared" si="23"/>
        <v>0.69742018714714404</v>
      </c>
      <c r="G157" s="83">
        <f t="shared" si="24"/>
        <v>2057.8254233774146</v>
      </c>
      <c r="H157" s="39">
        <f t="shared" si="25"/>
        <v>803.67699697374132</v>
      </c>
      <c r="I157" s="83">
        <f t="shared" si="26"/>
        <v>2861.5024203511557</v>
      </c>
      <c r="J157" s="81">
        <f t="shared" si="27"/>
        <v>-149.63833213089771</v>
      </c>
      <c r="K157" s="37">
        <f t="shared" si="28"/>
        <v>2711.8640882202581</v>
      </c>
      <c r="L157" s="37">
        <f t="shared" si="29"/>
        <v>14336127.12595929</v>
      </c>
      <c r="M157" s="37">
        <f t="shared" si="30"/>
        <v>13586439.081983494</v>
      </c>
      <c r="N157" s="41">
        <f>'jan-mar'!M157</f>
        <v>14056985.932034714</v>
      </c>
      <c r="O157" s="41">
        <f t="shared" si="31"/>
        <v>-470546.85005122051</v>
      </c>
    </row>
    <row r="158" spans="1:15" s="34" customFormat="1" x14ac:dyDescent="0.2">
      <c r="A158" s="33">
        <v>3415</v>
      </c>
      <c r="B158" s="34" t="s">
        <v>97</v>
      </c>
      <c r="C158" s="36">
        <v>70880847</v>
      </c>
      <c r="D158" s="36">
        <v>8069</v>
      </c>
      <c r="E158" s="37">
        <f t="shared" si="22"/>
        <v>8784.3409344404517</v>
      </c>
      <c r="F158" s="38">
        <f t="shared" si="23"/>
        <v>0.77498242730900213</v>
      </c>
      <c r="G158" s="83">
        <f t="shared" si="24"/>
        <v>1530.3297249885929</v>
      </c>
      <c r="H158" s="39">
        <f t="shared" si="25"/>
        <v>495.97117291359535</v>
      </c>
      <c r="I158" s="83">
        <f t="shared" si="26"/>
        <v>2026.3008979021884</v>
      </c>
      <c r="J158" s="81">
        <f t="shared" si="27"/>
        <v>-149.63833213089771</v>
      </c>
      <c r="K158" s="37">
        <f t="shared" si="28"/>
        <v>1876.6625657712907</v>
      </c>
      <c r="L158" s="37">
        <f t="shared" si="29"/>
        <v>16350221.945172757</v>
      </c>
      <c r="M158" s="37">
        <f t="shared" si="30"/>
        <v>15142790.243208544</v>
      </c>
      <c r="N158" s="41">
        <f>'jan-mar'!M158</f>
        <v>14124361.351564495</v>
      </c>
      <c r="O158" s="41">
        <f t="shared" si="31"/>
        <v>1018428.8916440494</v>
      </c>
    </row>
    <row r="159" spans="1:15" s="34" customFormat="1" x14ac:dyDescent="0.2">
      <c r="A159" s="33">
        <v>3416</v>
      </c>
      <c r="B159" s="34" t="s">
        <v>98</v>
      </c>
      <c r="C159" s="36">
        <v>44625561</v>
      </c>
      <c r="D159" s="36">
        <v>6028</v>
      </c>
      <c r="E159" s="37">
        <f t="shared" si="22"/>
        <v>7403.0459522229594</v>
      </c>
      <c r="F159" s="38">
        <f t="shared" si="23"/>
        <v>0.65312020154409955</v>
      </c>
      <c r="G159" s="83">
        <f t="shared" si="24"/>
        <v>2359.1067143190885</v>
      </c>
      <c r="H159" s="39">
        <f t="shared" si="25"/>
        <v>979.42441668971765</v>
      </c>
      <c r="I159" s="83">
        <f t="shared" si="26"/>
        <v>3338.5311310088064</v>
      </c>
      <c r="J159" s="81">
        <f t="shared" si="27"/>
        <v>-149.63833213089771</v>
      </c>
      <c r="K159" s="37">
        <f t="shared" si="28"/>
        <v>3188.8927988779087</v>
      </c>
      <c r="L159" s="37">
        <f t="shared" si="29"/>
        <v>20124665.657721084</v>
      </c>
      <c r="M159" s="37">
        <f t="shared" si="30"/>
        <v>19222645.791636035</v>
      </c>
      <c r="N159" s="41">
        <f>'jan-mar'!M159</f>
        <v>18005291.618723609</v>
      </c>
      <c r="O159" s="41">
        <f t="shared" si="31"/>
        <v>1217354.1729124263</v>
      </c>
    </row>
    <row r="160" spans="1:15" s="34" customFormat="1" x14ac:dyDescent="0.2">
      <c r="A160" s="33">
        <v>3417</v>
      </c>
      <c r="B160" s="34" t="s">
        <v>99</v>
      </c>
      <c r="C160" s="36">
        <v>38266418</v>
      </c>
      <c r="D160" s="36">
        <v>4572</v>
      </c>
      <c r="E160" s="37">
        <f t="shared" si="22"/>
        <v>8369.7327209098858</v>
      </c>
      <c r="F160" s="38">
        <f t="shared" si="23"/>
        <v>0.73840437528413105</v>
      </c>
      <c r="G160" s="83">
        <f t="shared" si="24"/>
        <v>1779.0946531069326</v>
      </c>
      <c r="H160" s="39">
        <f t="shared" si="25"/>
        <v>641.08404764929344</v>
      </c>
      <c r="I160" s="83">
        <f t="shared" si="26"/>
        <v>2420.1787007562261</v>
      </c>
      <c r="J160" s="81">
        <f t="shared" si="27"/>
        <v>-149.63833213089771</v>
      </c>
      <c r="K160" s="37">
        <f t="shared" si="28"/>
        <v>2270.5403686253285</v>
      </c>
      <c r="L160" s="37">
        <f t="shared" si="29"/>
        <v>11065057.019857466</v>
      </c>
      <c r="M160" s="37">
        <f t="shared" si="30"/>
        <v>10380910.565355001</v>
      </c>
      <c r="N160" s="41">
        <f>'jan-mar'!M160</f>
        <v>9608007.093066413</v>
      </c>
      <c r="O160" s="41">
        <f t="shared" si="31"/>
        <v>772903.47228858806</v>
      </c>
    </row>
    <row r="161" spans="1:15" s="34" customFormat="1" x14ac:dyDescent="0.2">
      <c r="A161" s="33">
        <v>3418</v>
      </c>
      <c r="B161" s="34" t="s">
        <v>100</v>
      </c>
      <c r="C161" s="36">
        <v>53917695</v>
      </c>
      <c r="D161" s="36">
        <v>7267</v>
      </c>
      <c r="E161" s="37">
        <f t="shared" si="22"/>
        <v>7419.5259391771024</v>
      </c>
      <c r="F161" s="38">
        <f t="shared" si="23"/>
        <v>0.65457411827923784</v>
      </c>
      <c r="G161" s="83">
        <f t="shared" si="24"/>
        <v>2349.2187221466024</v>
      </c>
      <c r="H161" s="39">
        <f t="shared" si="25"/>
        <v>973.65642125576755</v>
      </c>
      <c r="I161" s="83">
        <f t="shared" si="26"/>
        <v>3322.8751434023698</v>
      </c>
      <c r="J161" s="81">
        <f t="shared" si="27"/>
        <v>-149.63833213089771</v>
      </c>
      <c r="K161" s="37">
        <f t="shared" si="28"/>
        <v>3173.2368112714721</v>
      </c>
      <c r="L161" s="37">
        <f t="shared" si="29"/>
        <v>24147333.667105023</v>
      </c>
      <c r="M161" s="37">
        <f t="shared" si="30"/>
        <v>23059911.907509789</v>
      </c>
      <c r="N161" s="41">
        <f>'jan-mar'!M161</f>
        <v>21672495.543681893</v>
      </c>
      <c r="O161" s="41">
        <f t="shared" si="31"/>
        <v>1387416.3638278954</v>
      </c>
    </row>
    <row r="162" spans="1:15" s="34" customFormat="1" x14ac:dyDescent="0.2">
      <c r="A162" s="33">
        <v>3419</v>
      </c>
      <c r="B162" s="34" t="s">
        <v>404</v>
      </c>
      <c r="C162" s="36">
        <v>28364256</v>
      </c>
      <c r="D162" s="36">
        <v>3625</v>
      </c>
      <c r="E162" s="37">
        <f t="shared" si="22"/>
        <v>7824.6223448275859</v>
      </c>
      <c r="F162" s="38">
        <f t="shared" si="23"/>
        <v>0.69031300843482135</v>
      </c>
      <c r="G162" s="83">
        <f t="shared" si="24"/>
        <v>2106.1608787563123</v>
      </c>
      <c r="H162" s="39">
        <f t="shared" si="25"/>
        <v>831.8726792780983</v>
      </c>
      <c r="I162" s="83">
        <f t="shared" si="26"/>
        <v>2938.0335580344108</v>
      </c>
      <c r="J162" s="81">
        <f t="shared" si="27"/>
        <v>-149.63833213089771</v>
      </c>
      <c r="K162" s="37">
        <f t="shared" si="28"/>
        <v>2788.3952259035132</v>
      </c>
      <c r="L162" s="37">
        <f t="shared" si="29"/>
        <v>10650371.647874739</v>
      </c>
      <c r="M162" s="37">
        <f t="shared" si="30"/>
        <v>10107932.693900235</v>
      </c>
      <c r="N162" s="41">
        <f>'jan-mar'!M162</f>
        <v>9988501.8107536621</v>
      </c>
      <c r="O162" s="41">
        <f t="shared" si="31"/>
        <v>119430.88314657286</v>
      </c>
    </row>
    <row r="163" spans="1:15" s="34" customFormat="1" x14ac:dyDescent="0.2">
      <c r="A163" s="33">
        <v>3420</v>
      </c>
      <c r="B163" s="34" t="s">
        <v>101</v>
      </c>
      <c r="C163" s="36">
        <v>187543319</v>
      </c>
      <c r="D163" s="36">
        <v>21568</v>
      </c>
      <c r="E163" s="37">
        <f t="shared" si="22"/>
        <v>8695.4432028931751</v>
      </c>
      <c r="F163" s="38">
        <f t="shared" si="23"/>
        <v>0.76713958738612742</v>
      </c>
      <c r="G163" s="83">
        <f t="shared" si="24"/>
        <v>1583.6683639169589</v>
      </c>
      <c r="H163" s="39">
        <f t="shared" si="25"/>
        <v>527.08537895514212</v>
      </c>
      <c r="I163" s="83">
        <f t="shared" si="26"/>
        <v>2110.7537428721012</v>
      </c>
      <c r="J163" s="81">
        <f t="shared" si="27"/>
        <v>-149.63833213089771</v>
      </c>
      <c r="K163" s="37">
        <f t="shared" si="28"/>
        <v>1961.1154107412035</v>
      </c>
      <c r="L163" s="37">
        <f t="shared" si="29"/>
        <v>45524736.726265475</v>
      </c>
      <c r="M163" s="37">
        <f t="shared" si="30"/>
        <v>42297337.178866275</v>
      </c>
      <c r="N163" s="41">
        <f>'jan-mar'!M163</f>
        <v>39354786.080064811</v>
      </c>
      <c r="O163" s="41">
        <f t="shared" si="31"/>
        <v>2942551.0988014638</v>
      </c>
    </row>
    <row r="164" spans="1:15" s="34" customFormat="1" x14ac:dyDescent="0.2">
      <c r="A164" s="33">
        <v>3421</v>
      </c>
      <c r="B164" s="34" t="s">
        <v>102</v>
      </c>
      <c r="C164" s="36">
        <v>60467461</v>
      </c>
      <c r="D164" s="36">
        <v>6582</v>
      </c>
      <c r="E164" s="37">
        <f t="shared" si="22"/>
        <v>9186.7914007900326</v>
      </c>
      <c r="F164" s="38">
        <f t="shared" si="23"/>
        <v>0.81048788430469021</v>
      </c>
      <c r="G164" s="83">
        <f t="shared" si="24"/>
        <v>1288.8594451788445</v>
      </c>
      <c r="H164" s="39">
        <f t="shared" si="25"/>
        <v>355.11350969124203</v>
      </c>
      <c r="I164" s="83">
        <f t="shared" si="26"/>
        <v>1643.9729548700866</v>
      </c>
      <c r="J164" s="81">
        <f t="shared" si="27"/>
        <v>-149.63833213089771</v>
      </c>
      <c r="K164" s="37">
        <f t="shared" si="28"/>
        <v>1494.3346227391889</v>
      </c>
      <c r="L164" s="37">
        <f t="shared" si="29"/>
        <v>10820629.988954909</v>
      </c>
      <c r="M164" s="37">
        <f t="shared" si="30"/>
        <v>9835710.4868693408</v>
      </c>
      <c r="N164" s="41">
        <f>'jan-mar'!M164</f>
        <v>9037943.6472360212</v>
      </c>
      <c r="O164" s="41">
        <f t="shared" si="31"/>
        <v>797766.83963331953</v>
      </c>
    </row>
    <row r="165" spans="1:15" s="34" customFormat="1" x14ac:dyDescent="0.2">
      <c r="A165" s="33">
        <v>3422</v>
      </c>
      <c r="B165" s="34" t="s">
        <v>103</v>
      </c>
      <c r="C165" s="36">
        <v>40722898</v>
      </c>
      <c r="D165" s="36">
        <v>4213</v>
      </c>
      <c r="E165" s="37">
        <f t="shared" si="22"/>
        <v>9666.0094944220273</v>
      </c>
      <c r="F165" s="38">
        <f t="shared" si="23"/>
        <v>0.85276602493983311</v>
      </c>
      <c r="G165" s="83">
        <f t="shared" si="24"/>
        <v>1001.3285889996478</v>
      </c>
      <c r="H165" s="39">
        <f t="shared" si="25"/>
        <v>187.38717692004391</v>
      </c>
      <c r="I165" s="83">
        <f t="shared" si="26"/>
        <v>1188.7157659196916</v>
      </c>
      <c r="J165" s="81">
        <f t="shared" si="27"/>
        <v>-149.63833213089771</v>
      </c>
      <c r="K165" s="37">
        <f t="shared" si="28"/>
        <v>1039.077433788794</v>
      </c>
      <c r="L165" s="37">
        <f t="shared" si="29"/>
        <v>5008059.5218196614</v>
      </c>
      <c r="M165" s="37">
        <f t="shared" si="30"/>
        <v>4377633.2285521887</v>
      </c>
      <c r="N165" s="41">
        <f>'jan-mar'!M165</f>
        <v>6186111.6336152172</v>
      </c>
      <c r="O165" s="41">
        <f t="shared" si="31"/>
        <v>-1808478.4050630284</v>
      </c>
    </row>
    <row r="166" spans="1:15" s="34" customFormat="1" x14ac:dyDescent="0.2">
      <c r="A166" s="33">
        <v>3423</v>
      </c>
      <c r="B166" s="34" t="s">
        <v>104</v>
      </c>
      <c r="C166" s="36">
        <v>18357083</v>
      </c>
      <c r="D166" s="36">
        <v>2281</v>
      </c>
      <c r="E166" s="37">
        <f t="shared" si="22"/>
        <v>8047.822446295484</v>
      </c>
      <c r="F166" s="38">
        <f t="shared" si="23"/>
        <v>0.71000442953313347</v>
      </c>
      <c r="G166" s="83">
        <f t="shared" si="24"/>
        <v>1972.2408178755736</v>
      </c>
      <c r="H166" s="39">
        <f t="shared" si="25"/>
        <v>753.75264376433404</v>
      </c>
      <c r="I166" s="83">
        <f t="shared" si="26"/>
        <v>2725.9934616399078</v>
      </c>
      <c r="J166" s="81">
        <f t="shared" si="27"/>
        <v>-149.63833213089771</v>
      </c>
      <c r="K166" s="37">
        <f t="shared" si="28"/>
        <v>2576.3551295090101</v>
      </c>
      <c r="L166" s="37">
        <f t="shared" si="29"/>
        <v>6217991.0860006297</v>
      </c>
      <c r="M166" s="37">
        <f t="shared" si="30"/>
        <v>5876666.0504100518</v>
      </c>
      <c r="N166" s="41">
        <f>'jan-mar'!M166</f>
        <v>5965624.8370700963</v>
      </c>
      <c r="O166" s="41">
        <f t="shared" si="31"/>
        <v>-88958.786660044454</v>
      </c>
    </row>
    <row r="167" spans="1:15" s="34" customFormat="1" x14ac:dyDescent="0.2">
      <c r="A167" s="33">
        <v>3424</v>
      </c>
      <c r="B167" s="34" t="s">
        <v>105</v>
      </c>
      <c r="C167" s="36">
        <v>18151242</v>
      </c>
      <c r="D167" s="36">
        <v>1769</v>
      </c>
      <c r="E167" s="37">
        <f t="shared" si="22"/>
        <v>10260.736009044658</v>
      </c>
      <c r="F167" s="38">
        <f t="shared" si="23"/>
        <v>0.90523468494826065</v>
      </c>
      <c r="G167" s="83">
        <f t="shared" si="24"/>
        <v>644.49268022606918</v>
      </c>
      <c r="H167" s="39">
        <f t="shared" si="25"/>
        <v>0</v>
      </c>
      <c r="I167" s="83">
        <f t="shared" si="26"/>
        <v>644.49268022606918</v>
      </c>
      <c r="J167" s="81">
        <f t="shared" si="27"/>
        <v>-149.63833213089771</v>
      </c>
      <c r="K167" s="37">
        <f t="shared" si="28"/>
        <v>494.85434809517147</v>
      </c>
      <c r="L167" s="37">
        <f t="shared" si="29"/>
        <v>1140107.5513199165</v>
      </c>
      <c r="M167" s="37">
        <f t="shared" si="30"/>
        <v>875397.34178035834</v>
      </c>
      <c r="N167" s="41">
        <f>'jan-mar'!M167</f>
        <v>3565171.2280477867</v>
      </c>
      <c r="O167" s="41">
        <f t="shared" si="31"/>
        <v>-2689773.8862674283</v>
      </c>
    </row>
    <row r="168" spans="1:15" s="34" customFormat="1" x14ac:dyDescent="0.2">
      <c r="A168" s="33">
        <v>3425</v>
      </c>
      <c r="B168" s="34" t="s">
        <v>106</v>
      </c>
      <c r="C168" s="36">
        <v>9373272</v>
      </c>
      <c r="D168" s="36">
        <v>1328</v>
      </c>
      <c r="E168" s="37">
        <f t="shared" si="22"/>
        <v>7058.1867469879517</v>
      </c>
      <c r="F168" s="38">
        <f t="shared" si="23"/>
        <v>0.62269562832369518</v>
      </c>
      <c r="G168" s="83">
        <f t="shared" si="24"/>
        <v>2566.022237460093</v>
      </c>
      <c r="H168" s="39">
        <f t="shared" si="25"/>
        <v>1100.1251385219703</v>
      </c>
      <c r="I168" s="83">
        <f t="shared" si="26"/>
        <v>3666.1473759820633</v>
      </c>
      <c r="J168" s="81">
        <f t="shared" si="27"/>
        <v>-149.63833213089771</v>
      </c>
      <c r="K168" s="37">
        <f t="shared" si="28"/>
        <v>3516.5090438511656</v>
      </c>
      <c r="L168" s="37">
        <f t="shared" si="29"/>
        <v>4868643.71530418</v>
      </c>
      <c r="M168" s="37">
        <f t="shared" si="30"/>
        <v>4669924.0102343475</v>
      </c>
      <c r="N168" s="41">
        <f>'jan-mar'!M168</f>
        <v>4338517.5234016171</v>
      </c>
      <c r="O168" s="41">
        <f t="shared" si="31"/>
        <v>331406.48683273047</v>
      </c>
    </row>
    <row r="169" spans="1:15" s="34" customFormat="1" x14ac:dyDescent="0.2">
      <c r="A169" s="33">
        <v>3426</v>
      </c>
      <c r="B169" s="34" t="s">
        <v>107</v>
      </c>
      <c r="C169" s="36">
        <v>11330722</v>
      </c>
      <c r="D169" s="36">
        <v>1555</v>
      </c>
      <c r="E169" s="37">
        <f t="shared" si="22"/>
        <v>7286.6379421221864</v>
      </c>
      <c r="F169" s="38">
        <f t="shared" si="23"/>
        <v>0.64285031756539279</v>
      </c>
      <c r="G169" s="83">
        <f t="shared" si="24"/>
        <v>2428.9515203795522</v>
      </c>
      <c r="H169" s="39">
        <f t="shared" si="25"/>
        <v>1020.1672202249882</v>
      </c>
      <c r="I169" s="83">
        <f t="shared" si="26"/>
        <v>3449.1187406045406</v>
      </c>
      <c r="J169" s="81">
        <f t="shared" si="27"/>
        <v>-149.63833213089771</v>
      </c>
      <c r="K169" s="37">
        <f t="shared" si="28"/>
        <v>3299.4804084736429</v>
      </c>
      <c r="L169" s="37">
        <f t="shared" si="29"/>
        <v>5363379.6416400606</v>
      </c>
      <c r="M169" s="37">
        <f t="shared" si="30"/>
        <v>5130692.0351765146</v>
      </c>
      <c r="N169" s="41">
        <f>'jan-mar'!M169</f>
        <v>4959939.7930267435</v>
      </c>
      <c r="O169" s="41">
        <f t="shared" si="31"/>
        <v>170752.24214977119</v>
      </c>
    </row>
    <row r="170" spans="1:15" s="34" customFormat="1" x14ac:dyDescent="0.2">
      <c r="A170" s="33">
        <v>3427</v>
      </c>
      <c r="B170" s="34" t="s">
        <v>108</v>
      </c>
      <c r="C170" s="36">
        <v>50628764</v>
      </c>
      <c r="D170" s="36">
        <v>5628</v>
      </c>
      <c r="E170" s="37">
        <f t="shared" si="22"/>
        <v>8995.871357498223</v>
      </c>
      <c r="F170" s="38">
        <f t="shared" si="23"/>
        <v>0.7936443123535919</v>
      </c>
      <c r="G170" s="83">
        <f t="shared" si="24"/>
        <v>1403.4114711539303</v>
      </c>
      <c r="H170" s="39">
        <f t="shared" si="25"/>
        <v>421.93552484337539</v>
      </c>
      <c r="I170" s="83">
        <f t="shared" si="26"/>
        <v>1825.3469959973056</v>
      </c>
      <c r="J170" s="81">
        <f t="shared" si="27"/>
        <v>-149.63833213089771</v>
      </c>
      <c r="K170" s="37">
        <f t="shared" si="28"/>
        <v>1675.708663866408</v>
      </c>
      <c r="L170" s="37">
        <f t="shared" si="29"/>
        <v>10273052.893472835</v>
      </c>
      <c r="M170" s="37">
        <f t="shared" si="30"/>
        <v>9430888.3602401447</v>
      </c>
      <c r="N170" s="41">
        <f>'jan-mar'!M170</f>
        <v>10479510.611674927</v>
      </c>
      <c r="O170" s="41">
        <f t="shared" si="31"/>
        <v>-1048622.2514347825</v>
      </c>
    </row>
    <row r="171" spans="1:15" s="34" customFormat="1" x14ac:dyDescent="0.2">
      <c r="A171" s="33">
        <v>3428</v>
      </c>
      <c r="B171" s="34" t="s">
        <v>109</v>
      </c>
      <c r="C171" s="36">
        <v>22639380</v>
      </c>
      <c r="D171" s="36">
        <v>2493</v>
      </c>
      <c r="E171" s="37">
        <f t="shared" si="22"/>
        <v>9081.179302045728</v>
      </c>
      <c r="F171" s="38">
        <f t="shared" si="23"/>
        <v>0.80117044987803188</v>
      </c>
      <c r="G171" s="83">
        <f t="shared" si="24"/>
        <v>1352.2267044254272</v>
      </c>
      <c r="H171" s="39">
        <f t="shared" si="25"/>
        <v>392.07774425174864</v>
      </c>
      <c r="I171" s="83">
        <f t="shared" si="26"/>
        <v>1744.304448677176</v>
      </c>
      <c r="J171" s="81">
        <f t="shared" si="27"/>
        <v>-149.63833213089771</v>
      </c>
      <c r="K171" s="37">
        <f t="shared" si="28"/>
        <v>1594.6661165462783</v>
      </c>
      <c r="L171" s="37">
        <f t="shared" si="29"/>
        <v>4348550.9905522</v>
      </c>
      <c r="M171" s="37">
        <f t="shared" si="30"/>
        <v>3975502.628549872</v>
      </c>
      <c r="N171" s="41">
        <f>'jan-mar'!M171</f>
        <v>5301281.7283058986</v>
      </c>
      <c r="O171" s="41">
        <f t="shared" si="31"/>
        <v>-1325779.0997560266</v>
      </c>
    </row>
    <row r="172" spans="1:15" s="34" customFormat="1" x14ac:dyDescent="0.2">
      <c r="A172" s="33">
        <v>3429</v>
      </c>
      <c r="B172" s="34" t="s">
        <v>110</v>
      </c>
      <c r="C172" s="36">
        <v>11954371</v>
      </c>
      <c r="D172" s="36">
        <v>1519</v>
      </c>
      <c r="E172" s="37">
        <f t="shared" si="22"/>
        <v>7869.895325872284</v>
      </c>
      <c r="F172" s="38">
        <f t="shared" si="23"/>
        <v>0.69430713446014158</v>
      </c>
      <c r="G172" s="83">
        <f t="shared" si="24"/>
        <v>2078.9970901294937</v>
      </c>
      <c r="H172" s="39">
        <f t="shared" si="25"/>
        <v>816.02713591245401</v>
      </c>
      <c r="I172" s="83">
        <f t="shared" si="26"/>
        <v>2895.0242260419477</v>
      </c>
      <c r="J172" s="81">
        <f t="shared" si="27"/>
        <v>-149.63833213089771</v>
      </c>
      <c r="K172" s="37">
        <f t="shared" si="28"/>
        <v>2745.3858939110501</v>
      </c>
      <c r="L172" s="37">
        <f t="shared" si="29"/>
        <v>4397541.7993577188</v>
      </c>
      <c r="M172" s="37">
        <f t="shared" si="30"/>
        <v>4170241.172850885</v>
      </c>
      <c r="N172" s="41">
        <f>'jan-mar'!M172</f>
        <v>4361258.5548923621</v>
      </c>
      <c r="O172" s="41">
        <f t="shared" si="31"/>
        <v>-191017.38204147713</v>
      </c>
    </row>
    <row r="173" spans="1:15" s="34" customFormat="1" x14ac:dyDescent="0.2">
      <c r="A173" s="33">
        <v>3430</v>
      </c>
      <c r="B173" s="34" t="s">
        <v>111</v>
      </c>
      <c r="C173" s="36">
        <v>15208759</v>
      </c>
      <c r="D173" s="36">
        <v>1844</v>
      </c>
      <c r="E173" s="37">
        <f t="shared" si="22"/>
        <v>8247.7001084598705</v>
      </c>
      <c r="F173" s="38">
        <f t="shared" si="23"/>
        <v>0.72763827104100198</v>
      </c>
      <c r="G173" s="83">
        <f t="shared" si="24"/>
        <v>1852.3142205769418</v>
      </c>
      <c r="H173" s="39">
        <f t="shared" si="25"/>
        <v>683.79546200679874</v>
      </c>
      <c r="I173" s="83">
        <f t="shared" si="26"/>
        <v>2536.1096825837403</v>
      </c>
      <c r="J173" s="81">
        <f t="shared" si="27"/>
        <v>-149.63833213089771</v>
      </c>
      <c r="K173" s="37">
        <f t="shared" si="28"/>
        <v>2386.4713504528427</v>
      </c>
      <c r="L173" s="37">
        <f t="shared" si="29"/>
        <v>4676586.2546844175</v>
      </c>
      <c r="M173" s="37">
        <f t="shared" si="30"/>
        <v>4400653.1702350415</v>
      </c>
      <c r="N173" s="41">
        <f>'jan-mar'!M173</f>
        <v>3902119.3199944147</v>
      </c>
      <c r="O173" s="41">
        <f t="shared" si="31"/>
        <v>498533.85024062684</v>
      </c>
    </row>
    <row r="174" spans="1:15" s="34" customFormat="1" x14ac:dyDescent="0.2">
      <c r="A174" s="33">
        <v>3431</v>
      </c>
      <c r="B174" s="34" t="s">
        <v>114</v>
      </c>
      <c r="C174" s="36">
        <v>19803259</v>
      </c>
      <c r="D174" s="36">
        <v>2466</v>
      </c>
      <c r="E174" s="37">
        <f t="shared" si="22"/>
        <v>8030.5186536901865</v>
      </c>
      <c r="F174" s="38">
        <f t="shared" si="23"/>
        <v>0.70847783404976283</v>
      </c>
      <c r="G174" s="83">
        <f t="shared" si="24"/>
        <v>1982.6230934387522</v>
      </c>
      <c r="H174" s="39">
        <f t="shared" si="25"/>
        <v>759.80897117618815</v>
      </c>
      <c r="I174" s="83">
        <f t="shared" si="26"/>
        <v>2742.4320646149404</v>
      </c>
      <c r="J174" s="81">
        <f t="shared" si="27"/>
        <v>-149.63833213089771</v>
      </c>
      <c r="K174" s="37">
        <f t="shared" si="28"/>
        <v>2592.7937324840427</v>
      </c>
      <c r="L174" s="37">
        <f t="shared" si="29"/>
        <v>6762837.471340443</v>
      </c>
      <c r="M174" s="37">
        <f t="shared" si="30"/>
        <v>6393829.3443056494</v>
      </c>
      <c r="N174" s="41">
        <f>'jan-mar'!M174</f>
        <v>6035337.3872051118</v>
      </c>
      <c r="O174" s="41">
        <f t="shared" si="31"/>
        <v>358491.95710053761</v>
      </c>
    </row>
    <row r="175" spans="1:15" s="34" customFormat="1" x14ac:dyDescent="0.2">
      <c r="A175" s="33">
        <v>3432</v>
      </c>
      <c r="B175" s="34" t="s">
        <v>115</v>
      </c>
      <c r="C175" s="36">
        <v>18150977</v>
      </c>
      <c r="D175" s="36">
        <v>1966</v>
      </c>
      <c r="E175" s="37">
        <f t="shared" si="22"/>
        <v>9232.4399796541202</v>
      </c>
      <c r="F175" s="38">
        <f t="shared" si="23"/>
        <v>0.81451514676129599</v>
      </c>
      <c r="G175" s="83">
        <f t="shared" si="24"/>
        <v>1261.4702978603921</v>
      </c>
      <c r="H175" s="39">
        <f t="shared" si="25"/>
        <v>339.13650708881141</v>
      </c>
      <c r="I175" s="83">
        <f t="shared" si="26"/>
        <v>1600.6068049492035</v>
      </c>
      <c r="J175" s="81">
        <f t="shared" si="27"/>
        <v>-149.63833213089771</v>
      </c>
      <c r="K175" s="37">
        <f t="shared" si="28"/>
        <v>1450.9684728183058</v>
      </c>
      <c r="L175" s="37">
        <f t="shared" si="29"/>
        <v>3146792.9785301341</v>
      </c>
      <c r="M175" s="37">
        <f t="shared" si="30"/>
        <v>2852604.0175607894</v>
      </c>
      <c r="N175" s="41">
        <f>'jan-mar'!M175</f>
        <v>3497992.1908942601</v>
      </c>
      <c r="O175" s="41">
        <f t="shared" si="31"/>
        <v>-645388.17333347071</v>
      </c>
    </row>
    <row r="176" spans="1:15" s="34" customFormat="1" x14ac:dyDescent="0.2">
      <c r="A176" s="33">
        <v>3433</v>
      </c>
      <c r="B176" s="34" t="s">
        <v>116</v>
      </c>
      <c r="C176" s="36">
        <v>28688034</v>
      </c>
      <c r="D176" s="36">
        <v>2147</v>
      </c>
      <c r="E176" s="37">
        <f t="shared" si="22"/>
        <v>13361.916162086633</v>
      </c>
      <c r="F176" s="38">
        <f t="shared" si="23"/>
        <v>1.1788306371618416</v>
      </c>
      <c r="G176" s="83">
        <f t="shared" si="24"/>
        <v>-1216.2154115991154</v>
      </c>
      <c r="H176" s="39">
        <f t="shared" si="25"/>
        <v>0</v>
      </c>
      <c r="I176" s="83">
        <f t="shared" si="26"/>
        <v>-1216.2154115991154</v>
      </c>
      <c r="J176" s="81">
        <f t="shared" si="27"/>
        <v>-149.63833213089771</v>
      </c>
      <c r="K176" s="37">
        <f t="shared" si="28"/>
        <v>-1365.8537437300131</v>
      </c>
      <c r="L176" s="37">
        <f t="shared" si="29"/>
        <v>-2611214.4887033007</v>
      </c>
      <c r="M176" s="37">
        <f t="shared" si="30"/>
        <v>-2932487.9877883382</v>
      </c>
      <c r="N176" s="41">
        <f>'jan-mar'!M176</f>
        <v>946727.76972090616</v>
      </c>
      <c r="O176" s="41">
        <f t="shared" si="31"/>
        <v>-3879215.7575092446</v>
      </c>
    </row>
    <row r="177" spans="1:15" s="34" customFormat="1" x14ac:dyDescent="0.2">
      <c r="A177" s="33">
        <v>3434</v>
      </c>
      <c r="B177" s="34" t="s">
        <v>117</v>
      </c>
      <c r="C177" s="36">
        <v>18945730</v>
      </c>
      <c r="D177" s="36">
        <v>2212</v>
      </c>
      <c r="E177" s="37">
        <f t="shared" si="22"/>
        <v>8564.977396021699</v>
      </c>
      <c r="F177" s="38">
        <f t="shared" si="23"/>
        <v>0.75562947997514662</v>
      </c>
      <c r="G177" s="83">
        <f t="shared" si="24"/>
        <v>1661.9478480398448</v>
      </c>
      <c r="H177" s="39">
        <f t="shared" si="25"/>
        <v>572.7484113601588</v>
      </c>
      <c r="I177" s="83">
        <f t="shared" si="26"/>
        <v>2234.6962594000033</v>
      </c>
      <c r="J177" s="81">
        <f t="shared" si="27"/>
        <v>-149.63833213089771</v>
      </c>
      <c r="K177" s="37">
        <f t="shared" si="28"/>
        <v>2085.0579272691057</v>
      </c>
      <c r="L177" s="37">
        <f t="shared" si="29"/>
        <v>4943148.125792807</v>
      </c>
      <c r="M177" s="37">
        <f t="shared" si="30"/>
        <v>4612148.1351192622</v>
      </c>
      <c r="N177" s="41">
        <f>'jan-mar'!M177</f>
        <v>5244418.1764791999</v>
      </c>
      <c r="O177" s="41">
        <f t="shared" si="31"/>
        <v>-632270.04135993775</v>
      </c>
    </row>
    <row r="178" spans="1:15" s="34" customFormat="1" x14ac:dyDescent="0.2">
      <c r="A178" s="33">
        <v>3435</v>
      </c>
      <c r="B178" s="34" t="s">
        <v>118</v>
      </c>
      <c r="C178" s="36">
        <v>30876033</v>
      </c>
      <c r="D178" s="36">
        <v>3532</v>
      </c>
      <c r="E178" s="37">
        <f t="shared" si="22"/>
        <v>8741.7986976217435</v>
      </c>
      <c r="F178" s="38">
        <f t="shared" si="23"/>
        <v>0.77122921620312912</v>
      </c>
      <c r="G178" s="83">
        <f t="shared" si="24"/>
        <v>1555.8550670798179</v>
      </c>
      <c r="H178" s="39">
        <f t="shared" si="25"/>
        <v>510.86095580014324</v>
      </c>
      <c r="I178" s="83">
        <f t="shared" si="26"/>
        <v>2066.7160228799612</v>
      </c>
      <c r="J178" s="81">
        <f t="shared" si="27"/>
        <v>-149.63833213089771</v>
      </c>
      <c r="K178" s="37">
        <f t="shared" si="28"/>
        <v>1917.0776907490635</v>
      </c>
      <c r="L178" s="37">
        <f t="shared" si="29"/>
        <v>7299640.9928120226</v>
      </c>
      <c r="M178" s="37">
        <f t="shared" si="30"/>
        <v>6771118.4037256921</v>
      </c>
      <c r="N178" s="41">
        <f>'jan-mar'!M178</f>
        <v>7748640.1747398442</v>
      </c>
      <c r="O178" s="41">
        <f t="shared" si="31"/>
        <v>-977521.77101415209</v>
      </c>
    </row>
    <row r="179" spans="1:15" s="34" customFormat="1" x14ac:dyDescent="0.2">
      <c r="A179" s="33">
        <v>3436</v>
      </c>
      <c r="B179" s="34" t="s">
        <v>119</v>
      </c>
      <c r="C179" s="36">
        <v>65942092</v>
      </c>
      <c r="D179" s="36">
        <v>5589</v>
      </c>
      <c r="E179" s="37">
        <f t="shared" si="22"/>
        <v>11798.549293254608</v>
      </c>
      <c r="F179" s="38">
        <f t="shared" si="23"/>
        <v>1.0409054519004508</v>
      </c>
      <c r="G179" s="83">
        <f t="shared" si="24"/>
        <v>-278.19529029990042</v>
      </c>
      <c r="H179" s="39">
        <f t="shared" si="25"/>
        <v>0</v>
      </c>
      <c r="I179" s="83">
        <f t="shared" si="26"/>
        <v>-278.19529029990042</v>
      </c>
      <c r="J179" s="81">
        <f t="shared" si="27"/>
        <v>-149.63833213089771</v>
      </c>
      <c r="K179" s="37">
        <f t="shared" si="28"/>
        <v>-427.83362243079813</v>
      </c>
      <c r="L179" s="37">
        <f t="shared" si="29"/>
        <v>-1554833.4774861434</v>
      </c>
      <c r="M179" s="37">
        <f t="shared" si="30"/>
        <v>-2391162.1157657309</v>
      </c>
      <c r="N179" s="41">
        <f>'jan-mar'!M179</f>
        <v>2777698.3743689526</v>
      </c>
      <c r="O179" s="41">
        <f t="shared" si="31"/>
        <v>-5168860.4901346834</v>
      </c>
    </row>
    <row r="180" spans="1:15" s="34" customFormat="1" x14ac:dyDescent="0.2">
      <c r="A180" s="33">
        <v>3437</v>
      </c>
      <c r="B180" s="34" t="s">
        <v>120</v>
      </c>
      <c r="C180" s="36">
        <v>41732628</v>
      </c>
      <c r="D180" s="36">
        <v>5567</v>
      </c>
      <c r="E180" s="37">
        <f t="shared" si="22"/>
        <v>7496.4303933896172</v>
      </c>
      <c r="F180" s="38">
        <f t="shared" si="23"/>
        <v>0.66135887322457676</v>
      </c>
      <c r="G180" s="83">
        <f t="shared" si="24"/>
        <v>2303.0760496190937</v>
      </c>
      <c r="H180" s="39">
        <f t="shared" si="25"/>
        <v>946.73986228138745</v>
      </c>
      <c r="I180" s="83">
        <f t="shared" si="26"/>
        <v>3249.8159119004813</v>
      </c>
      <c r="J180" s="81">
        <f t="shared" si="27"/>
        <v>-149.63833213089771</v>
      </c>
      <c r="K180" s="37">
        <f t="shared" si="28"/>
        <v>3100.1775797695836</v>
      </c>
      <c r="L180" s="37">
        <f t="shared" si="29"/>
        <v>18091725.181549981</v>
      </c>
      <c r="M180" s="37">
        <f t="shared" si="30"/>
        <v>17258688.586577274</v>
      </c>
      <c r="N180" s="41">
        <f>'jan-mar'!M180</f>
        <v>16864561.776225001</v>
      </c>
      <c r="O180" s="41">
        <f t="shared" si="31"/>
        <v>394126.81035227329</v>
      </c>
    </row>
    <row r="181" spans="1:15" s="34" customFormat="1" x14ac:dyDescent="0.2">
      <c r="A181" s="33">
        <v>3438</v>
      </c>
      <c r="B181" s="34" t="s">
        <v>121</v>
      </c>
      <c r="C181" s="36">
        <v>34227287</v>
      </c>
      <c r="D181" s="36">
        <v>3240</v>
      </c>
      <c r="E181" s="37">
        <f t="shared" si="22"/>
        <v>10563.977469135802</v>
      </c>
      <c r="F181" s="38">
        <f t="shared" si="23"/>
        <v>0.931987608651481</v>
      </c>
      <c r="G181" s="83">
        <f t="shared" si="24"/>
        <v>462.54780417138318</v>
      </c>
      <c r="H181" s="39">
        <f t="shared" si="25"/>
        <v>0</v>
      </c>
      <c r="I181" s="83">
        <f t="shared" si="26"/>
        <v>462.54780417138318</v>
      </c>
      <c r="J181" s="81">
        <f t="shared" si="27"/>
        <v>-149.63833213089771</v>
      </c>
      <c r="K181" s="37">
        <f t="shared" si="28"/>
        <v>312.90947204048547</v>
      </c>
      <c r="L181" s="37">
        <f t="shared" si="29"/>
        <v>1498654.8855152815</v>
      </c>
      <c r="M181" s="37">
        <f t="shared" si="30"/>
        <v>1013826.6894111729</v>
      </c>
      <c r="N181" s="41">
        <f>'jan-mar'!M181</f>
        <v>3604055.7820943091</v>
      </c>
      <c r="O181" s="41">
        <f t="shared" si="31"/>
        <v>-2590229.0926831365</v>
      </c>
    </row>
    <row r="182" spans="1:15" s="34" customFormat="1" x14ac:dyDescent="0.2">
      <c r="A182" s="33">
        <v>3439</v>
      </c>
      <c r="B182" s="34" t="s">
        <v>122</v>
      </c>
      <c r="C182" s="36">
        <v>39830937</v>
      </c>
      <c r="D182" s="36">
        <v>4416</v>
      </c>
      <c r="E182" s="37">
        <f t="shared" si="22"/>
        <v>9019.686820652174</v>
      </c>
      <c r="F182" s="38">
        <f t="shared" si="23"/>
        <v>0.79574538807233763</v>
      </c>
      <c r="G182" s="83">
        <f t="shared" si="24"/>
        <v>1389.1221932615597</v>
      </c>
      <c r="H182" s="39">
        <f t="shared" si="25"/>
        <v>413.60011273949254</v>
      </c>
      <c r="I182" s="83">
        <f t="shared" si="26"/>
        <v>1802.7223060010522</v>
      </c>
      <c r="J182" s="81">
        <f t="shared" si="27"/>
        <v>-149.63833213089771</v>
      </c>
      <c r="K182" s="37">
        <f t="shared" si="28"/>
        <v>1653.0839738701545</v>
      </c>
      <c r="L182" s="37">
        <f t="shared" si="29"/>
        <v>7960821.7033006465</v>
      </c>
      <c r="M182" s="37">
        <f t="shared" si="30"/>
        <v>7300018.8286106028</v>
      </c>
      <c r="N182" s="41">
        <f>'jan-mar'!M182</f>
        <v>6196906.0278174281</v>
      </c>
      <c r="O182" s="41">
        <f t="shared" si="31"/>
        <v>1103112.8007931747</v>
      </c>
    </row>
    <row r="183" spans="1:15" s="34" customFormat="1" x14ac:dyDescent="0.2">
      <c r="A183" s="33">
        <v>3440</v>
      </c>
      <c r="B183" s="34" t="s">
        <v>123</v>
      </c>
      <c r="C183" s="36">
        <v>55203418</v>
      </c>
      <c r="D183" s="36">
        <v>5161</v>
      </c>
      <c r="E183" s="37">
        <f t="shared" si="22"/>
        <v>10696.263902344506</v>
      </c>
      <c r="F183" s="38">
        <f t="shared" si="23"/>
        <v>0.943658337494232</v>
      </c>
      <c r="G183" s="83">
        <f t="shared" si="24"/>
        <v>383.17594424616033</v>
      </c>
      <c r="H183" s="39">
        <f t="shared" si="25"/>
        <v>0</v>
      </c>
      <c r="I183" s="83">
        <f t="shared" si="26"/>
        <v>383.17594424616033</v>
      </c>
      <c r="J183" s="81">
        <f t="shared" si="27"/>
        <v>-149.63833213089771</v>
      </c>
      <c r="K183" s="37">
        <f t="shared" si="28"/>
        <v>233.53761211526262</v>
      </c>
      <c r="L183" s="37">
        <f t="shared" si="29"/>
        <v>1977571.0482544336</v>
      </c>
      <c r="M183" s="37">
        <f t="shared" si="30"/>
        <v>1205287.6161268703</v>
      </c>
      <c r="N183" s="41">
        <f>'jan-mar'!M183</f>
        <v>1926191.4090030731</v>
      </c>
      <c r="O183" s="41">
        <f t="shared" si="31"/>
        <v>-720903.79287620285</v>
      </c>
    </row>
    <row r="184" spans="1:15" s="34" customFormat="1" x14ac:dyDescent="0.2">
      <c r="A184" s="33">
        <v>3441</v>
      </c>
      <c r="B184" s="34" t="s">
        <v>124</v>
      </c>
      <c r="C184" s="36">
        <v>56199625</v>
      </c>
      <c r="D184" s="36">
        <v>6129</v>
      </c>
      <c r="E184" s="37">
        <f t="shared" si="22"/>
        <v>9169.460760319791</v>
      </c>
      <c r="F184" s="38">
        <f t="shared" si="23"/>
        <v>0.80895892021749394</v>
      </c>
      <c r="G184" s="83">
        <f t="shared" si="24"/>
        <v>1299.2578294609896</v>
      </c>
      <c r="H184" s="39">
        <f t="shared" si="25"/>
        <v>361.17923385582662</v>
      </c>
      <c r="I184" s="83">
        <f t="shared" si="26"/>
        <v>1660.4370633168162</v>
      </c>
      <c r="J184" s="81">
        <f t="shared" si="27"/>
        <v>-149.63833213089771</v>
      </c>
      <c r="K184" s="37">
        <f t="shared" si="28"/>
        <v>1510.7987311859185</v>
      </c>
      <c r="L184" s="37">
        <f t="shared" si="29"/>
        <v>10176818.761068767</v>
      </c>
      <c r="M184" s="37">
        <f t="shared" si="30"/>
        <v>9259685.423438495</v>
      </c>
      <c r="N184" s="41">
        <f>'jan-mar'!M184</f>
        <v>9002485.9798783977</v>
      </c>
      <c r="O184" s="41">
        <f t="shared" si="31"/>
        <v>257199.44356009737</v>
      </c>
    </row>
    <row r="185" spans="1:15" s="34" customFormat="1" x14ac:dyDescent="0.2">
      <c r="A185" s="33">
        <v>3442</v>
      </c>
      <c r="B185" s="34" t="s">
        <v>125</v>
      </c>
      <c r="C185" s="36">
        <v>128739116</v>
      </c>
      <c r="D185" s="36">
        <v>14896</v>
      </c>
      <c r="E185" s="37">
        <f t="shared" si="22"/>
        <v>8642.5292696025772</v>
      </c>
      <c r="F185" s="38">
        <f t="shared" si="23"/>
        <v>0.76247135231122976</v>
      </c>
      <c r="G185" s="83">
        <f t="shared" si="24"/>
        <v>1615.4167238913178</v>
      </c>
      <c r="H185" s="39">
        <f t="shared" si="25"/>
        <v>545.60525560685141</v>
      </c>
      <c r="I185" s="83">
        <f t="shared" si="26"/>
        <v>2161.0219794981695</v>
      </c>
      <c r="J185" s="81">
        <f t="shared" si="27"/>
        <v>-149.63833213089771</v>
      </c>
      <c r="K185" s="37">
        <f t="shared" si="28"/>
        <v>2011.3836473672718</v>
      </c>
      <c r="L185" s="37">
        <f t="shared" si="29"/>
        <v>32190583.406604733</v>
      </c>
      <c r="M185" s="37">
        <f t="shared" si="30"/>
        <v>29961570.811182883</v>
      </c>
      <c r="N185" s="41">
        <f>'jan-mar'!M185</f>
        <v>27454990.762492839</v>
      </c>
      <c r="O185" s="41">
        <f t="shared" si="31"/>
        <v>2506580.0486900434</v>
      </c>
    </row>
    <row r="186" spans="1:15" s="34" customFormat="1" x14ac:dyDescent="0.2">
      <c r="A186" s="33">
        <v>3443</v>
      </c>
      <c r="B186" s="34" t="s">
        <v>126</v>
      </c>
      <c r="C186" s="36">
        <v>112616039</v>
      </c>
      <c r="D186" s="36">
        <v>13635</v>
      </c>
      <c r="E186" s="37">
        <f t="shared" si="22"/>
        <v>8259.3354602126874</v>
      </c>
      <c r="F186" s="38">
        <f t="shared" si="23"/>
        <v>0.72866477868810831</v>
      </c>
      <c r="G186" s="83">
        <f t="shared" si="24"/>
        <v>1845.3330095252516</v>
      </c>
      <c r="H186" s="39">
        <f t="shared" si="25"/>
        <v>679.72308889331282</v>
      </c>
      <c r="I186" s="83">
        <f t="shared" si="26"/>
        <v>2525.0560984185645</v>
      </c>
      <c r="J186" s="81">
        <f t="shared" si="27"/>
        <v>-149.63833213089771</v>
      </c>
      <c r="K186" s="37">
        <f t="shared" si="28"/>
        <v>2375.4177662876668</v>
      </c>
      <c r="L186" s="37">
        <f t="shared" si="29"/>
        <v>34429139.901937127</v>
      </c>
      <c r="M186" s="37">
        <f t="shared" si="30"/>
        <v>32388821.243332338</v>
      </c>
      <c r="N186" s="41">
        <f>'jan-mar'!M186</f>
        <v>29980976.40589688</v>
      </c>
      <c r="O186" s="41">
        <f t="shared" si="31"/>
        <v>2407844.8374354579</v>
      </c>
    </row>
    <row r="187" spans="1:15" s="34" customFormat="1" x14ac:dyDescent="0.2">
      <c r="A187" s="33">
        <v>3446</v>
      </c>
      <c r="B187" s="34" t="s">
        <v>129</v>
      </c>
      <c r="C187" s="36">
        <v>125606126</v>
      </c>
      <c r="D187" s="36">
        <v>13568</v>
      </c>
      <c r="E187" s="37">
        <f t="shared" si="22"/>
        <v>9257.526975235849</v>
      </c>
      <c r="F187" s="38">
        <f t="shared" si="23"/>
        <v>0.81672840110501033</v>
      </c>
      <c r="G187" s="83">
        <f t="shared" si="24"/>
        <v>1246.4181005113546</v>
      </c>
      <c r="H187" s="39">
        <f t="shared" si="25"/>
        <v>330.3560586352063</v>
      </c>
      <c r="I187" s="83">
        <f t="shared" si="26"/>
        <v>1576.774159146561</v>
      </c>
      <c r="J187" s="81">
        <f t="shared" si="27"/>
        <v>-149.63833213089771</v>
      </c>
      <c r="K187" s="37">
        <f t="shared" si="28"/>
        <v>1427.1358270156634</v>
      </c>
      <c r="L187" s="37">
        <f t="shared" si="29"/>
        <v>21393671.791300539</v>
      </c>
      <c r="M187" s="37">
        <f t="shared" si="30"/>
        <v>19363378.900948521</v>
      </c>
      <c r="N187" s="41">
        <f>'jan-mar'!M187</f>
        <v>17627629.739091214</v>
      </c>
      <c r="O187" s="41">
        <f t="shared" si="31"/>
        <v>1735749.161857307</v>
      </c>
    </row>
    <row r="188" spans="1:15" s="34" customFormat="1" x14ac:dyDescent="0.2">
      <c r="A188" s="33">
        <v>3447</v>
      </c>
      <c r="B188" s="34" t="s">
        <v>130</v>
      </c>
      <c r="C188" s="36">
        <v>41955360</v>
      </c>
      <c r="D188" s="36">
        <v>5564</v>
      </c>
      <c r="E188" s="37">
        <f t="shared" si="22"/>
        <v>7540.5032350826741</v>
      </c>
      <c r="F188" s="38">
        <f t="shared" si="23"/>
        <v>0.6652471191486139</v>
      </c>
      <c r="G188" s="83">
        <f t="shared" si="24"/>
        <v>2276.6323446032598</v>
      </c>
      <c r="H188" s="39">
        <f t="shared" si="25"/>
        <v>931.31436768881747</v>
      </c>
      <c r="I188" s="83">
        <f t="shared" si="26"/>
        <v>3207.9467122920773</v>
      </c>
      <c r="J188" s="81">
        <f t="shared" si="27"/>
        <v>-149.63833213089771</v>
      </c>
      <c r="K188" s="37">
        <f t="shared" si="28"/>
        <v>3058.3083801611797</v>
      </c>
      <c r="L188" s="37">
        <f t="shared" si="29"/>
        <v>17849015.507193118</v>
      </c>
      <c r="M188" s="37">
        <f t="shared" si="30"/>
        <v>17016427.827216804</v>
      </c>
      <c r="N188" s="41">
        <f>'jan-mar'!M188</f>
        <v>15773565.960547138</v>
      </c>
      <c r="O188" s="41">
        <f t="shared" si="31"/>
        <v>1242861.866669666</v>
      </c>
    </row>
    <row r="189" spans="1:15" s="34" customFormat="1" x14ac:dyDescent="0.2">
      <c r="A189" s="33">
        <v>3448</v>
      </c>
      <c r="B189" s="34" t="s">
        <v>131</v>
      </c>
      <c r="C189" s="36">
        <v>55201609</v>
      </c>
      <c r="D189" s="36">
        <v>6527</v>
      </c>
      <c r="E189" s="37">
        <f t="shared" si="22"/>
        <v>8457.4243909912675</v>
      </c>
      <c r="F189" s="38">
        <f t="shared" si="23"/>
        <v>0.74614081263801413</v>
      </c>
      <c r="G189" s="83">
        <f t="shared" si="24"/>
        <v>1726.4796510581036</v>
      </c>
      <c r="H189" s="39">
        <f t="shared" si="25"/>
        <v>610.39196312080981</v>
      </c>
      <c r="I189" s="83">
        <f t="shared" si="26"/>
        <v>2336.8716141789137</v>
      </c>
      <c r="J189" s="81">
        <f t="shared" si="27"/>
        <v>-149.63833213089771</v>
      </c>
      <c r="K189" s="37">
        <f t="shared" si="28"/>
        <v>2187.233282048016</v>
      </c>
      <c r="L189" s="37">
        <f t="shared" si="29"/>
        <v>15252761.02574577</v>
      </c>
      <c r="M189" s="37">
        <f t="shared" si="30"/>
        <v>14276071.631927401</v>
      </c>
      <c r="N189" s="41">
        <f>'jan-mar'!M189</f>
        <v>16227173.893141834</v>
      </c>
      <c r="O189" s="41">
        <f t="shared" si="31"/>
        <v>-1951102.2612144332</v>
      </c>
    </row>
    <row r="190" spans="1:15" s="34" customFormat="1" x14ac:dyDescent="0.2">
      <c r="A190" s="33">
        <v>3449</v>
      </c>
      <c r="B190" s="34" t="s">
        <v>132</v>
      </c>
      <c r="C190" s="36">
        <v>28832845</v>
      </c>
      <c r="D190" s="36">
        <v>2866</v>
      </c>
      <c r="E190" s="37">
        <f t="shared" si="22"/>
        <v>10060.308792742499</v>
      </c>
      <c r="F190" s="38">
        <f t="shared" si="23"/>
        <v>0.88755236003078775</v>
      </c>
      <c r="G190" s="83">
        <f t="shared" si="24"/>
        <v>764.74901000736497</v>
      </c>
      <c r="H190" s="39">
        <f t="shared" si="25"/>
        <v>49.382422507878978</v>
      </c>
      <c r="I190" s="83">
        <f t="shared" si="26"/>
        <v>814.131432515244</v>
      </c>
      <c r="J190" s="81">
        <f t="shared" si="27"/>
        <v>-149.63833213089771</v>
      </c>
      <c r="K190" s="37">
        <f t="shared" si="28"/>
        <v>664.49310038434623</v>
      </c>
      <c r="L190" s="37">
        <f t="shared" si="29"/>
        <v>2333300.6855886895</v>
      </c>
      <c r="M190" s="37">
        <f t="shared" si="30"/>
        <v>1904437.2257015363</v>
      </c>
      <c r="N190" s="41">
        <f>'jan-mar'!M190</f>
        <v>3667448.8442537896</v>
      </c>
      <c r="O190" s="41">
        <f t="shared" si="31"/>
        <v>-1763011.6185522533</v>
      </c>
    </row>
    <row r="191" spans="1:15" s="34" customFormat="1" x14ac:dyDescent="0.2">
      <c r="A191" s="33">
        <v>3450</v>
      </c>
      <c r="B191" s="34" t="s">
        <v>133</v>
      </c>
      <c r="C191" s="36">
        <v>10119884</v>
      </c>
      <c r="D191" s="36">
        <v>1239</v>
      </c>
      <c r="E191" s="37">
        <f t="shared" si="22"/>
        <v>8167.7836965294591</v>
      </c>
      <c r="F191" s="38">
        <f t="shared" si="23"/>
        <v>0.72058779162975395</v>
      </c>
      <c r="G191" s="83">
        <f t="shared" si="24"/>
        <v>1900.2640677351885</v>
      </c>
      <c r="H191" s="39">
        <f t="shared" si="25"/>
        <v>711.76620618244272</v>
      </c>
      <c r="I191" s="83">
        <f t="shared" si="26"/>
        <v>2612.0302739176313</v>
      </c>
      <c r="J191" s="81">
        <f t="shared" si="27"/>
        <v>-149.63833213089771</v>
      </c>
      <c r="K191" s="37">
        <f t="shared" si="28"/>
        <v>2462.3919417867337</v>
      </c>
      <c r="L191" s="37">
        <f t="shared" si="29"/>
        <v>3236305.5093839453</v>
      </c>
      <c r="M191" s="37">
        <f t="shared" si="30"/>
        <v>3050903.6158737629</v>
      </c>
      <c r="N191" s="41">
        <f>'jan-mar'!M191</f>
        <v>2836603.7249582862</v>
      </c>
      <c r="O191" s="41">
        <f t="shared" si="31"/>
        <v>214299.89091547672</v>
      </c>
    </row>
    <row r="192" spans="1:15" s="34" customFormat="1" x14ac:dyDescent="0.2">
      <c r="A192" s="33">
        <v>3451</v>
      </c>
      <c r="B192" s="34" t="s">
        <v>134</v>
      </c>
      <c r="C192" s="36">
        <v>63224800</v>
      </c>
      <c r="D192" s="36">
        <v>6401</v>
      </c>
      <c r="E192" s="37">
        <f t="shared" si="22"/>
        <v>9877.3316669270425</v>
      </c>
      <c r="F192" s="38">
        <f t="shared" si="23"/>
        <v>0.87140953745994232</v>
      </c>
      <c r="G192" s="83">
        <f t="shared" si="24"/>
        <v>874.53528549663861</v>
      </c>
      <c r="H192" s="39">
        <f t="shared" si="25"/>
        <v>113.42441654328859</v>
      </c>
      <c r="I192" s="83">
        <f t="shared" si="26"/>
        <v>987.95970203992715</v>
      </c>
      <c r="J192" s="81">
        <f t="shared" si="27"/>
        <v>-149.63833213089771</v>
      </c>
      <c r="K192" s="37">
        <f t="shared" si="28"/>
        <v>838.3213699090295</v>
      </c>
      <c r="L192" s="37">
        <f t="shared" si="29"/>
        <v>6323930.0527575733</v>
      </c>
      <c r="M192" s="37">
        <f t="shared" si="30"/>
        <v>5366095.0887876982</v>
      </c>
      <c r="N192" s="41">
        <f>'jan-mar'!M192</f>
        <v>7289417.8846714962</v>
      </c>
      <c r="O192" s="41">
        <f t="shared" si="31"/>
        <v>-1923322.795883798</v>
      </c>
    </row>
    <row r="193" spans="1:15" s="34" customFormat="1" x14ac:dyDescent="0.2">
      <c r="A193" s="33">
        <v>3452</v>
      </c>
      <c r="B193" s="34" t="s">
        <v>135</v>
      </c>
      <c r="C193" s="36">
        <v>22956224</v>
      </c>
      <c r="D193" s="36">
        <v>2091</v>
      </c>
      <c r="E193" s="37">
        <f t="shared" si="22"/>
        <v>10978.586322333811</v>
      </c>
      <c r="F193" s="38">
        <f t="shared" si="23"/>
        <v>0.9685657171098434</v>
      </c>
      <c r="G193" s="83">
        <f t="shared" si="24"/>
        <v>213.7824922525775</v>
      </c>
      <c r="H193" s="39">
        <f t="shared" si="25"/>
        <v>0</v>
      </c>
      <c r="I193" s="83">
        <f t="shared" si="26"/>
        <v>213.7824922525775</v>
      </c>
      <c r="J193" s="81">
        <f t="shared" si="27"/>
        <v>-149.63833213089771</v>
      </c>
      <c r="K193" s="37">
        <f t="shared" si="28"/>
        <v>64.144160121679789</v>
      </c>
      <c r="L193" s="37">
        <f t="shared" si="29"/>
        <v>447019.19130013953</v>
      </c>
      <c r="M193" s="37">
        <f t="shared" si="30"/>
        <v>134125.43881443245</v>
      </c>
      <c r="N193" s="41">
        <f>'jan-mar'!M193</f>
        <v>376919.22658892162</v>
      </c>
      <c r="O193" s="41">
        <f t="shared" si="31"/>
        <v>-242793.78777448917</v>
      </c>
    </row>
    <row r="194" spans="1:15" s="34" customFormat="1" x14ac:dyDescent="0.2">
      <c r="A194" s="33">
        <v>3453</v>
      </c>
      <c r="B194" s="34" t="s">
        <v>136</v>
      </c>
      <c r="C194" s="36">
        <v>33722542</v>
      </c>
      <c r="D194" s="36">
        <v>3291</v>
      </c>
      <c r="E194" s="37">
        <f t="shared" si="22"/>
        <v>10246.898207231845</v>
      </c>
      <c r="F194" s="38">
        <f t="shared" si="23"/>
        <v>0.90401387016914969</v>
      </c>
      <c r="G194" s="83">
        <f t="shared" si="24"/>
        <v>652.7953613137571</v>
      </c>
      <c r="H194" s="39">
        <f t="shared" si="25"/>
        <v>0</v>
      </c>
      <c r="I194" s="83">
        <f t="shared" si="26"/>
        <v>652.7953613137571</v>
      </c>
      <c r="J194" s="81">
        <f t="shared" si="27"/>
        <v>-149.63833213089771</v>
      </c>
      <c r="K194" s="37">
        <f t="shared" si="28"/>
        <v>503.15702918285939</v>
      </c>
      <c r="L194" s="37">
        <f t="shared" si="29"/>
        <v>2148349.5340835745</v>
      </c>
      <c r="M194" s="37">
        <f t="shared" si="30"/>
        <v>1655889.7830407904</v>
      </c>
      <c r="N194" s="41">
        <f>'jan-mar'!M194</f>
        <v>1704949.0079885896</v>
      </c>
      <c r="O194" s="41">
        <f t="shared" si="31"/>
        <v>-49059.22494779923</v>
      </c>
    </row>
    <row r="195" spans="1:15" s="34" customFormat="1" x14ac:dyDescent="0.2">
      <c r="A195" s="33">
        <v>3454</v>
      </c>
      <c r="B195" s="34" t="s">
        <v>137</v>
      </c>
      <c r="C195" s="36">
        <v>21592609</v>
      </c>
      <c r="D195" s="36">
        <v>1636</v>
      </c>
      <c r="E195" s="37">
        <f t="shared" si="22"/>
        <v>13198.416259168704</v>
      </c>
      <c r="F195" s="38">
        <f t="shared" si="23"/>
        <v>1.1644061569903881</v>
      </c>
      <c r="G195" s="83">
        <f t="shared" si="24"/>
        <v>-1118.1154698483581</v>
      </c>
      <c r="H195" s="39">
        <f t="shared" si="25"/>
        <v>0</v>
      </c>
      <c r="I195" s="83">
        <f t="shared" si="26"/>
        <v>-1118.1154698483581</v>
      </c>
      <c r="J195" s="81">
        <f t="shared" si="27"/>
        <v>-149.63833213089771</v>
      </c>
      <c r="K195" s="37">
        <f t="shared" si="28"/>
        <v>-1267.7538019792557</v>
      </c>
      <c r="L195" s="37">
        <f t="shared" si="29"/>
        <v>-1829236.9086719139</v>
      </c>
      <c r="M195" s="37">
        <f t="shared" si="30"/>
        <v>-2074045.2200380624</v>
      </c>
      <c r="N195" s="41">
        <f>'jan-mar'!M195</f>
        <v>-254207.86135845215</v>
      </c>
      <c r="O195" s="41">
        <f t="shared" si="31"/>
        <v>-1819837.3586796103</v>
      </c>
    </row>
    <row r="196" spans="1:15" s="34" customFormat="1" x14ac:dyDescent="0.2">
      <c r="A196" s="33">
        <v>3801</v>
      </c>
      <c r="B196" s="34" t="s">
        <v>155</v>
      </c>
      <c r="C196" s="36">
        <v>247259443</v>
      </c>
      <c r="D196" s="36">
        <v>27682</v>
      </c>
      <c r="E196" s="37">
        <f t="shared" si="22"/>
        <v>8932.1379596849947</v>
      </c>
      <c r="F196" s="38">
        <f t="shared" si="23"/>
        <v>0.78802154979159977</v>
      </c>
      <c r="G196" s="83">
        <f t="shared" si="24"/>
        <v>1441.6515098418672</v>
      </c>
      <c r="H196" s="39">
        <f t="shared" si="25"/>
        <v>444.2422140780053</v>
      </c>
      <c r="I196" s="83">
        <f t="shared" si="26"/>
        <v>1885.8937239198726</v>
      </c>
      <c r="J196" s="81">
        <f t="shared" si="27"/>
        <v>-149.63833213089771</v>
      </c>
      <c r="K196" s="37">
        <f t="shared" si="28"/>
        <v>1736.255391788975</v>
      </c>
      <c r="L196" s="37">
        <f t="shared" si="29"/>
        <v>52205310.065549918</v>
      </c>
      <c r="M196" s="37">
        <f t="shared" si="30"/>
        <v>48063021.755502403</v>
      </c>
      <c r="N196" s="41">
        <f>'jan-mar'!M196</f>
        <v>44463852.631553881</v>
      </c>
      <c r="O196" s="41">
        <f t="shared" si="31"/>
        <v>3599169.1239485219</v>
      </c>
    </row>
    <row r="197" spans="1:15" s="34" customFormat="1" x14ac:dyDescent="0.2">
      <c r="A197" s="33">
        <v>3802</v>
      </c>
      <c r="B197" s="34" t="s">
        <v>160</v>
      </c>
      <c r="C197" s="36">
        <v>256692749</v>
      </c>
      <c r="D197" s="36">
        <v>26206</v>
      </c>
      <c r="E197" s="37">
        <f t="shared" si="22"/>
        <v>9795.1899946577123</v>
      </c>
      <c r="F197" s="38">
        <f t="shared" si="23"/>
        <v>0.86416273852151282</v>
      </c>
      <c r="G197" s="83">
        <f t="shared" si="24"/>
        <v>923.82028885823672</v>
      </c>
      <c r="H197" s="39">
        <f t="shared" si="25"/>
        <v>142.17400183755416</v>
      </c>
      <c r="I197" s="83">
        <f t="shared" si="26"/>
        <v>1065.9942906957908</v>
      </c>
      <c r="J197" s="81">
        <f t="shared" si="27"/>
        <v>-149.63833213089771</v>
      </c>
      <c r="K197" s="37">
        <f t="shared" si="28"/>
        <v>916.35595856489317</v>
      </c>
      <c r="L197" s="37">
        <f t="shared" si="29"/>
        <v>27935446.381973896</v>
      </c>
      <c r="M197" s="37">
        <f t="shared" si="30"/>
        <v>24014024.25015159</v>
      </c>
      <c r="N197" s="41">
        <f>'jan-mar'!M197</f>
        <v>22238129.668044254</v>
      </c>
      <c r="O197" s="41">
        <f t="shared" si="31"/>
        <v>1775894.5821073353</v>
      </c>
    </row>
    <row r="198" spans="1:15" s="34" customFormat="1" x14ac:dyDescent="0.2">
      <c r="A198" s="33">
        <v>3803</v>
      </c>
      <c r="B198" s="34" t="s">
        <v>156</v>
      </c>
      <c r="C198" s="36">
        <v>612272871</v>
      </c>
      <c r="D198" s="36">
        <v>58561</v>
      </c>
      <c r="E198" s="37">
        <f t="shared" si="22"/>
        <v>10455.300814535271</v>
      </c>
      <c r="F198" s="38">
        <f t="shared" si="23"/>
        <v>0.92239980938427202</v>
      </c>
      <c r="G198" s="83">
        <f t="shared" si="24"/>
        <v>527.7537969317018</v>
      </c>
      <c r="H198" s="39">
        <f t="shared" si="25"/>
        <v>0</v>
      </c>
      <c r="I198" s="83">
        <f t="shared" si="26"/>
        <v>527.7537969317018</v>
      </c>
      <c r="J198" s="81">
        <f t="shared" si="27"/>
        <v>-149.63833213089771</v>
      </c>
      <c r="K198" s="37">
        <f t="shared" si="28"/>
        <v>378.11546480080409</v>
      </c>
      <c r="L198" s="37">
        <f t="shared" si="29"/>
        <v>30905790.102117389</v>
      </c>
      <c r="M198" s="37">
        <f t="shared" si="30"/>
        <v>22142819.734199889</v>
      </c>
      <c r="N198" s="41">
        <f>'jan-mar'!M198</f>
        <v>17187168.981288295</v>
      </c>
      <c r="O198" s="41">
        <f t="shared" si="31"/>
        <v>4955650.7529115938</v>
      </c>
    </row>
    <row r="199" spans="1:15" s="34" customFormat="1" x14ac:dyDescent="0.2">
      <c r="A199" s="33">
        <v>3804</v>
      </c>
      <c r="B199" s="34" t="s">
        <v>157</v>
      </c>
      <c r="C199" s="36">
        <v>629944125</v>
      </c>
      <c r="D199" s="36">
        <v>65574</v>
      </c>
      <c r="E199" s="37">
        <f t="shared" si="22"/>
        <v>9606.6142831000088</v>
      </c>
      <c r="F199" s="38">
        <f t="shared" si="23"/>
        <v>0.84752599095385706</v>
      </c>
      <c r="G199" s="83">
        <f t="shared" si="24"/>
        <v>1036.9657157928589</v>
      </c>
      <c r="H199" s="39">
        <f t="shared" si="25"/>
        <v>208.17550088275038</v>
      </c>
      <c r="I199" s="83">
        <f t="shared" si="26"/>
        <v>1245.1412166756093</v>
      </c>
      <c r="J199" s="81">
        <f t="shared" si="27"/>
        <v>-149.63833213089771</v>
      </c>
      <c r="K199" s="37">
        <f t="shared" si="28"/>
        <v>1095.5028845447116</v>
      </c>
      <c r="L199" s="37">
        <f t="shared" si="29"/>
        <v>81648890.142286405</v>
      </c>
      <c r="M199" s="37">
        <f t="shared" si="30"/>
        <v>71836506.151134923</v>
      </c>
      <c r="N199" s="41">
        <f>'jan-mar'!M199</f>
        <v>64812130.036775351</v>
      </c>
      <c r="O199" s="41">
        <f t="shared" si="31"/>
        <v>7024376.1143595725</v>
      </c>
    </row>
    <row r="200" spans="1:15" s="34" customFormat="1" x14ac:dyDescent="0.2">
      <c r="A200" s="33">
        <v>3805</v>
      </c>
      <c r="B200" s="34" t="s">
        <v>158</v>
      </c>
      <c r="C200" s="36">
        <v>491713910</v>
      </c>
      <c r="D200" s="36">
        <v>48246</v>
      </c>
      <c r="E200" s="37">
        <f t="shared" si="22"/>
        <v>10191.806781909381</v>
      </c>
      <c r="F200" s="38">
        <f t="shared" si="23"/>
        <v>0.89915352983867325</v>
      </c>
      <c r="G200" s="83">
        <f t="shared" si="24"/>
        <v>685.85021650723536</v>
      </c>
      <c r="H200" s="39">
        <f t="shared" si="25"/>
        <v>3.3581262994700407</v>
      </c>
      <c r="I200" s="83">
        <f t="shared" si="26"/>
        <v>689.20834280670545</v>
      </c>
      <c r="J200" s="81">
        <f t="shared" si="27"/>
        <v>-149.63833213089771</v>
      </c>
      <c r="K200" s="37">
        <f t="shared" si="28"/>
        <v>539.57001067580768</v>
      </c>
      <c r="L200" s="37">
        <f t="shared" si="29"/>
        <v>33251545.707052309</v>
      </c>
      <c r="M200" s="37">
        <f t="shared" si="30"/>
        <v>26032094.735065017</v>
      </c>
      <c r="N200" s="41">
        <f>'jan-mar'!M200</f>
        <v>57986372.131426543</v>
      </c>
      <c r="O200" s="41">
        <f t="shared" si="31"/>
        <v>-31954277.396361526</v>
      </c>
    </row>
    <row r="201" spans="1:15" s="34" customFormat="1" x14ac:dyDescent="0.2">
      <c r="A201" s="33">
        <v>3806</v>
      </c>
      <c r="B201" s="34" t="s">
        <v>162</v>
      </c>
      <c r="C201" s="36">
        <v>357995193</v>
      </c>
      <c r="D201" s="36">
        <v>37056</v>
      </c>
      <c r="E201" s="37">
        <f t="shared" ref="E201:E264" si="32">IF(ISNUMBER(C201),(C201)/D201,"")</f>
        <v>9660.9238180051816</v>
      </c>
      <c r="F201" s="38">
        <f t="shared" ref="F201:F264" si="33">IF(ISNUMBER(C201),E201/E$365,"")</f>
        <v>0.85231735043101675</v>
      </c>
      <c r="G201" s="83">
        <f t="shared" ref="G201:G264" si="34">IF(ISNUMBER(D201),(E$365-E201)*0.6,"")</f>
        <v>1004.3799948497551</v>
      </c>
      <c r="H201" s="39">
        <f t="shared" ref="H201:H264" si="35">IF(ISNUMBER(D201),(IF(E201&gt;=E$365*0.9,0,IF(E201&lt;0.9*E$365,(E$365*0.9-E201)*0.35))),"")</f>
        <v>189.16716366593991</v>
      </c>
      <c r="I201" s="83">
        <f t="shared" ref="I201:I264" si="36">IF(ISNUMBER(C201),G201+H201,"")</f>
        <v>1193.5471585156949</v>
      </c>
      <c r="J201" s="81">
        <f t="shared" ref="J201:J264" si="37">IF(ISNUMBER(D201),I$367,"")</f>
        <v>-149.63833213089771</v>
      </c>
      <c r="K201" s="37">
        <f t="shared" ref="K201:K264" si="38">IF(ISNUMBER(I201),I201+J201,"")</f>
        <v>1043.9088263847973</v>
      </c>
      <c r="L201" s="37">
        <f t="shared" ref="L201:L264" si="39">IF(ISNUMBER(I201),(I201*D201),"")</f>
        <v>44228083.505957589</v>
      </c>
      <c r="M201" s="37">
        <f t="shared" ref="M201:M264" si="40">IF(ISNUMBER(K201),(K201*D201),"")</f>
        <v>38683085.47051505</v>
      </c>
      <c r="N201" s="41">
        <f>'jan-mar'!M201</f>
        <v>32655504.3529897</v>
      </c>
      <c r="O201" s="41">
        <f t="shared" ref="O201:O264" si="41">IF(ISNUMBER(M201),(M201-N201),"")</f>
        <v>6027581.1175253503</v>
      </c>
    </row>
    <row r="202" spans="1:15" s="34" customFormat="1" x14ac:dyDescent="0.2">
      <c r="A202" s="33">
        <v>3807</v>
      </c>
      <c r="B202" s="34" t="s">
        <v>163</v>
      </c>
      <c r="C202" s="36">
        <v>502865887</v>
      </c>
      <c r="D202" s="36">
        <v>55924</v>
      </c>
      <c r="E202" s="37">
        <f t="shared" si="32"/>
        <v>8991.9513446820692</v>
      </c>
      <c r="F202" s="38">
        <f t="shared" si="33"/>
        <v>0.79329847638592865</v>
      </c>
      <c r="G202" s="83">
        <f t="shared" si="34"/>
        <v>1405.7634788436226</v>
      </c>
      <c r="H202" s="39">
        <f t="shared" si="35"/>
        <v>423.30752932902919</v>
      </c>
      <c r="I202" s="83">
        <f t="shared" si="36"/>
        <v>1829.0710081726518</v>
      </c>
      <c r="J202" s="81">
        <f t="shared" si="37"/>
        <v>-149.63833213089771</v>
      </c>
      <c r="K202" s="37">
        <f t="shared" si="38"/>
        <v>1679.4326760417541</v>
      </c>
      <c r="L202" s="37">
        <f t="shared" si="39"/>
        <v>102288967.06104738</v>
      </c>
      <c r="M202" s="37">
        <f t="shared" si="40"/>
        <v>93920592.974959061</v>
      </c>
      <c r="N202" s="41">
        <f>'jan-mar'!M202</f>
        <v>87081739.022975937</v>
      </c>
      <c r="O202" s="41">
        <f t="shared" si="41"/>
        <v>6838853.951983124</v>
      </c>
    </row>
    <row r="203" spans="1:15" s="34" customFormat="1" x14ac:dyDescent="0.2">
      <c r="A203" s="33">
        <v>3808</v>
      </c>
      <c r="B203" s="34" t="s">
        <v>164</v>
      </c>
      <c r="C203" s="36">
        <v>124284335</v>
      </c>
      <c r="D203" s="36">
        <v>13025</v>
      </c>
      <c r="E203" s="37">
        <f t="shared" si="32"/>
        <v>9541.9834932821504</v>
      </c>
      <c r="F203" s="38">
        <f t="shared" si="33"/>
        <v>0.84182405762206147</v>
      </c>
      <c r="G203" s="83">
        <f t="shared" si="34"/>
        <v>1075.7441896835737</v>
      </c>
      <c r="H203" s="39">
        <f t="shared" si="35"/>
        <v>230.79627731900081</v>
      </c>
      <c r="I203" s="83">
        <f t="shared" si="36"/>
        <v>1306.5404670025746</v>
      </c>
      <c r="J203" s="81">
        <f t="shared" si="37"/>
        <v>-149.63833213089771</v>
      </c>
      <c r="K203" s="37">
        <f t="shared" si="38"/>
        <v>1156.9021348716769</v>
      </c>
      <c r="L203" s="37">
        <f t="shared" si="39"/>
        <v>17017689.582708534</v>
      </c>
      <c r="M203" s="37">
        <f t="shared" si="40"/>
        <v>15068650.306703592</v>
      </c>
      <c r="N203" s="41">
        <f>'jan-mar'!M203</f>
        <v>15577221.651397634</v>
      </c>
      <c r="O203" s="41">
        <f t="shared" si="41"/>
        <v>-508571.34469404258</v>
      </c>
    </row>
    <row r="204" spans="1:15" s="34" customFormat="1" x14ac:dyDescent="0.2">
      <c r="A204" s="33">
        <v>3811</v>
      </c>
      <c r="B204" s="34" t="s">
        <v>161</v>
      </c>
      <c r="C204" s="36">
        <v>294163470</v>
      </c>
      <c r="D204" s="36">
        <v>27286</v>
      </c>
      <c r="E204" s="37">
        <f t="shared" si="32"/>
        <v>10780.747269662097</v>
      </c>
      <c r="F204" s="38">
        <f t="shared" si="33"/>
        <v>0.95111172819931333</v>
      </c>
      <c r="G204" s="83">
        <f t="shared" si="34"/>
        <v>332.48592385560585</v>
      </c>
      <c r="H204" s="39">
        <f t="shared" si="35"/>
        <v>0</v>
      </c>
      <c r="I204" s="83">
        <f t="shared" si="36"/>
        <v>332.48592385560585</v>
      </c>
      <c r="J204" s="81">
        <f t="shared" si="37"/>
        <v>-149.63833213089771</v>
      </c>
      <c r="K204" s="37">
        <f t="shared" si="38"/>
        <v>182.84759172470814</v>
      </c>
      <c r="L204" s="37">
        <f t="shared" si="39"/>
        <v>9072210.9183240607</v>
      </c>
      <c r="M204" s="37">
        <f t="shared" si="40"/>
        <v>4989179.3878003862</v>
      </c>
      <c r="N204" s="41">
        <f>'jan-mar'!M204</f>
        <v>3707647.3910594396</v>
      </c>
      <c r="O204" s="41">
        <f t="shared" si="41"/>
        <v>1281531.9967409465</v>
      </c>
    </row>
    <row r="205" spans="1:15" s="34" customFormat="1" x14ac:dyDescent="0.2">
      <c r="A205" s="33">
        <v>3812</v>
      </c>
      <c r="B205" s="34" t="s">
        <v>165</v>
      </c>
      <c r="C205" s="36">
        <v>24780958</v>
      </c>
      <c r="D205" s="36">
        <v>2375</v>
      </c>
      <c r="E205" s="37">
        <f t="shared" si="32"/>
        <v>10434.087578947368</v>
      </c>
      <c r="F205" s="38">
        <f t="shared" si="33"/>
        <v>0.92052831043748884</v>
      </c>
      <c r="G205" s="83">
        <f t="shared" si="34"/>
        <v>540.48173828444305</v>
      </c>
      <c r="H205" s="39">
        <f t="shared" si="35"/>
        <v>0</v>
      </c>
      <c r="I205" s="83">
        <f t="shared" si="36"/>
        <v>540.48173828444305</v>
      </c>
      <c r="J205" s="81">
        <f t="shared" si="37"/>
        <v>-149.63833213089771</v>
      </c>
      <c r="K205" s="37">
        <f t="shared" si="38"/>
        <v>390.84340615354535</v>
      </c>
      <c r="L205" s="37">
        <f t="shared" si="39"/>
        <v>1283644.1284255523</v>
      </c>
      <c r="M205" s="37">
        <f t="shared" si="40"/>
        <v>928253.08961467014</v>
      </c>
      <c r="N205" s="41">
        <f>'jan-mar'!M205</f>
        <v>630150.73818684381</v>
      </c>
      <c r="O205" s="41">
        <f t="shared" si="41"/>
        <v>298102.35142782633</v>
      </c>
    </row>
    <row r="206" spans="1:15" s="34" customFormat="1" x14ac:dyDescent="0.2">
      <c r="A206" s="33">
        <v>3813</v>
      </c>
      <c r="B206" s="34" t="s">
        <v>166</v>
      </c>
      <c r="C206" s="36">
        <v>138805259</v>
      </c>
      <c r="D206" s="36">
        <v>14172</v>
      </c>
      <c r="E206" s="37">
        <f t="shared" si="32"/>
        <v>9794.331004798194</v>
      </c>
      <c r="F206" s="38">
        <f t="shared" si="33"/>
        <v>0.86408695571078953</v>
      </c>
      <c r="G206" s="83">
        <f t="shared" si="34"/>
        <v>924.33568277394761</v>
      </c>
      <c r="H206" s="39">
        <f t="shared" si="35"/>
        <v>142.47464828838554</v>
      </c>
      <c r="I206" s="83">
        <f t="shared" si="36"/>
        <v>1066.8103310623333</v>
      </c>
      <c r="J206" s="81">
        <f t="shared" si="37"/>
        <v>-149.63833213089771</v>
      </c>
      <c r="K206" s="37">
        <f t="shared" si="38"/>
        <v>917.17199893143561</v>
      </c>
      <c r="L206" s="37">
        <f t="shared" si="39"/>
        <v>15118836.011815388</v>
      </c>
      <c r="M206" s="37">
        <f t="shared" si="40"/>
        <v>12998161.568856306</v>
      </c>
      <c r="N206" s="41">
        <f>'jan-mar'!M206</f>
        <v>10454107.362234738</v>
      </c>
      <c r="O206" s="41">
        <f t="shared" si="41"/>
        <v>2544054.2066215687</v>
      </c>
    </row>
    <row r="207" spans="1:15" s="34" customFormat="1" x14ac:dyDescent="0.2">
      <c r="A207" s="33">
        <v>3814</v>
      </c>
      <c r="B207" s="34" t="s">
        <v>167</v>
      </c>
      <c r="C207" s="36">
        <v>101378754</v>
      </c>
      <c r="D207" s="36">
        <v>10413</v>
      </c>
      <c r="E207" s="37">
        <f t="shared" si="32"/>
        <v>9735.7873811581685</v>
      </c>
      <c r="F207" s="38">
        <f t="shared" si="33"/>
        <v>0.85892205149195056</v>
      </c>
      <c r="G207" s="83">
        <f t="shared" si="34"/>
        <v>959.46185695796294</v>
      </c>
      <c r="H207" s="39">
        <f t="shared" si="35"/>
        <v>162.96491656239448</v>
      </c>
      <c r="I207" s="83">
        <f t="shared" si="36"/>
        <v>1122.4267735203575</v>
      </c>
      <c r="J207" s="81">
        <f t="shared" si="37"/>
        <v>-149.63833213089771</v>
      </c>
      <c r="K207" s="37">
        <f t="shared" si="38"/>
        <v>972.78844138945988</v>
      </c>
      <c r="L207" s="37">
        <f t="shared" si="39"/>
        <v>11687829.992667483</v>
      </c>
      <c r="M207" s="37">
        <f t="shared" si="40"/>
        <v>10129646.040188445</v>
      </c>
      <c r="N207" s="41">
        <f>'jan-mar'!M207</f>
        <v>9268578.5678697675</v>
      </c>
      <c r="O207" s="41">
        <f t="shared" si="41"/>
        <v>861067.47231867723</v>
      </c>
    </row>
    <row r="208" spans="1:15" s="34" customFormat="1" x14ac:dyDescent="0.2">
      <c r="A208" s="33">
        <v>3815</v>
      </c>
      <c r="B208" s="34" t="s">
        <v>168</v>
      </c>
      <c r="C208" s="36">
        <v>32977160</v>
      </c>
      <c r="D208" s="36">
        <v>4091</v>
      </c>
      <c r="E208" s="37">
        <f t="shared" si="32"/>
        <v>8060.9044243461258</v>
      </c>
      <c r="F208" s="38">
        <f t="shared" si="33"/>
        <v>0.71115856314194414</v>
      </c>
      <c r="G208" s="83">
        <f t="shared" si="34"/>
        <v>1964.3916310451887</v>
      </c>
      <c r="H208" s="39">
        <f t="shared" si="35"/>
        <v>749.17395144660941</v>
      </c>
      <c r="I208" s="83">
        <f t="shared" si="36"/>
        <v>2713.5655824917981</v>
      </c>
      <c r="J208" s="81">
        <f t="shared" si="37"/>
        <v>-149.63833213089771</v>
      </c>
      <c r="K208" s="37">
        <f t="shared" si="38"/>
        <v>2563.9272503609004</v>
      </c>
      <c r="L208" s="37">
        <f t="shared" si="39"/>
        <v>11101196.797973946</v>
      </c>
      <c r="M208" s="37">
        <f t="shared" si="40"/>
        <v>10489026.381226443</v>
      </c>
      <c r="N208" s="41">
        <f>'jan-mar'!M208</f>
        <v>9878805.3127153739</v>
      </c>
      <c r="O208" s="41">
        <f t="shared" si="41"/>
        <v>610221.06851106882</v>
      </c>
    </row>
    <row r="209" spans="1:15" s="34" customFormat="1" x14ac:dyDescent="0.2">
      <c r="A209" s="33">
        <v>3816</v>
      </c>
      <c r="B209" s="34" t="s">
        <v>169</v>
      </c>
      <c r="C209" s="36">
        <v>58764229</v>
      </c>
      <c r="D209" s="36">
        <v>6559</v>
      </c>
      <c r="E209" s="37">
        <f t="shared" si="32"/>
        <v>8959.3274889464865</v>
      </c>
      <c r="F209" s="38">
        <f t="shared" si="33"/>
        <v>0.79042029632725008</v>
      </c>
      <c r="G209" s="83">
        <f t="shared" si="34"/>
        <v>1425.3377922849722</v>
      </c>
      <c r="H209" s="39">
        <f t="shared" si="35"/>
        <v>434.72587883648316</v>
      </c>
      <c r="I209" s="83">
        <f t="shared" si="36"/>
        <v>1860.0636711214554</v>
      </c>
      <c r="J209" s="81">
        <f t="shared" si="37"/>
        <v>-149.63833213089771</v>
      </c>
      <c r="K209" s="37">
        <f t="shared" si="38"/>
        <v>1710.4253389905577</v>
      </c>
      <c r="L209" s="37">
        <f t="shared" si="39"/>
        <v>12200157.618885625</v>
      </c>
      <c r="M209" s="37">
        <f t="shared" si="40"/>
        <v>11218679.798439069</v>
      </c>
      <c r="N209" s="41">
        <f>'jan-mar'!M209</f>
        <v>11807247.193705725</v>
      </c>
      <c r="O209" s="41">
        <f t="shared" si="41"/>
        <v>-588567.39526665583</v>
      </c>
    </row>
    <row r="210" spans="1:15" s="34" customFormat="1" x14ac:dyDescent="0.2">
      <c r="A210" s="33">
        <v>3817</v>
      </c>
      <c r="B210" s="34" t="s">
        <v>405</v>
      </c>
      <c r="C210" s="36">
        <v>86746318</v>
      </c>
      <c r="D210" s="36">
        <v>10735</v>
      </c>
      <c r="E210" s="37">
        <f t="shared" si="32"/>
        <v>8080.7003260363299</v>
      </c>
      <c r="F210" s="38">
        <f t="shared" si="33"/>
        <v>0.71290502039549819</v>
      </c>
      <c r="G210" s="83">
        <f t="shared" si="34"/>
        <v>1952.5140900310662</v>
      </c>
      <c r="H210" s="39">
        <f t="shared" si="35"/>
        <v>742.24538585503797</v>
      </c>
      <c r="I210" s="83">
        <f t="shared" si="36"/>
        <v>2694.7594758861042</v>
      </c>
      <c r="J210" s="81">
        <f t="shared" si="37"/>
        <v>-149.63833213089771</v>
      </c>
      <c r="K210" s="37">
        <f t="shared" si="38"/>
        <v>2545.1211437552065</v>
      </c>
      <c r="L210" s="37">
        <f t="shared" si="39"/>
        <v>28928242.973637328</v>
      </c>
      <c r="M210" s="37">
        <f t="shared" si="40"/>
        <v>27321875.478212141</v>
      </c>
      <c r="N210" s="41">
        <f>'jan-mar'!M210</f>
        <v>25080801.217293944</v>
      </c>
      <c r="O210" s="41">
        <f t="shared" si="41"/>
        <v>2241074.2609181963</v>
      </c>
    </row>
    <row r="211" spans="1:15" s="34" customFormat="1" x14ac:dyDescent="0.2">
      <c r="A211" s="33">
        <v>3818</v>
      </c>
      <c r="B211" s="34" t="s">
        <v>171</v>
      </c>
      <c r="C211" s="36">
        <v>102208929</v>
      </c>
      <c r="D211" s="36">
        <v>5546</v>
      </c>
      <c r="E211" s="37">
        <f t="shared" si="32"/>
        <v>18429.305625676163</v>
      </c>
      <c r="F211" s="38">
        <f t="shared" si="33"/>
        <v>1.6258918129429052</v>
      </c>
      <c r="G211" s="83">
        <f t="shared" si="34"/>
        <v>-4256.6490897528338</v>
      </c>
      <c r="H211" s="39">
        <f t="shared" si="35"/>
        <v>0</v>
      </c>
      <c r="I211" s="83">
        <f t="shared" si="36"/>
        <v>-4256.6490897528338</v>
      </c>
      <c r="J211" s="81">
        <f t="shared" si="37"/>
        <v>-149.63833213089771</v>
      </c>
      <c r="K211" s="37">
        <f t="shared" si="38"/>
        <v>-4406.2874218837314</v>
      </c>
      <c r="L211" s="37">
        <f t="shared" si="39"/>
        <v>-23607375.851769216</v>
      </c>
      <c r="M211" s="37">
        <f t="shared" si="40"/>
        <v>-24437270.041767176</v>
      </c>
      <c r="N211" s="41">
        <f>'jan-mar'!M211</f>
        <v>-10227047.931964537</v>
      </c>
      <c r="O211" s="41">
        <f t="shared" si="41"/>
        <v>-14210222.109802639</v>
      </c>
    </row>
    <row r="212" spans="1:15" s="34" customFormat="1" x14ac:dyDescent="0.2">
      <c r="A212" s="33">
        <v>3819</v>
      </c>
      <c r="B212" s="34" t="s">
        <v>172</v>
      </c>
      <c r="C212" s="36">
        <v>19654029</v>
      </c>
      <c r="D212" s="36">
        <v>1588</v>
      </c>
      <c r="E212" s="37">
        <f t="shared" si="32"/>
        <v>12376.592569269522</v>
      </c>
      <c r="F212" s="38">
        <f t="shared" si="33"/>
        <v>1.0919022636680056</v>
      </c>
      <c r="G212" s="83">
        <f t="shared" si="34"/>
        <v>-625.02125590884896</v>
      </c>
      <c r="H212" s="39">
        <f t="shared" si="35"/>
        <v>0</v>
      </c>
      <c r="I212" s="83">
        <f t="shared" si="36"/>
        <v>-625.02125590884896</v>
      </c>
      <c r="J212" s="81">
        <f t="shared" si="37"/>
        <v>-149.63833213089771</v>
      </c>
      <c r="K212" s="37">
        <f t="shared" si="38"/>
        <v>-774.65958803974672</v>
      </c>
      <c r="L212" s="37">
        <f t="shared" si="39"/>
        <v>-992533.75438325212</v>
      </c>
      <c r="M212" s="37">
        <f t="shared" si="40"/>
        <v>-1230159.4258071177</v>
      </c>
      <c r="N212" s="41">
        <f>'jan-mar'!M212</f>
        <v>242449.38738556069</v>
      </c>
      <c r="O212" s="41">
        <f t="shared" si="41"/>
        <v>-1472608.8131926784</v>
      </c>
    </row>
    <row r="213" spans="1:15" s="34" customFormat="1" x14ac:dyDescent="0.2">
      <c r="A213" s="33">
        <v>3820</v>
      </c>
      <c r="B213" s="34" t="s">
        <v>173</v>
      </c>
      <c r="C213" s="36">
        <v>31507315</v>
      </c>
      <c r="D213" s="36">
        <v>2939</v>
      </c>
      <c r="E213" s="37">
        <f t="shared" si="32"/>
        <v>10720.420210956108</v>
      </c>
      <c r="F213" s="38">
        <f t="shared" si="33"/>
        <v>0.94578948368065185</v>
      </c>
      <c r="G213" s="83">
        <f t="shared" si="34"/>
        <v>368.6821590791991</v>
      </c>
      <c r="H213" s="39">
        <f t="shared" si="35"/>
        <v>0</v>
      </c>
      <c r="I213" s="83">
        <f t="shared" si="36"/>
        <v>368.6821590791991</v>
      </c>
      <c r="J213" s="81">
        <f t="shared" si="37"/>
        <v>-149.63833213089771</v>
      </c>
      <c r="K213" s="37">
        <f t="shared" si="38"/>
        <v>219.04382694830139</v>
      </c>
      <c r="L213" s="37">
        <f t="shared" si="39"/>
        <v>1083556.8655337661</v>
      </c>
      <c r="M213" s="37">
        <f t="shared" si="40"/>
        <v>643769.8074010578</v>
      </c>
      <c r="N213" s="41">
        <f>'jan-mar'!M213</f>
        <v>1639886.7424151734</v>
      </c>
      <c r="O213" s="41">
        <f t="shared" si="41"/>
        <v>-996116.93501411565</v>
      </c>
    </row>
    <row r="214" spans="1:15" s="34" customFormat="1" x14ac:dyDescent="0.2">
      <c r="A214" s="33">
        <v>3821</v>
      </c>
      <c r="B214" s="34" t="s">
        <v>174</v>
      </c>
      <c r="C214" s="36">
        <v>24397796</v>
      </c>
      <c r="D214" s="36">
        <v>2427</v>
      </c>
      <c r="E214" s="37">
        <f t="shared" si="32"/>
        <v>10052.655953852493</v>
      </c>
      <c r="F214" s="38">
        <f t="shared" si="33"/>
        <v>0.88687720230375455</v>
      </c>
      <c r="G214" s="83">
        <f t="shared" si="34"/>
        <v>769.34071334136854</v>
      </c>
      <c r="H214" s="39">
        <f t="shared" si="35"/>
        <v>52.060916119381091</v>
      </c>
      <c r="I214" s="83">
        <f t="shared" si="36"/>
        <v>821.40162946074963</v>
      </c>
      <c r="J214" s="81">
        <f t="shared" si="37"/>
        <v>-149.63833213089771</v>
      </c>
      <c r="K214" s="37">
        <f t="shared" si="38"/>
        <v>671.76329732985187</v>
      </c>
      <c r="L214" s="37">
        <f t="shared" si="39"/>
        <v>1993541.7547012393</v>
      </c>
      <c r="M214" s="37">
        <f t="shared" si="40"/>
        <v>1630369.5226195506</v>
      </c>
      <c r="N214" s="41">
        <f>'jan-mar'!M214</f>
        <v>2033093.3833928665</v>
      </c>
      <c r="O214" s="41">
        <f t="shared" si="41"/>
        <v>-402723.86077331589</v>
      </c>
    </row>
    <row r="215" spans="1:15" s="34" customFormat="1" x14ac:dyDescent="0.2">
      <c r="A215" s="33">
        <v>3822</v>
      </c>
      <c r="B215" s="34" t="s">
        <v>175</v>
      </c>
      <c r="C215" s="36">
        <v>17864319</v>
      </c>
      <c r="D215" s="36">
        <v>1442</v>
      </c>
      <c r="E215" s="37">
        <f t="shared" si="32"/>
        <v>12388.570735090152</v>
      </c>
      <c r="F215" s="38">
        <f t="shared" si="33"/>
        <v>1.0929590154598203</v>
      </c>
      <c r="G215" s="83">
        <f t="shared" si="34"/>
        <v>-632.20815540122715</v>
      </c>
      <c r="H215" s="39">
        <f t="shared" si="35"/>
        <v>0</v>
      </c>
      <c r="I215" s="83">
        <f t="shared" si="36"/>
        <v>-632.20815540122715</v>
      </c>
      <c r="J215" s="81">
        <f t="shared" si="37"/>
        <v>-149.63833213089771</v>
      </c>
      <c r="K215" s="37">
        <f t="shared" si="38"/>
        <v>-781.84648753212491</v>
      </c>
      <c r="L215" s="37">
        <f t="shared" si="39"/>
        <v>-911644.16008856951</v>
      </c>
      <c r="M215" s="37">
        <f t="shared" si="40"/>
        <v>-1127422.635021324</v>
      </c>
      <c r="N215" s="41">
        <f>'jan-mar'!M215</f>
        <v>445902.6356486007</v>
      </c>
      <c r="O215" s="41">
        <f t="shared" si="41"/>
        <v>-1573325.2706699248</v>
      </c>
    </row>
    <row r="216" spans="1:15" s="34" customFormat="1" x14ac:dyDescent="0.2">
      <c r="A216" s="33">
        <v>3823</v>
      </c>
      <c r="B216" s="34" t="s">
        <v>176</v>
      </c>
      <c r="C216" s="36">
        <v>15182606</v>
      </c>
      <c r="D216" s="36">
        <v>1224</v>
      </c>
      <c r="E216" s="37">
        <f t="shared" si="32"/>
        <v>12404.089869281046</v>
      </c>
      <c r="F216" s="38">
        <f t="shared" si="33"/>
        <v>1.0943281627156878</v>
      </c>
      <c r="G216" s="83">
        <f t="shared" si="34"/>
        <v>-641.5196359157635</v>
      </c>
      <c r="H216" s="39">
        <f t="shared" si="35"/>
        <v>0</v>
      </c>
      <c r="I216" s="83">
        <f t="shared" si="36"/>
        <v>-641.5196359157635</v>
      </c>
      <c r="J216" s="81">
        <f t="shared" si="37"/>
        <v>-149.63833213089771</v>
      </c>
      <c r="K216" s="37">
        <f t="shared" si="38"/>
        <v>-791.15796804666115</v>
      </c>
      <c r="L216" s="37">
        <f t="shared" si="39"/>
        <v>-785220.03436089447</v>
      </c>
      <c r="M216" s="37">
        <f t="shared" si="40"/>
        <v>-968377.35288911324</v>
      </c>
      <c r="N216" s="41">
        <f>'jan-mar'!M216</f>
        <v>478109.35702766146</v>
      </c>
      <c r="O216" s="41">
        <f t="shared" si="41"/>
        <v>-1446486.7099167746</v>
      </c>
    </row>
    <row r="217" spans="1:15" s="34" customFormat="1" x14ac:dyDescent="0.2">
      <c r="A217" s="33">
        <v>3824</v>
      </c>
      <c r="B217" s="34" t="s">
        <v>177</v>
      </c>
      <c r="C217" s="36">
        <v>42930002</v>
      </c>
      <c r="D217" s="36">
        <v>2198</v>
      </c>
      <c r="E217" s="37">
        <f t="shared" si="32"/>
        <v>19531.393084622385</v>
      </c>
      <c r="F217" s="38">
        <f t="shared" si="33"/>
        <v>1.7231214651632922</v>
      </c>
      <c r="G217" s="83">
        <f t="shared" si="34"/>
        <v>-4917.9015651205664</v>
      </c>
      <c r="H217" s="39">
        <f t="shared" si="35"/>
        <v>0</v>
      </c>
      <c r="I217" s="83">
        <f t="shared" si="36"/>
        <v>-4917.9015651205664</v>
      </c>
      <c r="J217" s="81">
        <f t="shared" si="37"/>
        <v>-149.63833213089771</v>
      </c>
      <c r="K217" s="37">
        <f t="shared" si="38"/>
        <v>-5067.539897251464</v>
      </c>
      <c r="L217" s="37">
        <f t="shared" si="39"/>
        <v>-10809547.640135005</v>
      </c>
      <c r="M217" s="37">
        <f t="shared" si="40"/>
        <v>-11138452.694158718</v>
      </c>
      <c r="N217" s="41">
        <f>'jan-mar'!M217</f>
        <v>-4542616.9320696071</v>
      </c>
      <c r="O217" s="41">
        <f t="shared" si="41"/>
        <v>-6595835.7620891109</v>
      </c>
    </row>
    <row r="218" spans="1:15" s="34" customFormat="1" x14ac:dyDescent="0.2">
      <c r="A218" s="33">
        <v>3825</v>
      </c>
      <c r="B218" s="34" t="s">
        <v>178</v>
      </c>
      <c r="C218" s="36">
        <v>79008863</v>
      </c>
      <c r="D218" s="36">
        <v>3832</v>
      </c>
      <c r="E218" s="37">
        <f t="shared" si="32"/>
        <v>20618.179279749478</v>
      </c>
      <c r="F218" s="38">
        <f t="shared" si="33"/>
        <v>1.819001191343246</v>
      </c>
      <c r="G218" s="83">
        <f t="shared" si="34"/>
        <v>-5569.9732821968228</v>
      </c>
      <c r="H218" s="39">
        <f t="shared" si="35"/>
        <v>0</v>
      </c>
      <c r="I218" s="83">
        <f t="shared" si="36"/>
        <v>-5569.9732821968228</v>
      </c>
      <c r="J218" s="81">
        <f t="shared" si="37"/>
        <v>-149.63833213089771</v>
      </c>
      <c r="K218" s="37">
        <f t="shared" si="38"/>
        <v>-5719.6116143277204</v>
      </c>
      <c r="L218" s="37">
        <f t="shared" si="39"/>
        <v>-21344137.617378224</v>
      </c>
      <c r="M218" s="37">
        <f t="shared" si="40"/>
        <v>-21917551.706103824</v>
      </c>
      <c r="N218" s="41">
        <f>'jan-mar'!M218</f>
        <v>-10759810.491397062</v>
      </c>
      <c r="O218" s="41">
        <f t="shared" si="41"/>
        <v>-11157741.214706762</v>
      </c>
    </row>
    <row r="219" spans="1:15" s="34" customFormat="1" x14ac:dyDescent="0.2">
      <c r="A219" s="33">
        <v>4201</v>
      </c>
      <c r="B219" s="34" t="s">
        <v>179</v>
      </c>
      <c r="C219" s="36">
        <v>60540762</v>
      </c>
      <c r="D219" s="36">
        <v>6806</v>
      </c>
      <c r="E219" s="37">
        <f t="shared" si="32"/>
        <v>8895.2045254187487</v>
      </c>
      <c r="F219" s="38">
        <f t="shared" si="33"/>
        <v>0.78476316504194921</v>
      </c>
      <c r="G219" s="83">
        <f t="shared" si="34"/>
        <v>1463.8115704016147</v>
      </c>
      <c r="H219" s="39">
        <f t="shared" si="35"/>
        <v>457.1689160711914</v>
      </c>
      <c r="I219" s="83">
        <f t="shared" si="36"/>
        <v>1920.9804864728062</v>
      </c>
      <c r="J219" s="81">
        <f t="shared" si="37"/>
        <v>-149.63833213089771</v>
      </c>
      <c r="K219" s="37">
        <f t="shared" si="38"/>
        <v>1771.3421543419086</v>
      </c>
      <c r="L219" s="37">
        <f t="shared" si="39"/>
        <v>13074193.190933919</v>
      </c>
      <c r="M219" s="37">
        <f t="shared" si="40"/>
        <v>12055754.70245103</v>
      </c>
      <c r="N219" s="41">
        <f>'jan-mar'!M219</f>
        <v>11949914.101183282</v>
      </c>
      <c r="O219" s="41">
        <f t="shared" si="41"/>
        <v>105840.60126774758</v>
      </c>
    </row>
    <row r="220" spans="1:15" s="34" customFormat="1" x14ac:dyDescent="0.2">
      <c r="A220" s="33">
        <v>4202</v>
      </c>
      <c r="B220" s="34" t="s">
        <v>180</v>
      </c>
      <c r="C220" s="36">
        <v>227011828</v>
      </c>
      <c r="D220" s="36">
        <v>24587</v>
      </c>
      <c r="E220" s="37">
        <f t="shared" si="32"/>
        <v>9233.0023182982877</v>
      </c>
      <c r="F220" s="38">
        <f t="shared" si="33"/>
        <v>0.8145647580606159</v>
      </c>
      <c r="G220" s="83">
        <f t="shared" si="34"/>
        <v>1261.1328946738915</v>
      </c>
      <c r="H220" s="39">
        <f t="shared" si="35"/>
        <v>338.93968856335277</v>
      </c>
      <c r="I220" s="83">
        <f t="shared" si="36"/>
        <v>1600.0725832372443</v>
      </c>
      <c r="J220" s="81">
        <f t="shared" si="37"/>
        <v>-149.63833213089771</v>
      </c>
      <c r="K220" s="37">
        <f t="shared" si="38"/>
        <v>1450.4342511063467</v>
      </c>
      <c r="L220" s="37">
        <f t="shared" si="39"/>
        <v>39340984.604054123</v>
      </c>
      <c r="M220" s="37">
        <f t="shared" si="40"/>
        <v>35661826.931951746</v>
      </c>
      <c r="N220" s="41">
        <f>'jan-mar'!M220</f>
        <v>32201111.773889747</v>
      </c>
      <c r="O220" s="41">
        <f t="shared" si="41"/>
        <v>3460715.1580619998</v>
      </c>
    </row>
    <row r="221" spans="1:15" s="34" customFormat="1" x14ac:dyDescent="0.2">
      <c r="A221" s="33">
        <v>4203</v>
      </c>
      <c r="B221" s="34" t="s">
        <v>181</v>
      </c>
      <c r="C221" s="36">
        <v>419095934</v>
      </c>
      <c r="D221" s="36">
        <v>45891</v>
      </c>
      <c r="E221" s="37">
        <f t="shared" si="32"/>
        <v>9132.4210411627555</v>
      </c>
      <c r="F221" s="38">
        <f t="shared" si="33"/>
        <v>0.8056911586775678</v>
      </c>
      <c r="G221" s="83">
        <f t="shared" si="34"/>
        <v>1321.4816609552108</v>
      </c>
      <c r="H221" s="39">
        <f t="shared" si="35"/>
        <v>374.14313556078901</v>
      </c>
      <c r="I221" s="83">
        <f t="shared" si="36"/>
        <v>1695.6247965159998</v>
      </c>
      <c r="J221" s="81">
        <f t="shared" si="37"/>
        <v>-149.63833213089771</v>
      </c>
      <c r="K221" s="37">
        <f t="shared" si="38"/>
        <v>1545.9864643851022</v>
      </c>
      <c r="L221" s="37">
        <f t="shared" si="39"/>
        <v>77813917.536915749</v>
      </c>
      <c r="M221" s="37">
        <f t="shared" si="40"/>
        <v>70946864.837096721</v>
      </c>
      <c r="N221" s="41">
        <f>'jan-mar'!M221</f>
        <v>65875222.724302456</v>
      </c>
      <c r="O221" s="41">
        <f t="shared" si="41"/>
        <v>5071642.1127942652</v>
      </c>
    </row>
    <row r="222" spans="1:15" s="34" customFormat="1" x14ac:dyDescent="0.2">
      <c r="A222" s="33">
        <v>4204</v>
      </c>
      <c r="B222" s="34" t="s">
        <v>194</v>
      </c>
      <c r="C222" s="36">
        <v>1099839261</v>
      </c>
      <c r="D222" s="36">
        <v>115569</v>
      </c>
      <c r="E222" s="37">
        <f t="shared" si="32"/>
        <v>9516.7325234275631</v>
      </c>
      <c r="F222" s="38">
        <f t="shared" si="33"/>
        <v>0.83959633694775448</v>
      </c>
      <c r="G222" s="83">
        <f t="shared" si="34"/>
        <v>1090.8947715963261</v>
      </c>
      <c r="H222" s="39">
        <f t="shared" si="35"/>
        <v>239.63411676810637</v>
      </c>
      <c r="I222" s="83">
        <f t="shared" si="36"/>
        <v>1330.5288883644325</v>
      </c>
      <c r="J222" s="81">
        <f t="shared" si="37"/>
        <v>-149.63833213089771</v>
      </c>
      <c r="K222" s="37">
        <f t="shared" si="38"/>
        <v>1180.8905562335349</v>
      </c>
      <c r="L222" s="37">
        <f t="shared" si="39"/>
        <v>153767893.09938911</v>
      </c>
      <c r="M222" s="37">
        <f t="shared" si="40"/>
        <v>136474340.69335338</v>
      </c>
      <c r="N222" s="41">
        <f>'jan-mar'!M222</f>
        <v>119663157.15839711</v>
      </c>
      <c r="O222" s="41">
        <f t="shared" si="41"/>
        <v>16811183.534956276</v>
      </c>
    </row>
    <row r="223" spans="1:15" s="34" customFormat="1" x14ac:dyDescent="0.2">
      <c r="A223" s="33">
        <v>4205</v>
      </c>
      <c r="B223" s="34" t="s">
        <v>199</v>
      </c>
      <c r="C223" s="36">
        <v>203944725</v>
      </c>
      <c r="D223" s="36">
        <v>23479</v>
      </c>
      <c r="E223" s="37">
        <f t="shared" si="32"/>
        <v>8686.2611269645222</v>
      </c>
      <c r="F223" s="38">
        <f t="shared" si="33"/>
        <v>0.76632951551573536</v>
      </c>
      <c r="G223" s="83">
        <f t="shared" si="34"/>
        <v>1589.1776094741508</v>
      </c>
      <c r="H223" s="39">
        <f t="shared" si="35"/>
        <v>530.29910553017066</v>
      </c>
      <c r="I223" s="83">
        <f t="shared" si="36"/>
        <v>2119.4767150043217</v>
      </c>
      <c r="J223" s="81">
        <f t="shared" si="37"/>
        <v>-149.63833213089771</v>
      </c>
      <c r="K223" s="37">
        <f t="shared" si="38"/>
        <v>1969.8383828734241</v>
      </c>
      <c r="L223" s="37">
        <f t="shared" si="39"/>
        <v>49763193.791586466</v>
      </c>
      <c r="M223" s="37">
        <f t="shared" si="40"/>
        <v>46249835.391485125</v>
      </c>
      <c r="N223" s="41">
        <f>'jan-mar'!M223</f>
        <v>43606349.416864909</v>
      </c>
      <c r="O223" s="41">
        <f t="shared" si="41"/>
        <v>2643485.9746202156</v>
      </c>
    </row>
    <row r="224" spans="1:15" s="34" customFormat="1" x14ac:dyDescent="0.2">
      <c r="A224" s="33">
        <v>4206</v>
      </c>
      <c r="B224" s="34" t="s">
        <v>195</v>
      </c>
      <c r="C224" s="36">
        <v>86152285</v>
      </c>
      <c r="D224" s="36">
        <v>9860</v>
      </c>
      <c r="E224" s="37">
        <f t="shared" si="32"/>
        <v>8737.5542596348878</v>
      </c>
      <c r="F224" s="38">
        <f t="shared" si="33"/>
        <v>0.77085475841760309</v>
      </c>
      <c r="G224" s="83">
        <f t="shared" si="34"/>
        <v>1558.4017298719314</v>
      </c>
      <c r="H224" s="39">
        <f t="shared" si="35"/>
        <v>512.34650909554273</v>
      </c>
      <c r="I224" s="83">
        <f t="shared" si="36"/>
        <v>2070.7482389674742</v>
      </c>
      <c r="J224" s="81">
        <f t="shared" si="37"/>
        <v>-149.63833213089771</v>
      </c>
      <c r="K224" s="37">
        <f t="shared" si="38"/>
        <v>1921.1099068365766</v>
      </c>
      <c r="L224" s="37">
        <f t="shared" si="39"/>
        <v>20417577.636219297</v>
      </c>
      <c r="M224" s="37">
        <f t="shared" si="40"/>
        <v>18942143.681408644</v>
      </c>
      <c r="N224" s="41">
        <f>'jan-mar'!M224</f>
        <v>16800858.011249967</v>
      </c>
      <c r="O224" s="41">
        <f t="shared" si="41"/>
        <v>2141285.6701586768</v>
      </c>
    </row>
    <row r="225" spans="1:15" s="34" customFormat="1" x14ac:dyDescent="0.2">
      <c r="A225" s="33">
        <v>4207</v>
      </c>
      <c r="B225" s="34" t="s">
        <v>196</v>
      </c>
      <c r="C225" s="36">
        <v>86816729</v>
      </c>
      <c r="D225" s="36">
        <v>9216</v>
      </c>
      <c r="E225" s="37">
        <f t="shared" si="32"/>
        <v>9420.2179904513887</v>
      </c>
      <c r="F225" s="38">
        <f t="shared" si="33"/>
        <v>0.83108151863700153</v>
      </c>
      <c r="G225" s="83">
        <f t="shared" si="34"/>
        <v>1148.8034913820309</v>
      </c>
      <c r="H225" s="39">
        <f t="shared" si="35"/>
        <v>273.4142033097674</v>
      </c>
      <c r="I225" s="83">
        <f t="shared" si="36"/>
        <v>1422.2176946917982</v>
      </c>
      <c r="J225" s="81">
        <f t="shared" si="37"/>
        <v>-149.63833213089771</v>
      </c>
      <c r="K225" s="37">
        <f t="shared" si="38"/>
        <v>1272.5793625609006</v>
      </c>
      <c r="L225" s="37">
        <f t="shared" si="39"/>
        <v>13107158.274279613</v>
      </c>
      <c r="M225" s="37">
        <f t="shared" si="40"/>
        <v>11728091.405361259</v>
      </c>
      <c r="N225" s="41">
        <f>'jan-mar'!M225</f>
        <v>11364602.912401583</v>
      </c>
      <c r="O225" s="41">
        <f t="shared" si="41"/>
        <v>363488.49295967631</v>
      </c>
    </row>
    <row r="226" spans="1:15" s="34" customFormat="1" x14ac:dyDescent="0.2">
      <c r="A226" s="33">
        <v>4211</v>
      </c>
      <c r="B226" s="34" t="s">
        <v>182</v>
      </c>
      <c r="C226" s="36">
        <v>18309110</v>
      </c>
      <c r="D226" s="36">
        <v>2421</v>
      </c>
      <c r="E226" s="37">
        <f t="shared" si="32"/>
        <v>7562.6228831061544</v>
      </c>
      <c r="F226" s="38">
        <f t="shared" si="33"/>
        <v>0.66719858467623805</v>
      </c>
      <c r="G226" s="83">
        <f t="shared" si="34"/>
        <v>2263.3605557891715</v>
      </c>
      <c r="H226" s="39">
        <f t="shared" si="35"/>
        <v>923.57249088059939</v>
      </c>
      <c r="I226" s="83">
        <f t="shared" si="36"/>
        <v>3186.9330466697711</v>
      </c>
      <c r="J226" s="81">
        <f t="shared" si="37"/>
        <v>-149.63833213089771</v>
      </c>
      <c r="K226" s="37">
        <f t="shared" si="38"/>
        <v>3037.2947145388734</v>
      </c>
      <c r="L226" s="37">
        <f t="shared" si="39"/>
        <v>7715564.905987516</v>
      </c>
      <c r="M226" s="37">
        <f t="shared" si="40"/>
        <v>7353290.5038986122</v>
      </c>
      <c r="N226" s="41">
        <f>'jan-mar'!M226</f>
        <v>6872869.0520371348</v>
      </c>
      <c r="O226" s="41">
        <f t="shared" si="41"/>
        <v>480421.45186147746</v>
      </c>
    </row>
    <row r="227" spans="1:15" s="34" customFormat="1" x14ac:dyDescent="0.2">
      <c r="A227" s="33">
        <v>4212</v>
      </c>
      <c r="B227" s="34" t="s">
        <v>183</v>
      </c>
      <c r="C227" s="36">
        <v>17013899</v>
      </c>
      <c r="D227" s="36">
        <v>2143</v>
      </c>
      <c r="E227" s="37">
        <f t="shared" si="32"/>
        <v>7939.2902473168451</v>
      </c>
      <c r="F227" s="38">
        <f t="shared" si="33"/>
        <v>0.70042937459920207</v>
      </c>
      <c r="G227" s="83">
        <f t="shared" si="34"/>
        <v>2037.360137262757</v>
      </c>
      <c r="H227" s="39">
        <f t="shared" si="35"/>
        <v>791.73891340685759</v>
      </c>
      <c r="I227" s="83">
        <f t="shared" si="36"/>
        <v>2829.0990506696144</v>
      </c>
      <c r="J227" s="81">
        <f t="shared" si="37"/>
        <v>-149.63833213089771</v>
      </c>
      <c r="K227" s="37">
        <f t="shared" si="38"/>
        <v>2679.4607185387167</v>
      </c>
      <c r="L227" s="37">
        <f t="shared" si="39"/>
        <v>6062759.2655849839</v>
      </c>
      <c r="M227" s="37">
        <f t="shared" si="40"/>
        <v>5742084.3198284702</v>
      </c>
      <c r="N227" s="41">
        <f>'jan-mar'!M227</f>
        <v>5320122.8158883033</v>
      </c>
      <c r="O227" s="41">
        <f t="shared" si="41"/>
        <v>421961.50394016691</v>
      </c>
    </row>
    <row r="228" spans="1:15" s="34" customFormat="1" x14ac:dyDescent="0.2">
      <c r="A228" s="33">
        <v>4213</v>
      </c>
      <c r="B228" s="34" t="s">
        <v>184</v>
      </c>
      <c r="C228" s="36">
        <v>52573849</v>
      </c>
      <c r="D228" s="36">
        <v>6184</v>
      </c>
      <c r="E228" s="37">
        <f t="shared" si="32"/>
        <v>8501.5926584734807</v>
      </c>
      <c r="F228" s="38">
        <f t="shared" si="33"/>
        <v>0.75003747732792803</v>
      </c>
      <c r="G228" s="83">
        <f t="shared" si="34"/>
        <v>1699.9786905687756</v>
      </c>
      <c r="H228" s="39">
        <f t="shared" si="35"/>
        <v>594.93306950203521</v>
      </c>
      <c r="I228" s="83">
        <f t="shared" si="36"/>
        <v>2294.9117600708109</v>
      </c>
      <c r="J228" s="81">
        <f t="shared" si="37"/>
        <v>-149.63833213089771</v>
      </c>
      <c r="K228" s="37">
        <f t="shared" si="38"/>
        <v>2145.2734279399133</v>
      </c>
      <c r="L228" s="37">
        <f t="shared" si="39"/>
        <v>14191734.324277895</v>
      </c>
      <c r="M228" s="37">
        <f t="shared" si="40"/>
        <v>13266370.878380423</v>
      </c>
      <c r="N228" s="41">
        <f>'jan-mar'!M228</f>
        <v>12495870.833972586</v>
      </c>
      <c r="O228" s="41">
        <f t="shared" si="41"/>
        <v>770500.04440783709</v>
      </c>
    </row>
    <row r="229" spans="1:15" s="34" customFormat="1" x14ac:dyDescent="0.2">
      <c r="A229" s="33">
        <v>4214</v>
      </c>
      <c r="B229" s="34" t="s">
        <v>185</v>
      </c>
      <c r="C229" s="36">
        <v>54770469</v>
      </c>
      <c r="D229" s="36">
        <v>6174</v>
      </c>
      <c r="E229" s="37">
        <f t="shared" si="32"/>
        <v>8871.1482021379979</v>
      </c>
      <c r="F229" s="38">
        <f t="shared" si="33"/>
        <v>0.78264083987864042</v>
      </c>
      <c r="G229" s="83">
        <f t="shared" si="34"/>
        <v>1478.2453643700653</v>
      </c>
      <c r="H229" s="39">
        <f t="shared" si="35"/>
        <v>465.58862921945416</v>
      </c>
      <c r="I229" s="83">
        <f t="shared" si="36"/>
        <v>1943.8339935895194</v>
      </c>
      <c r="J229" s="81">
        <f t="shared" si="37"/>
        <v>-149.63833213089771</v>
      </c>
      <c r="K229" s="37">
        <f t="shared" si="38"/>
        <v>1794.1956614586218</v>
      </c>
      <c r="L229" s="37">
        <f t="shared" si="39"/>
        <v>12001231.076421693</v>
      </c>
      <c r="M229" s="37">
        <f t="shared" si="40"/>
        <v>11077364.013845531</v>
      </c>
      <c r="N229" s="41">
        <f>'jan-mar'!M229</f>
        <v>12525890.365046378</v>
      </c>
      <c r="O229" s="41">
        <f t="shared" si="41"/>
        <v>-1448526.351200847</v>
      </c>
    </row>
    <row r="230" spans="1:15" s="34" customFormat="1" x14ac:dyDescent="0.2">
      <c r="A230" s="33">
        <v>4215</v>
      </c>
      <c r="B230" s="34" t="s">
        <v>186</v>
      </c>
      <c r="C230" s="36">
        <v>113830396</v>
      </c>
      <c r="D230" s="36">
        <v>11419</v>
      </c>
      <c r="E230" s="37">
        <f t="shared" si="32"/>
        <v>9968.5082756808824</v>
      </c>
      <c r="F230" s="38">
        <f t="shared" si="33"/>
        <v>0.87945342716017227</v>
      </c>
      <c r="G230" s="83">
        <f t="shared" si="34"/>
        <v>819.82932024433467</v>
      </c>
      <c r="H230" s="39">
        <f t="shared" si="35"/>
        <v>81.512603479444621</v>
      </c>
      <c r="I230" s="83">
        <f t="shared" si="36"/>
        <v>901.34192372377925</v>
      </c>
      <c r="J230" s="81">
        <f t="shared" si="37"/>
        <v>-149.63833213089771</v>
      </c>
      <c r="K230" s="37">
        <f t="shared" si="38"/>
        <v>751.70359159288159</v>
      </c>
      <c r="L230" s="37">
        <f t="shared" si="39"/>
        <v>10292423.427001836</v>
      </c>
      <c r="M230" s="37">
        <f t="shared" si="40"/>
        <v>8583703.3123991154</v>
      </c>
      <c r="N230" s="41">
        <f>'jan-mar'!M230</f>
        <v>6648813.5918471795</v>
      </c>
      <c r="O230" s="41">
        <f t="shared" si="41"/>
        <v>1934889.720551936</v>
      </c>
    </row>
    <row r="231" spans="1:15" s="34" customFormat="1" x14ac:dyDescent="0.2">
      <c r="A231" s="33">
        <v>4216</v>
      </c>
      <c r="B231" s="34" t="s">
        <v>187</v>
      </c>
      <c r="C231" s="36">
        <v>42444068</v>
      </c>
      <c r="D231" s="36">
        <v>5390</v>
      </c>
      <c r="E231" s="37">
        <f t="shared" si="32"/>
        <v>7874.5951762523191</v>
      </c>
      <c r="F231" s="38">
        <f t="shared" si="33"/>
        <v>0.69472177017188053</v>
      </c>
      <c r="G231" s="83">
        <f t="shared" si="34"/>
        <v>2076.1771799014728</v>
      </c>
      <c r="H231" s="39">
        <f t="shared" si="35"/>
        <v>814.38218827944172</v>
      </c>
      <c r="I231" s="83">
        <f t="shared" si="36"/>
        <v>2890.5593681809146</v>
      </c>
      <c r="J231" s="81">
        <f t="shared" si="37"/>
        <v>-149.63833213089771</v>
      </c>
      <c r="K231" s="37">
        <f t="shared" si="38"/>
        <v>2740.9210360500169</v>
      </c>
      <c r="L231" s="37">
        <f t="shared" si="39"/>
        <v>15580114.994495129</v>
      </c>
      <c r="M231" s="37">
        <f t="shared" si="40"/>
        <v>14773564.384309592</v>
      </c>
      <c r="N231" s="41">
        <f>'jan-mar'!M231</f>
        <v>14034809.851230962</v>
      </c>
      <c r="O231" s="41">
        <f t="shared" si="41"/>
        <v>738754.53307862952</v>
      </c>
    </row>
    <row r="232" spans="1:15" s="34" customFormat="1" x14ac:dyDescent="0.2">
      <c r="A232" s="33">
        <v>4217</v>
      </c>
      <c r="B232" s="34" t="s">
        <v>188</v>
      </c>
      <c r="C232" s="36">
        <v>18737424</v>
      </c>
      <c r="D232" s="36">
        <v>1786</v>
      </c>
      <c r="E232" s="37">
        <f t="shared" si="32"/>
        <v>10491.278835386338</v>
      </c>
      <c r="F232" s="38">
        <f t="shared" si="33"/>
        <v>0.92557390453119615</v>
      </c>
      <c r="G232" s="83">
        <f t="shared" si="34"/>
        <v>506.16698442106133</v>
      </c>
      <c r="H232" s="39">
        <f t="shared" si="35"/>
        <v>0</v>
      </c>
      <c r="I232" s="83">
        <f t="shared" si="36"/>
        <v>506.16698442106133</v>
      </c>
      <c r="J232" s="81">
        <f t="shared" si="37"/>
        <v>-149.63833213089771</v>
      </c>
      <c r="K232" s="37">
        <f t="shared" si="38"/>
        <v>356.52865229016362</v>
      </c>
      <c r="L232" s="37">
        <f t="shared" si="39"/>
        <v>904014.23417601548</v>
      </c>
      <c r="M232" s="37">
        <f t="shared" si="40"/>
        <v>636760.17299023224</v>
      </c>
      <c r="N232" s="41">
        <f>'jan-mar'!M232</f>
        <v>1712025.5502223559</v>
      </c>
      <c r="O232" s="41">
        <f t="shared" si="41"/>
        <v>-1075265.3772321236</v>
      </c>
    </row>
    <row r="233" spans="1:15" s="34" customFormat="1" x14ac:dyDescent="0.2">
      <c r="A233" s="33">
        <v>4218</v>
      </c>
      <c r="B233" s="34" t="s">
        <v>189</v>
      </c>
      <c r="C233" s="36">
        <v>14463560</v>
      </c>
      <c r="D233" s="36">
        <v>1344</v>
      </c>
      <c r="E233" s="37">
        <f t="shared" si="32"/>
        <v>10761.577380952382</v>
      </c>
      <c r="F233" s="38">
        <f t="shared" si="33"/>
        <v>0.94942049979704901</v>
      </c>
      <c r="G233" s="83">
        <f t="shared" si="34"/>
        <v>343.98785708143515</v>
      </c>
      <c r="H233" s="39">
        <f t="shared" si="35"/>
        <v>0</v>
      </c>
      <c r="I233" s="83">
        <f t="shared" si="36"/>
        <v>343.98785708143515</v>
      </c>
      <c r="J233" s="81">
        <f t="shared" si="37"/>
        <v>-149.63833213089771</v>
      </c>
      <c r="K233" s="37">
        <f t="shared" si="38"/>
        <v>194.34952495053744</v>
      </c>
      <c r="L233" s="37">
        <f t="shared" si="39"/>
        <v>462319.67991744884</v>
      </c>
      <c r="M233" s="37">
        <f t="shared" si="40"/>
        <v>261205.76153352234</v>
      </c>
      <c r="N233" s="41">
        <f>'jan-mar'!M233</f>
        <v>2210741.5236835652</v>
      </c>
      <c r="O233" s="41">
        <f t="shared" si="41"/>
        <v>-1949535.7621500429</v>
      </c>
    </row>
    <row r="234" spans="1:15" s="34" customFormat="1" x14ac:dyDescent="0.2">
      <c r="A234" s="33">
        <v>4219</v>
      </c>
      <c r="B234" s="34" t="s">
        <v>190</v>
      </c>
      <c r="C234" s="36">
        <v>30567148</v>
      </c>
      <c r="D234" s="36">
        <v>3904</v>
      </c>
      <c r="E234" s="37">
        <f t="shared" si="32"/>
        <v>7829.6997950819668</v>
      </c>
      <c r="F234" s="38">
        <f t="shared" si="33"/>
        <v>0.69076095720548591</v>
      </c>
      <c r="G234" s="83">
        <f t="shared" si="34"/>
        <v>2103.1144086036838</v>
      </c>
      <c r="H234" s="39">
        <f t="shared" si="35"/>
        <v>830.09557168906508</v>
      </c>
      <c r="I234" s="83">
        <f t="shared" si="36"/>
        <v>2933.2099802927487</v>
      </c>
      <c r="J234" s="81">
        <f t="shared" si="37"/>
        <v>-149.63833213089771</v>
      </c>
      <c r="K234" s="37">
        <f t="shared" si="38"/>
        <v>2783.571648161851</v>
      </c>
      <c r="L234" s="37">
        <f t="shared" si="39"/>
        <v>11451251.763062891</v>
      </c>
      <c r="M234" s="37">
        <f t="shared" si="40"/>
        <v>10867063.714423867</v>
      </c>
      <c r="N234" s="41">
        <f>'jan-mar'!M234</f>
        <v>10576857.018795116</v>
      </c>
      <c r="O234" s="41">
        <f t="shared" si="41"/>
        <v>290206.69562875107</v>
      </c>
    </row>
    <row r="235" spans="1:15" s="34" customFormat="1" x14ac:dyDescent="0.2">
      <c r="A235" s="33">
        <v>4220</v>
      </c>
      <c r="B235" s="34" t="s">
        <v>191</v>
      </c>
      <c r="C235" s="36">
        <v>13082420</v>
      </c>
      <c r="D235" s="36">
        <v>1136</v>
      </c>
      <c r="E235" s="37">
        <f t="shared" si="32"/>
        <v>11516.214788732394</v>
      </c>
      <c r="F235" s="38">
        <f t="shared" si="33"/>
        <v>1.0159970061490056</v>
      </c>
      <c r="G235" s="83">
        <f t="shared" si="34"/>
        <v>-108.79458758657201</v>
      </c>
      <c r="H235" s="39">
        <f t="shared" si="35"/>
        <v>0</v>
      </c>
      <c r="I235" s="83">
        <f t="shared" si="36"/>
        <v>-108.79458758657201</v>
      </c>
      <c r="J235" s="81">
        <f t="shared" si="37"/>
        <v>-149.63833213089771</v>
      </c>
      <c r="K235" s="37">
        <f t="shared" si="38"/>
        <v>-258.4329197174697</v>
      </c>
      <c r="L235" s="37">
        <f t="shared" si="39"/>
        <v>-123590.6514983458</v>
      </c>
      <c r="M235" s="37">
        <f t="shared" si="40"/>
        <v>-293579.79679904558</v>
      </c>
      <c r="N235" s="41">
        <f>'jan-mar'!M235</f>
        <v>666299.67001825164</v>
      </c>
      <c r="O235" s="41">
        <f t="shared" si="41"/>
        <v>-959879.46681729727</v>
      </c>
    </row>
    <row r="236" spans="1:15" s="34" customFormat="1" x14ac:dyDescent="0.2">
      <c r="A236" s="33">
        <v>4221</v>
      </c>
      <c r="B236" s="34" t="s">
        <v>192</v>
      </c>
      <c r="C236" s="36">
        <v>26869393</v>
      </c>
      <c r="D236" s="36">
        <v>1180</v>
      </c>
      <c r="E236" s="37">
        <f t="shared" si="32"/>
        <v>22770.672033898307</v>
      </c>
      <c r="F236" s="38">
        <f t="shared" si="33"/>
        <v>2.0089009313265911</v>
      </c>
      <c r="G236" s="83">
        <f t="shared" si="34"/>
        <v>-6861.4689346861196</v>
      </c>
      <c r="H236" s="39">
        <f t="shared" si="35"/>
        <v>0</v>
      </c>
      <c r="I236" s="83">
        <f t="shared" si="36"/>
        <v>-6861.4689346861196</v>
      </c>
      <c r="J236" s="81">
        <f t="shared" si="37"/>
        <v>-149.63833213089771</v>
      </c>
      <c r="K236" s="37">
        <f t="shared" si="38"/>
        <v>-7011.1072668170173</v>
      </c>
      <c r="L236" s="37">
        <f t="shared" si="39"/>
        <v>-8096533.3429296212</v>
      </c>
      <c r="M236" s="37">
        <f t="shared" si="40"/>
        <v>-8273106.57484408</v>
      </c>
      <c r="N236" s="41">
        <f>'jan-mar'!M236</f>
        <v>-3788407.1982903266</v>
      </c>
      <c r="O236" s="41">
        <f t="shared" si="41"/>
        <v>-4484699.3765537534</v>
      </c>
    </row>
    <row r="237" spans="1:15" s="34" customFormat="1" x14ac:dyDescent="0.2">
      <c r="A237" s="33">
        <v>4222</v>
      </c>
      <c r="B237" s="34" t="s">
        <v>193</v>
      </c>
      <c r="C237" s="36">
        <v>56427524</v>
      </c>
      <c r="D237" s="36">
        <v>995</v>
      </c>
      <c r="E237" s="37">
        <f t="shared" si="32"/>
        <v>56711.079396984926</v>
      </c>
      <c r="F237" s="38">
        <f t="shared" si="33"/>
        <v>5.0032313516060576</v>
      </c>
      <c r="G237" s="83">
        <f t="shared" si="34"/>
        <v>-27225.713352538092</v>
      </c>
      <c r="H237" s="39">
        <f t="shared" si="35"/>
        <v>0</v>
      </c>
      <c r="I237" s="83">
        <f t="shared" si="36"/>
        <v>-27225.713352538092</v>
      </c>
      <c r="J237" s="81">
        <f t="shared" si="37"/>
        <v>-149.63833213089771</v>
      </c>
      <c r="K237" s="37">
        <f t="shared" si="38"/>
        <v>-27375.351684668989</v>
      </c>
      <c r="L237" s="37">
        <f t="shared" si="39"/>
        <v>-27089584.785775401</v>
      </c>
      <c r="M237" s="37">
        <f t="shared" si="40"/>
        <v>-27238474.926245645</v>
      </c>
      <c r="N237" s="41">
        <f>'jan-mar'!M237</f>
        <v>-14394831.860422775</v>
      </c>
      <c r="O237" s="41">
        <f t="shared" si="41"/>
        <v>-12843643.06582287</v>
      </c>
    </row>
    <row r="238" spans="1:15" s="34" customFormat="1" x14ac:dyDescent="0.2">
      <c r="A238" s="33">
        <v>4223</v>
      </c>
      <c r="B238" s="34" t="s">
        <v>197</v>
      </c>
      <c r="C238" s="36">
        <v>124710783</v>
      </c>
      <c r="D238" s="36">
        <v>15294</v>
      </c>
      <c r="E238" s="37">
        <f t="shared" si="32"/>
        <v>8154.2293056100434</v>
      </c>
      <c r="F238" s="38">
        <f t="shared" si="33"/>
        <v>0.71939198025883599</v>
      </c>
      <c r="G238" s="83">
        <f t="shared" si="34"/>
        <v>1908.396702286838</v>
      </c>
      <c r="H238" s="39">
        <f t="shared" si="35"/>
        <v>716.51024300423819</v>
      </c>
      <c r="I238" s="83">
        <f t="shared" si="36"/>
        <v>2624.9069452910762</v>
      </c>
      <c r="J238" s="81">
        <f t="shared" si="37"/>
        <v>-149.63833213089771</v>
      </c>
      <c r="K238" s="37">
        <f t="shared" si="38"/>
        <v>2475.2686131601786</v>
      </c>
      <c r="L238" s="37">
        <f t="shared" si="39"/>
        <v>40145326.821281716</v>
      </c>
      <c r="M238" s="37">
        <f t="shared" si="40"/>
        <v>37856758.169671774</v>
      </c>
      <c r="N238" s="41">
        <f>'jan-mar'!M238</f>
        <v>38843842.175756283</v>
      </c>
      <c r="O238" s="41">
        <f t="shared" si="41"/>
        <v>-987084.00608450919</v>
      </c>
    </row>
    <row r="239" spans="1:15" s="34" customFormat="1" x14ac:dyDescent="0.2">
      <c r="A239" s="33">
        <v>4224</v>
      </c>
      <c r="B239" s="34" t="s">
        <v>198</v>
      </c>
      <c r="C239" s="36">
        <v>24055242</v>
      </c>
      <c r="D239" s="36">
        <v>911</v>
      </c>
      <c r="E239" s="37">
        <f t="shared" si="32"/>
        <v>26405.315038419318</v>
      </c>
      <c r="F239" s="38">
        <f t="shared" si="33"/>
        <v>2.3295606688148882</v>
      </c>
      <c r="G239" s="83">
        <f t="shared" si="34"/>
        <v>-9042.2547373987254</v>
      </c>
      <c r="H239" s="39">
        <f t="shared" si="35"/>
        <v>0</v>
      </c>
      <c r="I239" s="83">
        <f t="shared" si="36"/>
        <v>-9042.2547373987254</v>
      </c>
      <c r="J239" s="81">
        <f t="shared" si="37"/>
        <v>-149.63833213089771</v>
      </c>
      <c r="K239" s="37">
        <f t="shared" si="38"/>
        <v>-9191.893069529624</v>
      </c>
      <c r="L239" s="37">
        <f t="shared" si="39"/>
        <v>-8237494.0657702386</v>
      </c>
      <c r="M239" s="37">
        <f t="shared" si="40"/>
        <v>-8373814.5863414872</v>
      </c>
      <c r="N239" s="41">
        <f>'jan-mar'!M239</f>
        <v>-3961071.7751207524</v>
      </c>
      <c r="O239" s="41">
        <f t="shared" si="41"/>
        <v>-4412742.8112207353</v>
      </c>
    </row>
    <row r="240" spans="1:15" s="34" customFormat="1" x14ac:dyDescent="0.2">
      <c r="A240" s="33">
        <v>4225</v>
      </c>
      <c r="B240" s="34" t="s">
        <v>200</v>
      </c>
      <c r="C240" s="36">
        <v>87241778</v>
      </c>
      <c r="D240" s="36">
        <v>10751</v>
      </c>
      <c r="E240" s="37">
        <f t="shared" si="32"/>
        <v>8114.759371221282</v>
      </c>
      <c r="F240" s="38">
        <f t="shared" si="33"/>
        <v>0.71590981742082471</v>
      </c>
      <c r="G240" s="83">
        <f t="shared" si="34"/>
        <v>1932.0786629200948</v>
      </c>
      <c r="H240" s="39">
        <f t="shared" si="35"/>
        <v>730.32472004030478</v>
      </c>
      <c r="I240" s="83">
        <f t="shared" si="36"/>
        <v>2662.4033829603995</v>
      </c>
      <c r="J240" s="81">
        <f t="shared" si="37"/>
        <v>-149.63833213089771</v>
      </c>
      <c r="K240" s="37">
        <f t="shared" si="38"/>
        <v>2512.7650508295019</v>
      </c>
      <c r="L240" s="37">
        <f t="shared" si="39"/>
        <v>28623498.770207256</v>
      </c>
      <c r="M240" s="37">
        <f t="shared" si="40"/>
        <v>27014737.061467975</v>
      </c>
      <c r="N240" s="41">
        <f>'jan-mar'!M240</f>
        <v>26543158.817575894</v>
      </c>
      <c r="O240" s="41">
        <f t="shared" si="41"/>
        <v>471578.24389208108</v>
      </c>
    </row>
    <row r="241" spans="1:15" s="34" customFormat="1" x14ac:dyDescent="0.2">
      <c r="A241" s="33">
        <v>4226</v>
      </c>
      <c r="B241" s="34" t="s">
        <v>201</v>
      </c>
      <c r="C241" s="36">
        <v>14492040</v>
      </c>
      <c r="D241" s="36">
        <v>1750</v>
      </c>
      <c r="E241" s="37">
        <f t="shared" si="32"/>
        <v>8281.1657142857148</v>
      </c>
      <c r="F241" s="38">
        <f t="shared" si="33"/>
        <v>0.7305907129632635</v>
      </c>
      <c r="G241" s="83">
        <f t="shared" si="34"/>
        <v>1832.2348570814352</v>
      </c>
      <c r="H241" s="39">
        <f t="shared" si="35"/>
        <v>672.08249996775328</v>
      </c>
      <c r="I241" s="83">
        <f t="shared" si="36"/>
        <v>2504.3173570491886</v>
      </c>
      <c r="J241" s="81">
        <f t="shared" si="37"/>
        <v>-149.63833213089771</v>
      </c>
      <c r="K241" s="37">
        <f t="shared" si="38"/>
        <v>2354.6790249182909</v>
      </c>
      <c r="L241" s="37">
        <f t="shared" si="39"/>
        <v>4382555.3748360798</v>
      </c>
      <c r="M241" s="37">
        <f t="shared" si="40"/>
        <v>4120688.2936070091</v>
      </c>
      <c r="N241" s="41">
        <f>'jan-mar'!M241</f>
        <v>3773160.9620879744</v>
      </c>
      <c r="O241" s="41">
        <f t="shared" si="41"/>
        <v>347527.33151903469</v>
      </c>
    </row>
    <row r="242" spans="1:15" s="34" customFormat="1" x14ac:dyDescent="0.2">
      <c r="A242" s="33">
        <v>4227</v>
      </c>
      <c r="B242" s="34" t="s">
        <v>202</v>
      </c>
      <c r="C242" s="36">
        <v>76864350</v>
      </c>
      <c r="D242" s="36">
        <v>6024</v>
      </c>
      <c r="E242" s="37">
        <f t="shared" si="32"/>
        <v>12759.686254980079</v>
      </c>
      <c r="F242" s="38">
        <f t="shared" si="33"/>
        <v>1.1257000040624738</v>
      </c>
      <c r="G242" s="83">
        <f t="shared" si="34"/>
        <v>-854.87746733518327</v>
      </c>
      <c r="H242" s="39">
        <f t="shared" si="35"/>
        <v>0</v>
      </c>
      <c r="I242" s="83">
        <f t="shared" si="36"/>
        <v>-854.87746733518327</v>
      </c>
      <c r="J242" s="81">
        <f t="shared" si="37"/>
        <v>-149.63833213089771</v>
      </c>
      <c r="K242" s="37">
        <f t="shared" si="38"/>
        <v>-1004.515799466081</v>
      </c>
      <c r="L242" s="37">
        <f t="shared" si="39"/>
        <v>-5149781.8632271439</v>
      </c>
      <c r="M242" s="37">
        <f t="shared" si="40"/>
        <v>-6051203.175983672</v>
      </c>
      <c r="N242" s="41">
        <f>'jan-mar'!M242</f>
        <v>652931.88262633514</v>
      </c>
      <c r="O242" s="41">
        <f t="shared" si="41"/>
        <v>-6704135.0586100072</v>
      </c>
    </row>
    <row r="243" spans="1:15" s="34" customFormat="1" x14ac:dyDescent="0.2">
      <c r="A243" s="33">
        <v>4228</v>
      </c>
      <c r="B243" s="34" t="s">
        <v>203</v>
      </c>
      <c r="C243" s="36">
        <v>63066451</v>
      </c>
      <c r="D243" s="36">
        <v>1837</v>
      </c>
      <c r="E243" s="37">
        <f t="shared" si="32"/>
        <v>34331.219923788783</v>
      </c>
      <c r="F243" s="38">
        <f t="shared" si="33"/>
        <v>3.0288091443153635</v>
      </c>
      <c r="G243" s="83">
        <f t="shared" si="34"/>
        <v>-13797.797668620407</v>
      </c>
      <c r="H243" s="39">
        <f t="shared" si="35"/>
        <v>0</v>
      </c>
      <c r="I243" s="83">
        <f t="shared" si="36"/>
        <v>-13797.797668620407</v>
      </c>
      <c r="J243" s="81">
        <f t="shared" si="37"/>
        <v>-149.63833213089771</v>
      </c>
      <c r="K243" s="37">
        <f t="shared" si="38"/>
        <v>-13947.436000751306</v>
      </c>
      <c r="L243" s="37">
        <f t="shared" si="39"/>
        <v>-25346554.317255687</v>
      </c>
      <c r="M243" s="37">
        <f t="shared" si="40"/>
        <v>-25621439.933380149</v>
      </c>
      <c r="N243" s="41">
        <f>'jan-mar'!M243</f>
        <v>-13672500.21547401</v>
      </c>
      <c r="O243" s="41">
        <f t="shared" si="41"/>
        <v>-11948939.71790614</v>
      </c>
    </row>
    <row r="244" spans="1:15" s="34" customFormat="1" x14ac:dyDescent="0.2">
      <c r="A244" s="33">
        <v>4601</v>
      </c>
      <c r="B244" s="34" t="s">
        <v>227</v>
      </c>
      <c r="C244" s="36">
        <v>3436815539</v>
      </c>
      <c r="D244" s="36">
        <v>289330</v>
      </c>
      <c r="E244" s="37">
        <f t="shared" si="32"/>
        <v>11878.531569488128</v>
      </c>
      <c r="F244" s="38">
        <f t="shared" si="33"/>
        <v>1.0479617420694869</v>
      </c>
      <c r="G244" s="83">
        <f t="shared" si="34"/>
        <v>-326.18465604001284</v>
      </c>
      <c r="H244" s="39">
        <f t="shared" si="35"/>
        <v>0</v>
      </c>
      <c r="I244" s="83">
        <f t="shared" si="36"/>
        <v>-326.18465604001284</v>
      </c>
      <c r="J244" s="81">
        <f t="shared" si="37"/>
        <v>-149.63833213089771</v>
      </c>
      <c r="K244" s="37">
        <f t="shared" si="38"/>
        <v>-475.82298817091055</v>
      </c>
      <c r="L244" s="37">
        <f t="shared" si="39"/>
        <v>-94375006.532056913</v>
      </c>
      <c r="M244" s="37">
        <f t="shared" si="40"/>
        <v>-137669865.16748956</v>
      </c>
      <c r="N244" s="41">
        <f>'jan-mar'!M244</f>
        <v>-156495741.71469519</v>
      </c>
      <c r="O244" s="41">
        <f t="shared" si="41"/>
        <v>18825876.547205627</v>
      </c>
    </row>
    <row r="245" spans="1:15" s="34" customFormat="1" x14ac:dyDescent="0.2">
      <c r="A245" s="33">
        <v>4602</v>
      </c>
      <c r="B245" s="34" t="s">
        <v>406</v>
      </c>
      <c r="C245" s="36">
        <v>186049232</v>
      </c>
      <c r="D245" s="36">
        <v>17179</v>
      </c>
      <c r="E245" s="37">
        <f t="shared" si="32"/>
        <v>10830.038535421154</v>
      </c>
      <c r="F245" s="38">
        <f t="shared" si="33"/>
        <v>0.95546036005094359</v>
      </c>
      <c r="G245" s="83">
        <f t="shared" si="34"/>
        <v>302.91116440017174</v>
      </c>
      <c r="H245" s="39">
        <f t="shared" si="35"/>
        <v>0</v>
      </c>
      <c r="I245" s="83">
        <f t="shared" si="36"/>
        <v>302.91116440017174</v>
      </c>
      <c r="J245" s="81">
        <f t="shared" si="37"/>
        <v>-149.63833213089771</v>
      </c>
      <c r="K245" s="37">
        <f t="shared" si="38"/>
        <v>153.27283226927403</v>
      </c>
      <c r="L245" s="37">
        <f t="shared" si="39"/>
        <v>5203710.89323055</v>
      </c>
      <c r="M245" s="37">
        <f t="shared" si="40"/>
        <v>2633073.9855538588</v>
      </c>
      <c r="N245" s="41">
        <f>'jan-mar'!M245</f>
        <v>640166.50472073758</v>
      </c>
      <c r="O245" s="41">
        <f t="shared" si="41"/>
        <v>1992907.4808331211</v>
      </c>
    </row>
    <row r="246" spans="1:15" s="34" customFormat="1" x14ac:dyDescent="0.2">
      <c r="A246" s="33">
        <v>4611</v>
      </c>
      <c r="B246" s="34" t="s">
        <v>228</v>
      </c>
      <c r="C246" s="36">
        <v>39745793</v>
      </c>
      <c r="D246" s="36">
        <v>4073</v>
      </c>
      <c r="E246" s="37">
        <f t="shared" si="32"/>
        <v>9758.3582126196907</v>
      </c>
      <c r="F246" s="38">
        <f t="shared" si="33"/>
        <v>0.86091332185394809</v>
      </c>
      <c r="G246" s="83">
        <f t="shared" si="34"/>
        <v>945.91935808104972</v>
      </c>
      <c r="H246" s="39">
        <f t="shared" si="35"/>
        <v>155.06512555086172</v>
      </c>
      <c r="I246" s="83">
        <f t="shared" si="36"/>
        <v>1100.9844836319114</v>
      </c>
      <c r="J246" s="81">
        <f t="shared" si="37"/>
        <v>-149.63833213089771</v>
      </c>
      <c r="K246" s="37">
        <f t="shared" si="38"/>
        <v>951.34615150101376</v>
      </c>
      <c r="L246" s="37">
        <f t="shared" si="39"/>
        <v>4484309.8018327756</v>
      </c>
      <c r="M246" s="37">
        <f t="shared" si="40"/>
        <v>3874832.8750636289</v>
      </c>
      <c r="N246" s="41">
        <f>'jan-mar'!M246</f>
        <v>5887331.9686481822</v>
      </c>
      <c r="O246" s="41">
        <f t="shared" si="41"/>
        <v>-2012499.0935845533</v>
      </c>
    </row>
    <row r="247" spans="1:15" s="34" customFormat="1" x14ac:dyDescent="0.2">
      <c r="A247" s="33">
        <v>4612</v>
      </c>
      <c r="B247" s="34" t="s">
        <v>229</v>
      </c>
      <c r="C247" s="36">
        <v>50861607</v>
      </c>
      <c r="D247" s="36">
        <v>5732</v>
      </c>
      <c r="E247" s="37">
        <f t="shared" si="32"/>
        <v>8873.2740753663638</v>
      </c>
      <c r="F247" s="38">
        <f t="shared" si="33"/>
        <v>0.78282839115960345</v>
      </c>
      <c r="G247" s="83">
        <f t="shared" si="34"/>
        <v>1476.9698404330459</v>
      </c>
      <c r="H247" s="39">
        <f t="shared" si="35"/>
        <v>464.84457358952608</v>
      </c>
      <c r="I247" s="83">
        <f t="shared" si="36"/>
        <v>1941.814414022572</v>
      </c>
      <c r="J247" s="81">
        <f t="shared" si="37"/>
        <v>-149.63833213089771</v>
      </c>
      <c r="K247" s="37">
        <f t="shared" si="38"/>
        <v>1792.1760818916744</v>
      </c>
      <c r="L247" s="37">
        <f t="shared" si="39"/>
        <v>11130480.221177382</v>
      </c>
      <c r="M247" s="37">
        <f t="shared" si="40"/>
        <v>10272753.301403077</v>
      </c>
      <c r="N247" s="41">
        <f>'jan-mar'!M247</f>
        <v>9047671.6885075811</v>
      </c>
      <c r="O247" s="41">
        <f t="shared" si="41"/>
        <v>1225081.6128954962</v>
      </c>
    </row>
    <row r="248" spans="1:15" s="34" customFormat="1" x14ac:dyDescent="0.2">
      <c r="A248" s="33">
        <v>4613</v>
      </c>
      <c r="B248" s="34" t="s">
        <v>230</v>
      </c>
      <c r="C248" s="36">
        <v>127387412</v>
      </c>
      <c r="D248" s="36">
        <v>12132</v>
      </c>
      <c r="E248" s="37">
        <f t="shared" si="32"/>
        <v>10500.11638641609</v>
      </c>
      <c r="F248" s="38">
        <f t="shared" si="33"/>
        <v>0.92635358132193313</v>
      </c>
      <c r="G248" s="83">
        <f t="shared" si="34"/>
        <v>500.86445380321015</v>
      </c>
      <c r="H248" s="39">
        <f t="shared" si="35"/>
        <v>0</v>
      </c>
      <c r="I248" s="83">
        <f t="shared" si="36"/>
        <v>500.86445380321015</v>
      </c>
      <c r="J248" s="81">
        <f t="shared" si="37"/>
        <v>-149.63833213089771</v>
      </c>
      <c r="K248" s="37">
        <f t="shared" si="38"/>
        <v>351.22612167231244</v>
      </c>
      <c r="L248" s="37">
        <f t="shared" si="39"/>
        <v>6076487.5535405455</v>
      </c>
      <c r="M248" s="37">
        <f t="shared" si="40"/>
        <v>4261075.3081284948</v>
      </c>
      <c r="N248" s="41">
        <f>'jan-mar'!M248</f>
        <v>2551196.6799506475</v>
      </c>
      <c r="O248" s="41">
        <f t="shared" si="41"/>
        <v>1709878.6281778472</v>
      </c>
    </row>
    <row r="249" spans="1:15" s="34" customFormat="1" x14ac:dyDescent="0.2">
      <c r="A249" s="33">
        <v>4614</v>
      </c>
      <c r="B249" s="34" t="s">
        <v>231</v>
      </c>
      <c r="C249" s="36">
        <v>207458231</v>
      </c>
      <c r="D249" s="36">
        <v>19098</v>
      </c>
      <c r="E249" s="37">
        <f t="shared" si="32"/>
        <v>10862.824955492722</v>
      </c>
      <c r="F249" s="38">
        <f t="shared" si="33"/>
        <v>0.95835288205111058</v>
      </c>
      <c r="G249" s="83">
        <f t="shared" si="34"/>
        <v>283.23931235723063</v>
      </c>
      <c r="H249" s="39">
        <f t="shared" si="35"/>
        <v>0</v>
      </c>
      <c r="I249" s="83">
        <f t="shared" si="36"/>
        <v>283.23931235723063</v>
      </c>
      <c r="J249" s="81">
        <f t="shared" si="37"/>
        <v>-149.63833213089771</v>
      </c>
      <c r="K249" s="37">
        <f t="shared" si="38"/>
        <v>133.60098022633292</v>
      </c>
      <c r="L249" s="37">
        <f t="shared" si="39"/>
        <v>5409304.387398391</v>
      </c>
      <c r="M249" s="37">
        <f t="shared" si="40"/>
        <v>2551511.5203625062</v>
      </c>
      <c r="N249" s="41">
        <f>'jan-mar'!M249</f>
        <v>617377.90597570571</v>
      </c>
      <c r="O249" s="41">
        <f t="shared" si="41"/>
        <v>1934133.6143868004</v>
      </c>
    </row>
    <row r="250" spans="1:15" s="34" customFormat="1" x14ac:dyDescent="0.2">
      <c r="A250" s="33">
        <v>4615</v>
      </c>
      <c r="B250" s="34" t="s">
        <v>232</v>
      </c>
      <c r="C250" s="36">
        <v>30825551</v>
      </c>
      <c r="D250" s="36">
        <v>3181</v>
      </c>
      <c r="E250" s="37">
        <f t="shared" si="32"/>
        <v>9690.5221628418731</v>
      </c>
      <c r="F250" s="38">
        <f t="shared" si="33"/>
        <v>0.85492861031915879</v>
      </c>
      <c r="G250" s="83">
        <f t="shared" si="34"/>
        <v>986.62098794774022</v>
      </c>
      <c r="H250" s="39">
        <f t="shared" si="35"/>
        <v>178.8077429730979</v>
      </c>
      <c r="I250" s="83">
        <f t="shared" si="36"/>
        <v>1165.428730920838</v>
      </c>
      <c r="J250" s="81">
        <f t="shared" si="37"/>
        <v>-149.63833213089771</v>
      </c>
      <c r="K250" s="37">
        <f t="shared" si="38"/>
        <v>1015.7903987899404</v>
      </c>
      <c r="L250" s="37">
        <f t="shared" si="39"/>
        <v>3707228.7930591856</v>
      </c>
      <c r="M250" s="37">
        <f t="shared" si="40"/>
        <v>3231229.2585508004</v>
      </c>
      <c r="N250" s="41">
        <f>'jan-mar'!M250</f>
        <v>2643463.8404296273</v>
      </c>
      <c r="O250" s="41">
        <f t="shared" si="41"/>
        <v>587765.41812117305</v>
      </c>
    </row>
    <row r="251" spans="1:15" s="34" customFormat="1" x14ac:dyDescent="0.2">
      <c r="A251" s="33">
        <v>4616</v>
      </c>
      <c r="B251" s="34" t="s">
        <v>233</v>
      </c>
      <c r="C251" s="36">
        <v>33640213</v>
      </c>
      <c r="D251" s="36">
        <v>2910</v>
      </c>
      <c r="E251" s="37">
        <f t="shared" si="32"/>
        <v>11560.210652920961</v>
      </c>
      <c r="F251" s="38">
        <f t="shared" si="33"/>
        <v>1.0198784608733702</v>
      </c>
      <c r="G251" s="83">
        <f t="shared" si="34"/>
        <v>-135.19210609971267</v>
      </c>
      <c r="H251" s="39">
        <f t="shared" si="35"/>
        <v>0</v>
      </c>
      <c r="I251" s="83">
        <f t="shared" si="36"/>
        <v>-135.19210609971267</v>
      </c>
      <c r="J251" s="81">
        <f t="shared" si="37"/>
        <v>-149.63833213089771</v>
      </c>
      <c r="K251" s="37">
        <f t="shared" si="38"/>
        <v>-284.83043823061041</v>
      </c>
      <c r="L251" s="37">
        <f t="shared" si="39"/>
        <v>-393409.02875016391</v>
      </c>
      <c r="M251" s="37">
        <f t="shared" si="40"/>
        <v>-828856.57525107625</v>
      </c>
      <c r="N251" s="41">
        <f>'jan-mar'!M251</f>
        <v>-1154450.0551058054</v>
      </c>
      <c r="O251" s="41">
        <f t="shared" si="41"/>
        <v>325593.47985472914</v>
      </c>
    </row>
    <row r="252" spans="1:15" s="34" customFormat="1" x14ac:dyDescent="0.2">
      <c r="A252" s="33">
        <v>4617</v>
      </c>
      <c r="B252" s="34" t="s">
        <v>234</v>
      </c>
      <c r="C252" s="36">
        <v>154353679</v>
      </c>
      <c r="D252" s="36">
        <v>13058</v>
      </c>
      <c r="E252" s="37">
        <f t="shared" si="32"/>
        <v>11820.621764435595</v>
      </c>
      <c r="F252" s="38">
        <f t="shared" si="33"/>
        <v>1.0428527553373523</v>
      </c>
      <c r="G252" s="83">
        <f t="shared" si="34"/>
        <v>-291.43877300849272</v>
      </c>
      <c r="H252" s="39">
        <f t="shared" si="35"/>
        <v>0</v>
      </c>
      <c r="I252" s="83">
        <f t="shared" si="36"/>
        <v>-291.43877300849272</v>
      </c>
      <c r="J252" s="81">
        <f t="shared" si="37"/>
        <v>-149.63833213089771</v>
      </c>
      <c r="K252" s="37">
        <f t="shared" si="38"/>
        <v>-441.07710513939043</v>
      </c>
      <c r="L252" s="37">
        <f t="shared" si="39"/>
        <v>-3805607.497944898</v>
      </c>
      <c r="M252" s="37">
        <f t="shared" si="40"/>
        <v>-5759584.8389101606</v>
      </c>
      <c r="N252" s="41">
        <f>'jan-mar'!M252</f>
        <v>3701341.4395973822</v>
      </c>
      <c r="O252" s="41">
        <f t="shared" si="41"/>
        <v>-9460926.2785075419</v>
      </c>
    </row>
    <row r="253" spans="1:15" s="34" customFormat="1" x14ac:dyDescent="0.2">
      <c r="A253" s="33">
        <v>4618</v>
      </c>
      <c r="B253" s="34" t="s">
        <v>235</v>
      </c>
      <c r="C253" s="36">
        <v>149206251</v>
      </c>
      <c r="D253" s="36">
        <v>11148</v>
      </c>
      <c r="E253" s="37">
        <f t="shared" si="32"/>
        <v>13384.127287405812</v>
      </c>
      <c r="F253" s="38">
        <f t="shared" si="33"/>
        <v>1.1807901731067221</v>
      </c>
      <c r="G253" s="83">
        <f t="shared" si="34"/>
        <v>-1229.5420867906232</v>
      </c>
      <c r="H253" s="39">
        <f t="shared" si="35"/>
        <v>0</v>
      </c>
      <c r="I253" s="83">
        <f t="shared" si="36"/>
        <v>-1229.5420867906232</v>
      </c>
      <c r="J253" s="81">
        <f t="shared" si="37"/>
        <v>-149.63833213089771</v>
      </c>
      <c r="K253" s="37">
        <f t="shared" si="38"/>
        <v>-1379.1804189215209</v>
      </c>
      <c r="L253" s="37">
        <f t="shared" si="39"/>
        <v>-13706935.183541868</v>
      </c>
      <c r="M253" s="37">
        <f t="shared" si="40"/>
        <v>-15375103.310137115</v>
      </c>
      <c r="N253" s="41">
        <f>'jan-mar'!M253</f>
        <v>-3439789.1207970907</v>
      </c>
      <c r="O253" s="41">
        <f t="shared" si="41"/>
        <v>-11935314.189340025</v>
      </c>
    </row>
    <row r="254" spans="1:15" s="34" customFormat="1" x14ac:dyDescent="0.2">
      <c r="A254" s="33">
        <v>4619</v>
      </c>
      <c r="B254" s="34" t="s">
        <v>236</v>
      </c>
      <c r="C254" s="36">
        <v>36477426</v>
      </c>
      <c r="D254" s="36">
        <v>962</v>
      </c>
      <c r="E254" s="37">
        <f t="shared" si="32"/>
        <v>37918.322245322248</v>
      </c>
      <c r="F254" s="38">
        <f t="shared" si="33"/>
        <v>3.3452746919182057</v>
      </c>
      <c r="G254" s="83">
        <f t="shared" si="34"/>
        <v>-15950.059061540485</v>
      </c>
      <c r="H254" s="39">
        <f t="shared" si="35"/>
        <v>0</v>
      </c>
      <c r="I254" s="83">
        <f t="shared" si="36"/>
        <v>-15950.059061540485</v>
      </c>
      <c r="J254" s="81">
        <f t="shared" si="37"/>
        <v>-149.63833213089771</v>
      </c>
      <c r="K254" s="37">
        <f t="shared" si="38"/>
        <v>-16099.697393671384</v>
      </c>
      <c r="L254" s="37">
        <f t="shared" si="39"/>
        <v>-15343956.817201948</v>
      </c>
      <c r="M254" s="37">
        <f t="shared" si="40"/>
        <v>-15487908.892711872</v>
      </c>
      <c r="N254" s="41">
        <f>'jan-mar'!M254</f>
        <v>-7294183.2769112661</v>
      </c>
      <c r="O254" s="41">
        <f t="shared" si="41"/>
        <v>-8193725.6158006061</v>
      </c>
    </row>
    <row r="255" spans="1:15" s="34" customFormat="1" x14ac:dyDescent="0.2">
      <c r="A255" s="33">
        <v>4620</v>
      </c>
      <c r="B255" s="34" t="s">
        <v>237</v>
      </c>
      <c r="C255" s="36">
        <v>17956461</v>
      </c>
      <c r="D255" s="36">
        <v>1056</v>
      </c>
      <c r="E255" s="37">
        <f t="shared" si="32"/>
        <v>17004.22443181818</v>
      </c>
      <c r="F255" s="38">
        <f t="shared" si="33"/>
        <v>1.500166628666594</v>
      </c>
      <c r="G255" s="83">
        <f t="shared" si="34"/>
        <v>-3401.6003734380438</v>
      </c>
      <c r="H255" s="39">
        <f t="shared" si="35"/>
        <v>0</v>
      </c>
      <c r="I255" s="83">
        <f t="shared" si="36"/>
        <v>-3401.6003734380438</v>
      </c>
      <c r="J255" s="81">
        <f t="shared" si="37"/>
        <v>-149.63833213089771</v>
      </c>
      <c r="K255" s="37">
        <f t="shared" si="38"/>
        <v>-3551.2387055689414</v>
      </c>
      <c r="L255" s="37">
        <f t="shared" si="39"/>
        <v>-3592089.9943505744</v>
      </c>
      <c r="M255" s="37">
        <f t="shared" si="40"/>
        <v>-3750108.0730808023</v>
      </c>
      <c r="N255" s="41">
        <f>'jan-mar'!M255</f>
        <v>-750782.87236829184</v>
      </c>
      <c r="O255" s="41">
        <f t="shared" si="41"/>
        <v>-2999325.2007125104</v>
      </c>
    </row>
    <row r="256" spans="1:15" s="34" customFormat="1" x14ac:dyDescent="0.2">
      <c r="A256" s="33">
        <v>4621</v>
      </c>
      <c r="B256" s="34" t="s">
        <v>238</v>
      </c>
      <c r="C256" s="36">
        <v>163032424</v>
      </c>
      <c r="D256" s="36">
        <v>16144</v>
      </c>
      <c r="E256" s="37">
        <f t="shared" si="32"/>
        <v>10098.63875123885</v>
      </c>
      <c r="F256" s="38">
        <f t="shared" si="33"/>
        <v>0.89093395057876978</v>
      </c>
      <c r="G256" s="83">
        <f t="shared" si="34"/>
        <v>741.75103490955405</v>
      </c>
      <c r="H256" s="39">
        <f t="shared" si="35"/>
        <v>35.96693703415594</v>
      </c>
      <c r="I256" s="83">
        <f t="shared" si="36"/>
        <v>777.71797194371004</v>
      </c>
      <c r="J256" s="81">
        <f t="shared" si="37"/>
        <v>-149.63833213089771</v>
      </c>
      <c r="K256" s="37">
        <f t="shared" si="38"/>
        <v>628.07963981281227</v>
      </c>
      <c r="L256" s="37">
        <f t="shared" si="39"/>
        <v>12555478.939059256</v>
      </c>
      <c r="M256" s="37">
        <f t="shared" si="40"/>
        <v>10139717.705138041</v>
      </c>
      <c r="N256" s="41">
        <f>'jan-mar'!M256</f>
        <v>14541043.784484733</v>
      </c>
      <c r="O256" s="41">
        <f t="shared" si="41"/>
        <v>-4401326.0793466922</v>
      </c>
    </row>
    <row r="257" spans="1:15" s="34" customFormat="1" x14ac:dyDescent="0.2">
      <c r="A257" s="33">
        <v>4622</v>
      </c>
      <c r="B257" s="34" t="s">
        <v>239</v>
      </c>
      <c r="C257" s="36">
        <v>87128075</v>
      </c>
      <c r="D257" s="36">
        <v>8531</v>
      </c>
      <c r="E257" s="37">
        <f t="shared" si="32"/>
        <v>10213.11393740476</v>
      </c>
      <c r="F257" s="38">
        <f t="shared" si="33"/>
        <v>0.90103331469767367</v>
      </c>
      <c r="G257" s="83">
        <f t="shared" si="34"/>
        <v>673.06592321000824</v>
      </c>
      <c r="H257" s="39">
        <f t="shared" si="35"/>
        <v>0</v>
      </c>
      <c r="I257" s="83">
        <f t="shared" si="36"/>
        <v>673.06592321000824</v>
      </c>
      <c r="J257" s="81">
        <f t="shared" si="37"/>
        <v>-149.63833213089771</v>
      </c>
      <c r="K257" s="37">
        <f t="shared" si="38"/>
        <v>523.42759107911047</v>
      </c>
      <c r="L257" s="37">
        <f t="shared" si="39"/>
        <v>5741925.3909045802</v>
      </c>
      <c r="M257" s="37">
        <f t="shared" si="40"/>
        <v>4465360.7794958912</v>
      </c>
      <c r="N257" s="41">
        <f>'jan-mar'!M257</f>
        <v>6079027.7659557154</v>
      </c>
      <c r="O257" s="41">
        <f t="shared" si="41"/>
        <v>-1613666.9864598243</v>
      </c>
    </row>
    <row r="258" spans="1:15" s="34" customFormat="1" x14ac:dyDescent="0.2">
      <c r="A258" s="33">
        <v>4623</v>
      </c>
      <c r="B258" s="34" t="s">
        <v>240</v>
      </c>
      <c r="C258" s="36">
        <v>26355077</v>
      </c>
      <c r="D258" s="36">
        <v>2495</v>
      </c>
      <c r="E258" s="37">
        <f t="shared" si="32"/>
        <v>10563.157114228457</v>
      </c>
      <c r="F258" s="38">
        <f t="shared" si="33"/>
        <v>0.93191523433881562</v>
      </c>
      <c r="G258" s="83">
        <f t="shared" si="34"/>
        <v>463.04001711578962</v>
      </c>
      <c r="H258" s="39">
        <f t="shared" si="35"/>
        <v>0</v>
      </c>
      <c r="I258" s="83">
        <f t="shared" si="36"/>
        <v>463.04001711578962</v>
      </c>
      <c r="J258" s="81">
        <f t="shared" si="37"/>
        <v>-149.63833213089771</v>
      </c>
      <c r="K258" s="37">
        <f t="shared" si="38"/>
        <v>313.40168498489192</v>
      </c>
      <c r="L258" s="37">
        <f t="shared" si="39"/>
        <v>1155284.8427038952</v>
      </c>
      <c r="M258" s="37">
        <f t="shared" si="40"/>
        <v>781937.20403730532</v>
      </c>
      <c r="N258" s="41">
        <f>'jan-mar'!M258</f>
        <v>2144781.4220911418</v>
      </c>
      <c r="O258" s="41">
        <f t="shared" si="41"/>
        <v>-1362844.2180538364</v>
      </c>
    </row>
    <row r="259" spans="1:15" s="34" customFormat="1" x14ac:dyDescent="0.2">
      <c r="A259" s="33">
        <v>4624</v>
      </c>
      <c r="B259" s="34" t="s">
        <v>407</v>
      </c>
      <c r="C259" s="36">
        <v>260240279</v>
      </c>
      <c r="D259" s="36">
        <v>25596</v>
      </c>
      <c r="E259" s="37">
        <f t="shared" si="32"/>
        <v>10167.224527269886</v>
      </c>
      <c r="F259" s="38">
        <f t="shared" si="33"/>
        <v>0.89698480534227398</v>
      </c>
      <c r="G259" s="83">
        <f t="shared" si="34"/>
        <v>700.59956929093278</v>
      </c>
      <c r="H259" s="39">
        <f t="shared" si="35"/>
        <v>11.961915423293521</v>
      </c>
      <c r="I259" s="83">
        <f t="shared" si="36"/>
        <v>712.56148471422625</v>
      </c>
      <c r="J259" s="81">
        <f t="shared" si="37"/>
        <v>-149.63833213089771</v>
      </c>
      <c r="K259" s="37">
        <f t="shared" si="38"/>
        <v>562.9231525833286</v>
      </c>
      <c r="L259" s="37">
        <f t="shared" si="39"/>
        <v>18238723.762745336</v>
      </c>
      <c r="M259" s="37">
        <f t="shared" si="40"/>
        <v>14408581.013522878</v>
      </c>
      <c r="N259" s="41">
        <f>'jan-mar'!M259</f>
        <v>12204892.607254924</v>
      </c>
      <c r="O259" s="41">
        <f t="shared" si="41"/>
        <v>2203688.406267954</v>
      </c>
    </row>
    <row r="260" spans="1:15" s="34" customFormat="1" x14ac:dyDescent="0.2">
      <c r="A260" s="33">
        <v>4625</v>
      </c>
      <c r="B260" s="34" t="s">
        <v>241</v>
      </c>
      <c r="C260" s="36">
        <v>105733054</v>
      </c>
      <c r="D260" s="36">
        <v>5297</v>
      </c>
      <c r="E260" s="37">
        <f t="shared" si="32"/>
        <v>19960.931470643762</v>
      </c>
      <c r="F260" s="38">
        <f t="shared" si="33"/>
        <v>1.7610167043742508</v>
      </c>
      <c r="G260" s="83">
        <f t="shared" si="34"/>
        <v>-5175.6245967333925</v>
      </c>
      <c r="H260" s="39">
        <f t="shared" si="35"/>
        <v>0</v>
      </c>
      <c r="I260" s="83">
        <f t="shared" si="36"/>
        <v>-5175.6245967333925</v>
      </c>
      <c r="J260" s="81">
        <f t="shared" si="37"/>
        <v>-149.63833213089771</v>
      </c>
      <c r="K260" s="37">
        <f t="shared" si="38"/>
        <v>-5325.2629288642902</v>
      </c>
      <c r="L260" s="37">
        <f t="shared" si="39"/>
        <v>-27415283.48889678</v>
      </c>
      <c r="M260" s="37">
        <f t="shared" si="40"/>
        <v>-28207917.734194145</v>
      </c>
      <c r="N260" s="41">
        <f>'jan-mar'!M260</f>
        <v>-28204294.929104969</v>
      </c>
      <c r="O260" s="41">
        <f t="shared" si="41"/>
        <v>-3622.8050891757011</v>
      </c>
    </row>
    <row r="261" spans="1:15" s="34" customFormat="1" x14ac:dyDescent="0.2">
      <c r="A261" s="33">
        <v>4626</v>
      </c>
      <c r="B261" s="34" t="s">
        <v>246</v>
      </c>
      <c r="C261" s="36">
        <v>399266085</v>
      </c>
      <c r="D261" s="36">
        <v>39368</v>
      </c>
      <c r="E261" s="37">
        <f t="shared" si="32"/>
        <v>10141.894051005893</v>
      </c>
      <c r="F261" s="38">
        <f t="shared" si="33"/>
        <v>0.8947500703602792</v>
      </c>
      <c r="G261" s="83">
        <f t="shared" si="34"/>
        <v>715.7978550493284</v>
      </c>
      <c r="H261" s="39">
        <f t="shared" si="35"/>
        <v>20.827582115690983</v>
      </c>
      <c r="I261" s="83">
        <f t="shared" si="36"/>
        <v>736.62543716501943</v>
      </c>
      <c r="J261" s="81">
        <f t="shared" si="37"/>
        <v>-149.63833213089771</v>
      </c>
      <c r="K261" s="37">
        <f t="shared" si="38"/>
        <v>586.98710503412167</v>
      </c>
      <c r="L261" s="37">
        <f t="shared" si="39"/>
        <v>28999470.210312486</v>
      </c>
      <c r="M261" s="37">
        <f t="shared" si="40"/>
        <v>23108508.350983303</v>
      </c>
      <c r="N261" s="41">
        <f>'jan-mar'!M261</f>
        <v>18805628.621785097</v>
      </c>
      <c r="O261" s="41">
        <f t="shared" si="41"/>
        <v>4302879.7291982062</v>
      </c>
    </row>
    <row r="262" spans="1:15" s="34" customFormat="1" x14ac:dyDescent="0.2">
      <c r="A262" s="33">
        <v>4627</v>
      </c>
      <c r="B262" s="34" t="s">
        <v>242</v>
      </c>
      <c r="C262" s="36">
        <v>280619201</v>
      </c>
      <c r="D262" s="36">
        <v>29989</v>
      </c>
      <c r="E262" s="37">
        <f t="shared" si="32"/>
        <v>9357.4044149521487</v>
      </c>
      <c r="F262" s="38">
        <f t="shared" si="33"/>
        <v>0.82553990571786917</v>
      </c>
      <c r="G262" s="83">
        <f t="shared" si="34"/>
        <v>1186.4916366815748</v>
      </c>
      <c r="H262" s="39">
        <f t="shared" si="35"/>
        <v>295.39895473450139</v>
      </c>
      <c r="I262" s="83">
        <f t="shared" si="36"/>
        <v>1481.8905914160762</v>
      </c>
      <c r="J262" s="81">
        <f t="shared" si="37"/>
        <v>-149.63833213089771</v>
      </c>
      <c r="K262" s="37">
        <f t="shared" si="38"/>
        <v>1332.2522592851785</v>
      </c>
      <c r="L262" s="37">
        <f t="shared" si="39"/>
        <v>44440416.945976712</v>
      </c>
      <c r="M262" s="37">
        <f t="shared" si="40"/>
        <v>39952913.003703222</v>
      </c>
      <c r="N262" s="41">
        <f>'jan-mar'!M262</f>
        <v>35488168.437832147</v>
      </c>
      <c r="O262" s="41">
        <f t="shared" si="41"/>
        <v>4464744.5658710748</v>
      </c>
    </row>
    <row r="263" spans="1:15" s="34" customFormat="1" x14ac:dyDescent="0.2">
      <c r="A263" s="33">
        <v>4628</v>
      </c>
      <c r="B263" s="34" t="s">
        <v>243</v>
      </c>
      <c r="C263" s="36">
        <v>47438964</v>
      </c>
      <c r="D263" s="36">
        <v>3875</v>
      </c>
      <c r="E263" s="37">
        <f t="shared" si="32"/>
        <v>12242.313290322581</v>
      </c>
      <c r="F263" s="38">
        <f t="shared" si="33"/>
        <v>1.0800557196515272</v>
      </c>
      <c r="G263" s="83">
        <f t="shared" si="34"/>
        <v>-544.45368854068477</v>
      </c>
      <c r="H263" s="39">
        <f t="shared" si="35"/>
        <v>0</v>
      </c>
      <c r="I263" s="83">
        <f t="shared" si="36"/>
        <v>-544.45368854068477</v>
      </c>
      <c r="J263" s="81">
        <f t="shared" si="37"/>
        <v>-149.63833213089771</v>
      </c>
      <c r="K263" s="37">
        <f t="shared" si="38"/>
        <v>-694.09202067158253</v>
      </c>
      <c r="L263" s="37">
        <f t="shared" si="39"/>
        <v>-2109758.0430951533</v>
      </c>
      <c r="M263" s="37">
        <f t="shared" si="40"/>
        <v>-2689606.5801023822</v>
      </c>
      <c r="N263" s="41">
        <f>'jan-mar'!M263</f>
        <v>1623389.8149364283</v>
      </c>
      <c r="O263" s="41">
        <f t="shared" si="41"/>
        <v>-4312996.3950388106</v>
      </c>
    </row>
    <row r="264" spans="1:15" s="34" customFormat="1" x14ac:dyDescent="0.2">
      <c r="A264" s="33">
        <v>4629</v>
      </c>
      <c r="B264" s="34" t="s">
        <v>244</v>
      </c>
      <c r="C264" s="36">
        <v>18987383</v>
      </c>
      <c r="D264" s="36">
        <v>380</v>
      </c>
      <c r="E264" s="37">
        <f t="shared" si="32"/>
        <v>49966.797368421052</v>
      </c>
      <c r="F264" s="38">
        <f t="shared" si="33"/>
        <v>4.4082293934670265</v>
      </c>
      <c r="G264" s="83">
        <f t="shared" si="34"/>
        <v>-23179.144135399769</v>
      </c>
      <c r="H264" s="39">
        <f t="shared" si="35"/>
        <v>0</v>
      </c>
      <c r="I264" s="83">
        <f t="shared" si="36"/>
        <v>-23179.144135399769</v>
      </c>
      <c r="J264" s="81">
        <f t="shared" si="37"/>
        <v>-149.63833213089771</v>
      </c>
      <c r="K264" s="37">
        <f t="shared" si="38"/>
        <v>-23328.782467530666</v>
      </c>
      <c r="L264" s="37">
        <f t="shared" si="39"/>
        <v>-8808074.7714519128</v>
      </c>
      <c r="M264" s="37">
        <f t="shared" si="40"/>
        <v>-8864937.3376616538</v>
      </c>
      <c r="N264" s="41">
        <f>'jan-mar'!M264</f>
        <v>-4208546.7858901052</v>
      </c>
      <c r="O264" s="41">
        <f t="shared" si="41"/>
        <v>-4656390.5517715486</v>
      </c>
    </row>
    <row r="265" spans="1:15" s="34" customFormat="1" x14ac:dyDescent="0.2">
      <c r="A265" s="33">
        <v>4630</v>
      </c>
      <c r="B265" s="34" t="s">
        <v>245</v>
      </c>
      <c r="C265" s="36">
        <v>72651678</v>
      </c>
      <c r="D265" s="36">
        <v>8152</v>
      </c>
      <c r="E265" s="37">
        <f t="shared" ref="E265:E328" si="42">IF(ISNUMBER(C265),(C265)/D265,"")</f>
        <v>8912.1292934249268</v>
      </c>
      <c r="F265" s="38">
        <f t="shared" ref="F265:F328" si="43">IF(ISNUMBER(C265),E265/E$365,"")</f>
        <v>0.78625632177265448</v>
      </c>
      <c r="G265" s="83">
        <f t="shared" ref="G265:G328" si="44">IF(ISNUMBER(D265),(E$365-E265)*0.6,"")</f>
        <v>1453.656709597908</v>
      </c>
      <c r="H265" s="39">
        <f t="shared" ref="H265:H328" si="45">IF(ISNUMBER(D265),(IF(E265&gt;=E$365*0.9,0,IF(E265&lt;0.9*E$365,(E$365*0.9-E265)*0.35))),"")</f>
        <v>451.24524726902905</v>
      </c>
      <c r="I265" s="83">
        <f t="shared" ref="I265:I328" si="46">IF(ISNUMBER(C265),G265+H265,"")</f>
        <v>1904.9019568669371</v>
      </c>
      <c r="J265" s="81">
        <f t="shared" ref="J265:J328" si="47">IF(ISNUMBER(D265),I$367,"")</f>
        <v>-149.63833213089771</v>
      </c>
      <c r="K265" s="37">
        <f t="shared" ref="K265:K328" si="48">IF(ISNUMBER(I265),I265+J265,"")</f>
        <v>1755.2636247360394</v>
      </c>
      <c r="L265" s="37">
        <f t="shared" ref="L265:L328" si="49">IF(ISNUMBER(I265),(I265*D265),"")</f>
        <v>15528760.752379272</v>
      </c>
      <c r="M265" s="37">
        <f t="shared" ref="M265:M328" si="50">IF(ISNUMBER(K265),(K265*D265),"")</f>
        <v>14308909.068848193</v>
      </c>
      <c r="N265" s="41">
        <f>'jan-mar'!M265</f>
        <v>13326411.318652092</v>
      </c>
      <c r="O265" s="41">
        <f t="shared" ref="O265:O328" si="51">IF(ISNUMBER(M265),(M265-N265),"")</f>
        <v>982497.75019610114</v>
      </c>
    </row>
    <row r="266" spans="1:15" s="34" customFormat="1" x14ac:dyDescent="0.2">
      <c r="A266" s="33">
        <v>4631</v>
      </c>
      <c r="B266" s="34" t="s">
        <v>408</v>
      </c>
      <c r="C266" s="36">
        <v>285010880</v>
      </c>
      <c r="D266" s="36">
        <v>29920</v>
      </c>
      <c r="E266" s="37">
        <f t="shared" si="42"/>
        <v>9525.7647058823532</v>
      </c>
      <c r="F266" s="38">
        <f t="shared" si="43"/>
        <v>0.84039318474031532</v>
      </c>
      <c r="G266" s="83">
        <f t="shared" si="44"/>
        <v>1085.4754621234522</v>
      </c>
      <c r="H266" s="39">
        <f t="shared" si="45"/>
        <v>236.47285290892987</v>
      </c>
      <c r="I266" s="83">
        <f t="shared" si="46"/>
        <v>1321.948315032382</v>
      </c>
      <c r="J266" s="81">
        <f t="shared" si="47"/>
        <v>-149.63833213089771</v>
      </c>
      <c r="K266" s="37">
        <f t="shared" si="48"/>
        <v>1172.3099829014843</v>
      </c>
      <c r="L266" s="37">
        <f t="shared" si="49"/>
        <v>39552693.585768871</v>
      </c>
      <c r="M266" s="37">
        <f t="shared" si="50"/>
        <v>35075514.688412413</v>
      </c>
      <c r="N266" s="41">
        <f>'jan-mar'!M266</f>
        <v>29861069.627241272</v>
      </c>
      <c r="O266" s="41">
        <f t="shared" si="51"/>
        <v>5214445.0611711405</v>
      </c>
    </row>
    <row r="267" spans="1:15" s="34" customFormat="1" x14ac:dyDescent="0.2">
      <c r="A267" s="33">
        <v>4632</v>
      </c>
      <c r="B267" s="34" t="s">
        <v>247</v>
      </c>
      <c r="C267" s="36">
        <v>41687336</v>
      </c>
      <c r="D267" s="36">
        <v>2856</v>
      </c>
      <c r="E267" s="37">
        <f t="shared" si="42"/>
        <v>14596.406162464986</v>
      </c>
      <c r="F267" s="38">
        <f t="shared" si="43"/>
        <v>1.2877412616608266</v>
      </c>
      <c r="G267" s="83">
        <f t="shared" si="44"/>
        <v>-1956.9094118261273</v>
      </c>
      <c r="H267" s="39">
        <f t="shared" si="45"/>
        <v>0</v>
      </c>
      <c r="I267" s="83">
        <f t="shared" si="46"/>
        <v>-1956.9094118261273</v>
      </c>
      <c r="J267" s="81">
        <f t="shared" si="47"/>
        <v>-149.63833213089771</v>
      </c>
      <c r="K267" s="37">
        <f t="shared" si="48"/>
        <v>-2106.547743957025</v>
      </c>
      <c r="L267" s="37">
        <f t="shared" si="49"/>
        <v>-5588933.2801754195</v>
      </c>
      <c r="M267" s="37">
        <f t="shared" si="50"/>
        <v>-6016300.3567412635</v>
      </c>
      <c r="N267" s="41">
        <f>'jan-mar'!M267</f>
        <v>-6196585.1002687886</v>
      </c>
      <c r="O267" s="41">
        <f t="shared" si="51"/>
        <v>180284.7435275251</v>
      </c>
    </row>
    <row r="268" spans="1:15" s="34" customFormat="1" x14ac:dyDescent="0.2">
      <c r="A268" s="33">
        <v>4633</v>
      </c>
      <c r="B268" s="34" t="s">
        <v>248</v>
      </c>
      <c r="C268" s="36">
        <v>4904883</v>
      </c>
      <c r="D268" s="36">
        <v>513</v>
      </c>
      <c r="E268" s="37">
        <f t="shared" si="42"/>
        <v>9561.1754385964905</v>
      </c>
      <c r="F268" s="38">
        <f t="shared" si="43"/>
        <v>0.84351723192796479</v>
      </c>
      <c r="G268" s="83">
        <f t="shared" si="44"/>
        <v>1064.2290224949697</v>
      </c>
      <c r="H268" s="39">
        <f t="shared" si="45"/>
        <v>224.07909645898178</v>
      </c>
      <c r="I268" s="83">
        <f t="shared" si="46"/>
        <v>1288.3081189539516</v>
      </c>
      <c r="J268" s="81">
        <f t="shared" si="47"/>
        <v>-149.63833213089771</v>
      </c>
      <c r="K268" s="37">
        <f t="shared" si="48"/>
        <v>1138.669786823054</v>
      </c>
      <c r="L268" s="37">
        <f t="shared" si="49"/>
        <v>660902.06502337719</v>
      </c>
      <c r="M268" s="37">
        <f t="shared" si="50"/>
        <v>584137.60064022674</v>
      </c>
      <c r="N268" s="41">
        <f>'jan-mar'!M268</f>
        <v>456418.78091493214</v>
      </c>
      <c r="O268" s="41">
        <f t="shared" si="51"/>
        <v>127718.8197252946</v>
      </c>
    </row>
    <row r="269" spans="1:15" s="34" customFormat="1" x14ac:dyDescent="0.2">
      <c r="A269" s="33">
        <v>4634</v>
      </c>
      <c r="B269" s="34" t="s">
        <v>249</v>
      </c>
      <c r="C269" s="36">
        <v>27932053</v>
      </c>
      <c r="D269" s="36">
        <v>1654</v>
      </c>
      <c r="E269" s="37">
        <f t="shared" si="42"/>
        <v>16887.577388149941</v>
      </c>
      <c r="F269" s="38">
        <f t="shared" si="43"/>
        <v>1.4898756563881836</v>
      </c>
      <c r="G269" s="83">
        <f t="shared" si="44"/>
        <v>-3331.6121472371001</v>
      </c>
      <c r="H269" s="39">
        <f t="shared" si="45"/>
        <v>0</v>
      </c>
      <c r="I269" s="83">
        <f t="shared" si="46"/>
        <v>-3331.6121472371001</v>
      </c>
      <c r="J269" s="81">
        <f t="shared" si="47"/>
        <v>-149.63833213089771</v>
      </c>
      <c r="K269" s="37">
        <f t="shared" si="48"/>
        <v>-3481.2504793679977</v>
      </c>
      <c r="L269" s="37">
        <f t="shared" si="49"/>
        <v>-5510486.4915301632</v>
      </c>
      <c r="M269" s="37">
        <f t="shared" si="50"/>
        <v>-5757988.2928746687</v>
      </c>
      <c r="N269" s="41">
        <f>'jan-mar'!M269</f>
        <v>-2419726.9796374575</v>
      </c>
      <c r="O269" s="41">
        <f t="shared" si="51"/>
        <v>-3338261.3132372112</v>
      </c>
    </row>
    <row r="270" spans="1:15" s="34" customFormat="1" x14ac:dyDescent="0.2">
      <c r="A270" s="33">
        <v>4635</v>
      </c>
      <c r="B270" s="34" t="s">
        <v>250</v>
      </c>
      <c r="C270" s="36">
        <v>27310447</v>
      </c>
      <c r="D270" s="36">
        <v>2228</v>
      </c>
      <c r="E270" s="37">
        <f t="shared" si="42"/>
        <v>12257.83078994614</v>
      </c>
      <c r="F270" s="38">
        <f t="shared" si="43"/>
        <v>1.0814247227006781</v>
      </c>
      <c r="G270" s="83">
        <f t="shared" si="44"/>
        <v>-553.76418831481965</v>
      </c>
      <c r="H270" s="39">
        <f t="shared" si="45"/>
        <v>0</v>
      </c>
      <c r="I270" s="83">
        <f t="shared" si="46"/>
        <v>-553.76418831481965</v>
      </c>
      <c r="J270" s="81">
        <f t="shared" si="47"/>
        <v>-149.63833213089771</v>
      </c>
      <c r="K270" s="37">
        <f t="shared" si="48"/>
        <v>-703.4025204457173</v>
      </c>
      <c r="L270" s="37">
        <f t="shared" si="49"/>
        <v>-1233786.6115654181</v>
      </c>
      <c r="M270" s="37">
        <f t="shared" si="50"/>
        <v>-1567180.8155530582</v>
      </c>
      <c r="N270" s="41">
        <f>'jan-mar'!M270</f>
        <v>-1697675.2625346156</v>
      </c>
      <c r="O270" s="41">
        <f t="shared" si="51"/>
        <v>130494.44698155741</v>
      </c>
    </row>
    <row r="271" spans="1:15" s="34" customFormat="1" x14ac:dyDescent="0.2">
      <c r="A271" s="33">
        <v>4636</v>
      </c>
      <c r="B271" s="34" t="s">
        <v>251</v>
      </c>
      <c r="C271" s="36">
        <v>8378197</v>
      </c>
      <c r="D271" s="36">
        <v>756</v>
      </c>
      <c r="E271" s="37">
        <f t="shared" si="42"/>
        <v>11082.271164021164</v>
      </c>
      <c r="F271" s="38">
        <f t="shared" si="43"/>
        <v>0.9777131228043302</v>
      </c>
      <c r="G271" s="83">
        <f t="shared" si="44"/>
        <v>151.57158724016588</v>
      </c>
      <c r="H271" s="39">
        <f t="shared" si="45"/>
        <v>0</v>
      </c>
      <c r="I271" s="83">
        <f t="shared" si="46"/>
        <v>151.57158724016588</v>
      </c>
      <c r="J271" s="81">
        <f t="shared" si="47"/>
        <v>-149.63833213089771</v>
      </c>
      <c r="K271" s="37">
        <f t="shared" si="48"/>
        <v>1.933255109268174</v>
      </c>
      <c r="L271" s="37">
        <f t="shared" si="49"/>
        <v>114588.1199535654</v>
      </c>
      <c r="M271" s="37">
        <f t="shared" si="50"/>
        <v>1461.5408626067397</v>
      </c>
      <c r="N271" s="41">
        <f>'jan-mar'!M271</f>
        <v>-124140.7677182089</v>
      </c>
      <c r="O271" s="41">
        <f t="shared" si="51"/>
        <v>125602.30858081563</v>
      </c>
    </row>
    <row r="272" spans="1:15" s="34" customFormat="1" x14ac:dyDescent="0.2">
      <c r="A272" s="33">
        <v>4637</v>
      </c>
      <c r="B272" s="34" t="s">
        <v>252</v>
      </c>
      <c r="C272" s="36">
        <v>13937970</v>
      </c>
      <c r="D272" s="36">
        <v>1268</v>
      </c>
      <c r="E272" s="37">
        <f t="shared" si="42"/>
        <v>10992.089905362776</v>
      </c>
      <c r="F272" s="38">
        <f t="shared" si="43"/>
        <v>0.9697570460474676</v>
      </c>
      <c r="G272" s="83">
        <f t="shared" si="44"/>
        <v>205.68034243519833</v>
      </c>
      <c r="H272" s="39">
        <f t="shared" si="45"/>
        <v>0</v>
      </c>
      <c r="I272" s="83">
        <f t="shared" si="46"/>
        <v>205.68034243519833</v>
      </c>
      <c r="J272" s="81">
        <f t="shared" si="47"/>
        <v>-149.63833213089771</v>
      </c>
      <c r="K272" s="37">
        <f t="shared" si="48"/>
        <v>56.042010304300618</v>
      </c>
      <c r="L272" s="37">
        <f t="shared" si="49"/>
        <v>260802.67420783147</v>
      </c>
      <c r="M272" s="37">
        <f t="shared" si="50"/>
        <v>71061.269065853179</v>
      </c>
      <c r="N272" s="41">
        <f>'jan-mar'!M272</f>
        <v>39413.312345648766</v>
      </c>
      <c r="O272" s="41">
        <f t="shared" si="51"/>
        <v>31647.956720204413</v>
      </c>
    </row>
    <row r="273" spans="1:15" s="34" customFormat="1" x14ac:dyDescent="0.2">
      <c r="A273" s="33">
        <v>4638</v>
      </c>
      <c r="B273" s="34" t="s">
        <v>253</v>
      </c>
      <c r="C273" s="36">
        <v>53367086</v>
      </c>
      <c r="D273" s="36">
        <v>3949</v>
      </c>
      <c r="E273" s="37">
        <f t="shared" si="42"/>
        <v>13514.075968599645</v>
      </c>
      <c r="F273" s="38">
        <f t="shared" si="43"/>
        <v>1.1922546580497368</v>
      </c>
      <c r="G273" s="83">
        <f t="shared" si="44"/>
        <v>-1307.511295506923</v>
      </c>
      <c r="H273" s="39">
        <f t="shared" si="45"/>
        <v>0</v>
      </c>
      <c r="I273" s="83">
        <f t="shared" si="46"/>
        <v>-1307.511295506923</v>
      </c>
      <c r="J273" s="81">
        <f t="shared" si="47"/>
        <v>-149.63833213089771</v>
      </c>
      <c r="K273" s="37">
        <f t="shared" si="48"/>
        <v>-1457.1496276378207</v>
      </c>
      <c r="L273" s="37">
        <f t="shared" si="49"/>
        <v>-5163362.1059568394</v>
      </c>
      <c r="M273" s="37">
        <f t="shared" si="50"/>
        <v>-5754283.8795417538</v>
      </c>
      <c r="N273" s="41">
        <f>'jan-mar'!M273</f>
        <v>-1385142.5602105923</v>
      </c>
      <c r="O273" s="41">
        <f t="shared" si="51"/>
        <v>-4369141.3193311617</v>
      </c>
    </row>
    <row r="274" spans="1:15" s="34" customFormat="1" x14ac:dyDescent="0.2">
      <c r="A274" s="33">
        <v>4639</v>
      </c>
      <c r="B274" s="34" t="s">
        <v>254</v>
      </c>
      <c r="C274" s="36">
        <v>35896241</v>
      </c>
      <c r="D274" s="36">
        <v>2561</v>
      </c>
      <c r="E274" s="37">
        <f t="shared" si="42"/>
        <v>14016.493947676689</v>
      </c>
      <c r="F274" s="38">
        <f t="shared" si="43"/>
        <v>1.2365795661851031</v>
      </c>
      <c r="G274" s="83">
        <f t="shared" si="44"/>
        <v>-1608.9620829531489</v>
      </c>
      <c r="H274" s="39">
        <f t="shared" si="45"/>
        <v>0</v>
      </c>
      <c r="I274" s="83">
        <f t="shared" si="46"/>
        <v>-1608.9620829531489</v>
      </c>
      <c r="J274" s="81">
        <f t="shared" si="47"/>
        <v>-149.63833213089771</v>
      </c>
      <c r="K274" s="37">
        <f t="shared" si="48"/>
        <v>-1758.6004150840465</v>
      </c>
      <c r="L274" s="37">
        <f t="shared" si="49"/>
        <v>-4120551.8944430142</v>
      </c>
      <c r="M274" s="37">
        <f t="shared" si="50"/>
        <v>-4503775.6630302435</v>
      </c>
      <c r="N274" s="41">
        <f>'jan-mar'!M274</f>
        <v>-1421469.9506962097</v>
      </c>
      <c r="O274" s="41">
        <f t="shared" si="51"/>
        <v>-3082305.712334034</v>
      </c>
    </row>
    <row r="275" spans="1:15" s="34" customFormat="1" x14ac:dyDescent="0.2">
      <c r="A275" s="33">
        <v>4640</v>
      </c>
      <c r="B275" s="34" t="s">
        <v>255</v>
      </c>
      <c r="C275" s="36">
        <v>119085158</v>
      </c>
      <c r="D275" s="36">
        <v>12198</v>
      </c>
      <c r="E275" s="37">
        <f t="shared" si="42"/>
        <v>9762.6789637645525</v>
      </c>
      <c r="F275" s="38">
        <f t="shared" si="43"/>
        <v>0.86129451222839204</v>
      </c>
      <c r="G275" s="83">
        <f t="shared" si="44"/>
        <v>943.3269073941326</v>
      </c>
      <c r="H275" s="39">
        <f t="shared" si="45"/>
        <v>153.55286265016011</v>
      </c>
      <c r="I275" s="83">
        <f t="shared" si="46"/>
        <v>1096.8797700442926</v>
      </c>
      <c r="J275" s="81">
        <f t="shared" si="47"/>
        <v>-149.63833213089771</v>
      </c>
      <c r="K275" s="37">
        <f t="shared" si="48"/>
        <v>947.24143791339498</v>
      </c>
      <c r="L275" s="37">
        <f t="shared" si="49"/>
        <v>13379739.435000282</v>
      </c>
      <c r="M275" s="37">
        <f t="shared" si="50"/>
        <v>11554451.059667591</v>
      </c>
      <c r="N275" s="41">
        <f>'jan-mar'!M275</f>
        <v>12702455.796199497</v>
      </c>
      <c r="O275" s="41">
        <f t="shared" si="51"/>
        <v>-1148004.7365319058</v>
      </c>
    </row>
    <row r="276" spans="1:15" s="34" customFormat="1" x14ac:dyDescent="0.2">
      <c r="A276" s="33">
        <v>4641</v>
      </c>
      <c r="B276" s="34" t="s">
        <v>256</v>
      </c>
      <c r="C276" s="36">
        <v>49800380</v>
      </c>
      <c r="D276" s="36">
        <v>1775</v>
      </c>
      <c r="E276" s="37">
        <f t="shared" si="42"/>
        <v>28056.552112676058</v>
      </c>
      <c r="F276" s="38">
        <f t="shared" si="43"/>
        <v>2.4752380423845897</v>
      </c>
      <c r="G276" s="83">
        <f t="shared" si="44"/>
        <v>-10032.996981952771</v>
      </c>
      <c r="H276" s="39">
        <f t="shared" si="45"/>
        <v>0</v>
      </c>
      <c r="I276" s="83">
        <f t="shared" si="46"/>
        <v>-10032.996981952771</v>
      </c>
      <c r="J276" s="81">
        <f t="shared" si="47"/>
        <v>-149.63833213089771</v>
      </c>
      <c r="K276" s="37">
        <f t="shared" si="48"/>
        <v>-10182.635314083669</v>
      </c>
      <c r="L276" s="37">
        <f t="shared" si="49"/>
        <v>-17808569.642966166</v>
      </c>
      <c r="M276" s="37">
        <f t="shared" si="50"/>
        <v>-18074177.682498511</v>
      </c>
      <c r="N276" s="41">
        <f>'jan-mar'!M276</f>
        <v>-8466939.4525129925</v>
      </c>
      <c r="O276" s="41">
        <f t="shared" si="51"/>
        <v>-9607238.2299855184</v>
      </c>
    </row>
    <row r="277" spans="1:15" s="34" customFormat="1" x14ac:dyDescent="0.2">
      <c r="A277" s="33">
        <v>4642</v>
      </c>
      <c r="B277" s="34" t="s">
        <v>257</v>
      </c>
      <c r="C277" s="36">
        <v>32862450</v>
      </c>
      <c r="D277" s="36">
        <v>2129</v>
      </c>
      <c r="E277" s="37">
        <f t="shared" si="42"/>
        <v>15435.627054955377</v>
      </c>
      <c r="F277" s="38">
        <f t="shared" si="43"/>
        <v>1.3617799913918986</v>
      </c>
      <c r="G277" s="83">
        <f t="shared" si="44"/>
        <v>-2460.441947320362</v>
      </c>
      <c r="H277" s="39">
        <f t="shared" si="45"/>
        <v>0</v>
      </c>
      <c r="I277" s="83">
        <f t="shared" si="46"/>
        <v>-2460.441947320362</v>
      </c>
      <c r="J277" s="81">
        <f t="shared" si="47"/>
        <v>-149.63833213089771</v>
      </c>
      <c r="K277" s="37">
        <f t="shared" si="48"/>
        <v>-2610.0802794512597</v>
      </c>
      <c r="L277" s="37">
        <f t="shared" si="49"/>
        <v>-5238280.9058450507</v>
      </c>
      <c r="M277" s="37">
        <f t="shared" si="50"/>
        <v>-5556860.9149517315</v>
      </c>
      <c r="N277" s="41">
        <f>'jan-mar'!M277</f>
        <v>432873.68799990992</v>
      </c>
      <c r="O277" s="41">
        <f t="shared" si="51"/>
        <v>-5989734.6029516412</v>
      </c>
    </row>
    <row r="278" spans="1:15" s="34" customFormat="1" x14ac:dyDescent="0.2">
      <c r="A278" s="33">
        <v>4643</v>
      </c>
      <c r="B278" s="34" t="s">
        <v>258</v>
      </c>
      <c r="C278" s="36">
        <v>75470654</v>
      </c>
      <c r="D278" s="36">
        <v>5172</v>
      </c>
      <c r="E278" s="37">
        <f t="shared" si="42"/>
        <v>14592.160479505026</v>
      </c>
      <c r="F278" s="38">
        <f t="shared" si="43"/>
        <v>1.2873666940398234</v>
      </c>
      <c r="G278" s="83">
        <f t="shared" si="44"/>
        <v>-1954.3620020501514</v>
      </c>
      <c r="H278" s="39">
        <f t="shared" si="45"/>
        <v>0</v>
      </c>
      <c r="I278" s="83">
        <f t="shared" si="46"/>
        <v>-1954.3620020501514</v>
      </c>
      <c r="J278" s="81">
        <f t="shared" si="47"/>
        <v>-149.63833213089771</v>
      </c>
      <c r="K278" s="37">
        <f t="shared" si="48"/>
        <v>-2104.0003341810493</v>
      </c>
      <c r="L278" s="37">
        <f t="shared" si="49"/>
        <v>-10107960.274603384</v>
      </c>
      <c r="M278" s="37">
        <f t="shared" si="50"/>
        <v>-10881889.728384387</v>
      </c>
      <c r="N278" s="41">
        <f>'jan-mar'!M278</f>
        <v>-4041817.0521674324</v>
      </c>
      <c r="O278" s="41">
        <f t="shared" si="51"/>
        <v>-6840072.6762169544</v>
      </c>
    </row>
    <row r="279" spans="1:15" s="34" customFormat="1" x14ac:dyDescent="0.2">
      <c r="A279" s="33">
        <v>4644</v>
      </c>
      <c r="B279" s="34" t="s">
        <v>259</v>
      </c>
      <c r="C279" s="36">
        <v>78427251</v>
      </c>
      <c r="D279" s="36">
        <v>5302</v>
      </c>
      <c r="E279" s="37">
        <f t="shared" si="42"/>
        <v>14792.012636740852</v>
      </c>
      <c r="F279" s="38">
        <f t="shared" si="43"/>
        <v>1.3049982854219748</v>
      </c>
      <c r="G279" s="83">
        <f t="shared" si="44"/>
        <v>-2074.2732963916469</v>
      </c>
      <c r="H279" s="39">
        <f t="shared" si="45"/>
        <v>0</v>
      </c>
      <c r="I279" s="83">
        <f t="shared" si="46"/>
        <v>-2074.2732963916469</v>
      </c>
      <c r="J279" s="81">
        <f t="shared" si="47"/>
        <v>-149.63833213089771</v>
      </c>
      <c r="K279" s="37">
        <f t="shared" si="48"/>
        <v>-2223.9116285225446</v>
      </c>
      <c r="L279" s="37">
        <f t="shared" si="49"/>
        <v>-10997797.017468512</v>
      </c>
      <c r="M279" s="37">
        <f t="shared" si="50"/>
        <v>-11791179.454426531</v>
      </c>
      <c r="N279" s="41">
        <f>'jan-mar'!M279</f>
        <v>-2013612.884182465</v>
      </c>
      <c r="O279" s="41">
        <f t="shared" si="51"/>
        <v>-9777566.5702440664</v>
      </c>
    </row>
    <row r="280" spans="1:15" s="34" customFormat="1" x14ac:dyDescent="0.2">
      <c r="A280" s="33">
        <v>4645</v>
      </c>
      <c r="B280" s="34" t="s">
        <v>260</v>
      </c>
      <c r="C280" s="36">
        <v>28308176</v>
      </c>
      <c r="D280" s="36">
        <v>2949</v>
      </c>
      <c r="E280" s="37">
        <f t="shared" si="42"/>
        <v>9599.2458460495091</v>
      </c>
      <c r="F280" s="38">
        <f t="shared" si="43"/>
        <v>0.84687592405942658</v>
      </c>
      <c r="G280" s="83">
        <f t="shared" si="44"/>
        <v>1041.3867780231587</v>
      </c>
      <c r="H280" s="39">
        <f t="shared" si="45"/>
        <v>210.75445385042531</v>
      </c>
      <c r="I280" s="83">
        <f t="shared" si="46"/>
        <v>1252.141231873584</v>
      </c>
      <c r="J280" s="81">
        <f t="shared" si="47"/>
        <v>-149.63833213089771</v>
      </c>
      <c r="K280" s="37">
        <f t="shared" si="48"/>
        <v>1102.5028997426864</v>
      </c>
      <c r="L280" s="37">
        <f t="shared" si="49"/>
        <v>3692564.4927951992</v>
      </c>
      <c r="M280" s="37">
        <f t="shared" si="50"/>
        <v>3251281.0513411821</v>
      </c>
      <c r="N280" s="41">
        <f>'jan-mar'!M280</f>
        <v>3279925.4113413934</v>
      </c>
      <c r="O280" s="41">
        <f t="shared" si="51"/>
        <v>-28644.36000021128</v>
      </c>
    </row>
    <row r="281" spans="1:15" s="34" customFormat="1" x14ac:dyDescent="0.2">
      <c r="A281" s="33">
        <v>4646</v>
      </c>
      <c r="B281" s="34" t="s">
        <v>261</v>
      </c>
      <c r="C281" s="36">
        <v>26544832</v>
      </c>
      <c r="D281" s="36">
        <v>2913</v>
      </c>
      <c r="E281" s="37">
        <f t="shared" si="42"/>
        <v>9112.5410230003436</v>
      </c>
      <c r="F281" s="38">
        <f t="shared" si="43"/>
        <v>0.80393728040195944</v>
      </c>
      <c r="G281" s="83">
        <f t="shared" si="44"/>
        <v>1333.409671852658</v>
      </c>
      <c r="H281" s="39">
        <f t="shared" si="45"/>
        <v>381.10114191763319</v>
      </c>
      <c r="I281" s="83">
        <f t="shared" si="46"/>
        <v>1714.5108137702912</v>
      </c>
      <c r="J281" s="81">
        <f t="shared" si="47"/>
        <v>-149.63833213089771</v>
      </c>
      <c r="K281" s="37">
        <f t="shared" si="48"/>
        <v>1564.8724816393935</v>
      </c>
      <c r="L281" s="37">
        <f t="shared" si="49"/>
        <v>4994370.0005128579</v>
      </c>
      <c r="M281" s="37">
        <f t="shared" si="50"/>
        <v>4558473.539015553</v>
      </c>
      <c r="N281" s="41">
        <f>'jan-mar'!M281</f>
        <v>3999558.223207009</v>
      </c>
      <c r="O281" s="41">
        <f t="shared" si="51"/>
        <v>558915.31580854394</v>
      </c>
    </row>
    <row r="282" spans="1:15" s="34" customFormat="1" x14ac:dyDescent="0.2">
      <c r="A282" s="33">
        <v>4647</v>
      </c>
      <c r="B282" s="34" t="s">
        <v>409</v>
      </c>
      <c r="C282" s="36">
        <v>232206330</v>
      </c>
      <c r="D282" s="36">
        <v>22215</v>
      </c>
      <c r="E282" s="37">
        <f t="shared" si="42"/>
        <v>10452.681971640783</v>
      </c>
      <c r="F282" s="38">
        <f t="shared" si="43"/>
        <v>0.92216876675531922</v>
      </c>
      <c r="G282" s="83">
        <f t="shared" si="44"/>
        <v>529.32510266839449</v>
      </c>
      <c r="H282" s="39">
        <f t="shared" si="45"/>
        <v>0</v>
      </c>
      <c r="I282" s="83">
        <f t="shared" si="46"/>
        <v>529.32510266839449</v>
      </c>
      <c r="J282" s="81">
        <f t="shared" si="47"/>
        <v>-149.63833213089771</v>
      </c>
      <c r="K282" s="37">
        <f t="shared" si="48"/>
        <v>379.68677053749678</v>
      </c>
      <c r="L282" s="37">
        <f t="shared" si="49"/>
        <v>11758957.155778384</v>
      </c>
      <c r="M282" s="37">
        <f t="shared" si="50"/>
        <v>8434741.6074904911</v>
      </c>
      <c r="N282" s="41">
        <f>'jan-mar'!M282</f>
        <v>8306683.5906613478</v>
      </c>
      <c r="O282" s="41">
        <f t="shared" si="51"/>
        <v>128058.01682914328</v>
      </c>
    </row>
    <row r="283" spans="1:15" s="34" customFormat="1" x14ac:dyDescent="0.2">
      <c r="A283" s="33">
        <v>4648</v>
      </c>
      <c r="B283" s="34" t="s">
        <v>262</v>
      </c>
      <c r="C283" s="36">
        <v>48760954</v>
      </c>
      <c r="D283" s="36">
        <v>3482</v>
      </c>
      <c r="E283" s="37">
        <f t="shared" si="42"/>
        <v>14003.720275703619</v>
      </c>
      <c r="F283" s="38">
        <f t="shared" si="43"/>
        <v>1.2354526323166184</v>
      </c>
      <c r="G283" s="83">
        <f t="shared" si="44"/>
        <v>-1601.2978797693074</v>
      </c>
      <c r="H283" s="39">
        <f t="shared" si="45"/>
        <v>0</v>
      </c>
      <c r="I283" s="83">
        <f t="shared" si="46"/>
        <v>-1601.2978797693074</v>
      </c>
      <c r="J283" s="81">
        <f t="shared" si="47"/>
        <v>-149.63833213089771</v>
      </c>
      <c r="K283" s="37">
        <f t="shared" si="48"/>
        <v>-1750.9362119002051</v>
      </c>
      <c r="L283" s="37">
        <f t="shared" si="49"/>
        <v>-5575719.2173567284</v>
      </c>
      <c r="M283" s="37">
        <f t="shared" si="50"/>
        <v>-6096759.8898365144</v>
      </c>
      <c r="N283" s="41">
        <f>'jan-mar'!M283</f>
        <v>-2201807.6359719639</v>
      </c>
      <c r="O283" s="41">
        <f t="shared" si="51"/>
        <v>-3894952.2538645505</v>
      </c>
    </row>
    <row r="284" spans="1:15" s="34" customFormat="1" x14ac:dyDescent="0.2">
      <c r="A284" s="33">
        <v>4649</v>
      </c>
      <c r="B284" s="34" t="s">
        <v>410</v>
      </c>
      <c r="C284" s="36">
        <v>89727546</v>
      </c>
      <c r="D284" s="36">
        <v>9543</v>
      </c>
      <c r="E284" s="37">
        <f t="shared" si="42"/>
        <v>9402.4464005029859</v>
      </c>
      <c r="F284" s="38">
        <f t="shared" si="43"/>
        <v>0.82951365258784171</v>
      </c>
      <c r="G284" s="83">
        <f t="shared" si="44"/>
        <v>1159.4664453510725</v>
      </c>
      <c r="H284" s="39">
        <f t="shared" si="45"/>
        <v>279.63425979170842</v>
      </c>
      <c r="I284" s="83">
        <f t="shared" si="46"/>
        <v>1439.100705142781</v>
      </c>
      <c r="J284" s="81">
        <f t="shared" si="47"/>
        <v>-149.63833213089771</v>
      </c>
      <c r="K284" s="37">
        <f t="shared" si="48"/>
        <v>1289.4623730118833</v>
      </c>
      <c r="L284" s="37">
        <f t="shared" si="49"/>
        <v>13733338.02917756</v>
      </c>
      <c r="M284" s="37">
        <f t="shared" si="50"/>
        <v>12305339.425652402</v>
      </c>
      <c r="N284" s="41">
        <f>'jan-mar'!M284</f>
        <v>11338644.771288879</v>
      </c>
      <c r="O284" s="41">
        <f t="shared" si="51"/>
        <v>966694.65436352231</v>
      </c>
    </row>
    <row r="285" spans="1:15" s="34" customFormat="1" x14ac:dyDescent="0.2">
      <c r="A285" s="33">
        <v>4650</v>
      </c>
      <c r="B285" s="34" t="s">
        <v>263</v>
      </c>
      <c r="C285" s="36">
        <v>53568817</v>
      </c>
      <c r="D285" s="36">
        <v>5892</v>
      </c>
      <c r="E285" s="37">
        <f t="shared" si="42"/>
        <v>9091.788357094365</v>
      </c>
      <c r="F285" s="38">
        <f t="shared" si="43"/>
        <v>0.80210641437376462</v>
      </c>
      <c r="G285" s="83">
        <f t="shared" si="44"/>
        <v>1345.861271396245</v>
      </c>
      <c r="H285" s="39">
        <f t="shared" si="45"/>
        <v>388.36457498472572</v>
      </c>
      <c r="I285" s="83">
        <f t="shared" si="46"/>
        <v>1734.2258463809708</v>
      </c>
      <c r="J285" s="81">
        <f t="shared" si="47"/>
        <v>-149.63833213089771</v>
      </c>
      <c r="K285" s="37">
        <f t="shared" si="48"/>
        <v>1584.5875142500731</v>
      </c>
      <c r="L285" s="37">
        <f t="shared" si="49"/>
        <v>10218058.686876681</v>
      </c>
      <c r="M285" s="37">
        <f t="shared" si="50"/>
        <v>9336389.6339614317</v>
      </c>
      <c r="N285" s="41">
        <f>'jan-mar'!M285</f>
        <v>8801545.5913270507</v>
      </c>
      <c r="O285" s="41">
        <f t="shared" si="51"/>
        <v>534844.04263438098</v>
      </c>
    </row>
    <row r="286" spans="1:15" s="34" customFormat="1" x14ac:dyDescent="0.2">
      <c r="A286" s="33">
        <v>4651</v>
      </c>
      <c r="B286" s="34" t="s">
        <v>264</v>
      </c>
      <c r="C286" s="36">
        <v>65186062</v>
      </c>
      <c r="D286" s="36">
        <v>7244</v>
      </c>
      <c r="E286" s="37">
        <f t="shared" si="42"/>
        <v>8998.6281060187739</v>
      </c>
      <c r="F286" s="38">
        <f t="shared" si="43"/>
        <v>0.79388752145440911</v>
      </c>
      <c r="G286" s="83">
        <f t="shared" si="44"/>
        <v>1401.7574220415997</v>
      </c>
      <c r="H286" s="39">
        <f t="shared" si="45"/>
        <v>420.97066286118257</v>
      </c>
      <c r="I286" s="83">
        <f t="shared" si="46"/>
        <v>1822.7280849027823</v>
      </c>
      <c r="J286" s="81">
        <f t="shared" si="47"/>
        <v>-149.63833213089771</v>
      </c>
      <c r="K286" s="37">
        <f t="shared" si="48"/>
        <v>1673.0897527718846</v>
      </c>
      <c r="L286" s="37">
        <f t="shared" si="49"/>
        <v>13203842.247035755</v>
      </c>
      <c r="M286" s="37">
        <f t="shared" si="50"/>
        <v>12119862.169079533</v>
      </c>
      <c r="N286" s="41">
        <f>'jan-mar'!M286</f>
        <v>10750183.440151587</v>
      </c>
      <c r="O286" s="41">
        <f t="shared" si="51"/>
        <v>1369678.7289279457</v>
      </c>
    </row>
    <row r="287" spans="1:15" s="34" customFormat="1" x14ac:dyDescent="0.2">
      <c r="A287" s="33">
        <v>5001</v>
      </c>
      <c r="B287" s="34" t="s">
        <v>352</v>
      </c>
      <c r="C287" s="36">
        <v>2412538140</v>
      </c>
      <c r="D287" s="36">
        <v>212660</v>
      </c>
      <c r="E287" s="37">
        <f t="shared" si="42"/>
        <v>11344.578858271419</v>
      </c>
      <c r="F287" s="38">
        <f t="shared" si="43"/>
        <v>1.0008547398145355</v>
      </c>
      <c r="G287" s="83">
        <f t="shared" si="44"/>
        <v>-5.8130293099875416</v>
      </c>
      <c r="H287" s="39">
        <f t="shared" si="45"/>
        <v>0</v>
      </c>
      <c r="I287" s="83">
        <f t="shared" si="46"/>
        <v>-5.8130293099875416</v>
      </c>
      <c r="J287" s="81">
        <f t="shared" si="47"/>
        <v>-149.63833213089771</v>
      </c>
      <c r="K287" s="37">
        <f t="shared" si="48"/>
        <v>-155.45136144088525</v>
      </c>
      <c r="L287" s="37">
        <f t="shared" si="49"/>
        <v>-1236198.8130619505</v>
      </c>
      <c r="M287" s="37">
        <f t="shared" si="50"/>
        <v>-33058286.524018656</v>
      </c>
      <c r="N287" s="41">
        <f>'jan-mar'!M287</f>
        <v>-46510026.556288861</v>
      </c>
      <c r="O287" s="41">
        <f t="shared" si="51"/>
        <v>13451740.032270204</v>
      </c>
    </row>
    <row r="288" spans="1:15" s="34" customFormat="1" x14ac:dyDescent="0.2">
      <c r="A288" s="33">
        <v>5006</v>
      </c>
      <c r="B288" s="34" t="s">
        <v>353</v>
      </c>
      <c r="C288" s="36">
        <v>196161775</v>
      </c>
      <c r="D288" s="36">
        <v>23955</v>
      </c>
      <c r="E288" s="37">
        <f t="shared" si="42"/>
        <v>8188.7612189522024</v>
      </c>
      <c r="F288" s="38">
        <f t="shared" si="43"/>
        <v>0.72243849521325987</v>
      </c>
      <c r="G288" s="83">
        <f t="shared" si="44"/>
        <v>1887.6775542815426</v>
      </c>
      <c r="H288" s="39">
        <f t="shared" si="45"/>
        <v>704.42407333448261</v>
      </c>
      <c r="I288" s="83">
        <f t="shared" si="46"/>
        <v>2592.1016276160253</v>
      </c>
      <c r="J288" s="81">
        <f t="shared" si="47"/>
        <v>-149.63833213089771</v>
      </c>
      <c r="K288" s="37">
        <f t="shared" si="48"/>
        <v>2442.4632954851277</v>
      </c>
      <c r="L288" s="37">
        <f t="shared" si="49"/>
        <v>62093794.489541888</v>
      </c>
      <c r="M288" s="37">
        <f t="shared" si="50"/>
        <v>58509208.243346237</v>
      </c>
      <c r="N288" s="41">
        <f>'jan-mar'!M288</f>
        <v>55774407.787752829</v>
      </c>
      <c r="O288" s="41">
        <f t="shared" si="51"/>
        <v>2734800.4555934072</v>
      </c>
    </row>
    <row r="289" spans="1:15" s="34" customFormat="1" x14ac:dyDescent="0.2">
      <c r="A289" s="33">
        <v>5007</v>
      </c>
      <c r="B289" s="34" t="s">
        <v>354</v>
      </c>
      <c r="C289" s="36">
        <v>131070940</v>
      </c>
      <c r="D289" s="36">
        <v>14923</v>
      </c>
      <c r="E289" s="37">
        <f t="shared" si="42"/>
        <v>8783.1495007706217</v>
      </c>
      <c r="F289" s="38">
        <f t="shared" si="43"/>
        <v>0.77487731525058889</v>
      </c>
      <c r="G289" s="83">
        <f t="shared" si="44"/>
        <v>1531.044585190491</v>
      </c>
      <c r="H289" s="39">
        <f t="shared" si="45"/>
        <v>496.38817469803587</v>
      </c>
      <c r="I289" s="83">
        <f t="shared" si="46"/>
        <v>2027.432759888527</v>
      </c>
      <c r="J289" s="81">
        <f t="shared" si="47"/>
        <v>-149.63833213089771</v>
      </c>
      <c r="K289" s="37">
        <f t="shared" si="48"/>
        <v>1877.7944277576294</v>
      </c>
      <c r="L289" s="37">
        <f t="shared" si="49"/>
        <v>30255379.07581649</v>
      </c>
      <c r="M289" s="37">
        <f t="shared" si="50"/>
        <v>28022326.245427102</v>
      </c>
      <c r="N289" s="41">
        <f>'jan-mar'!M289</f>
        <v>25631382.003593631</v>
      </c>
      <c r="O289" s="41">
        <f t="shared" si="51"/>
        <v>2390944.2418334708</v>
      </c>
    </row>
    <row r="290" spans="1:15" s="34" customFormat="1" x14ac:dyDescent="0.2">
      <c r="A290" s="33">
        <v>5014</v>
      </c>
      <c r="B290" s="34" t="s">
        <v>356</v>
      </c>
      <c r="C290" s="36">
        <v>234429427</v>
      </c>
      <c r="D290" s="36">
        <v>5391</v>
      </c>
      <c r="E290" s="37">
        <f t="shared" si="42"/>
        <v>43485.33240586162</v>
      </c>
      <c r="F290" s="38">
        <f t="shared" si="43"/>
        <v>3.8364139907304389</v>
      </c>
      <c r="G290" s="83">
        <f t="shared" si="44"/>
        <v>-19290.265157864109</v>
      </c>
      <c r="H290" s="39">
        <f t="shared" si="45"/>
        <v>0</v>
      </c>
      <c r="I290" s="83">
        <f t="shared" si="46"/>
        <v>-19290.265157864109</v>
      </c>
      <c r="J290" s="81">
        <f t="shared" si="47"/>
        <v>-149.63833213089771</v>
      </c>
      <c r="K290" s="37">
        <f t="shared" si="48"/>
        <v>-19439.903489995006</v>
      </c>
      <c r="L290" s="37">
        <f t="shared" si="49"/>
        <v>-103993819.46604541</v>
      </c>
      <c r="M290" s="37">
        <f t="shared" si="50"/>
        <v>-104800519.71456307</v>
      </c>
      <c r="N290" s="41">
        <f>'jan-mar'!M290</f>
        <v>-104515448.92456199</v>
      </c>
      <c r="O290" s="41">
        <f t="shared" si="51"/>
        <v>-285070.79000107944</v>
      </c>
    </row>
    <row r="291" spans="1:15" s="34" customFormat="1" x14ac:dyDescent="0.2">
      <c r="A291" s="33">
        <v>5020</v>
      </c>
      <c r="B291" s="34" t="s">
        <v>359</v>
      </c>
      <c r="C291" s="36">
        <v>8499878</v>
      </c>
      <c r="D291" s="36">
        <v>904</v>
      </c>
      <c r="E291" s="37">
        <f t="shared" si="42"/>
        <v>9402.5199115044252</v>
      </c>
      <c r="F291" s="38">
        <f t="shared" si="43"/>
        <v>0.82952013796161705</v>
      </c>
      <c r="G291" s="83">
        <f t="shared" si="44"/>
        <v>1159.4223387502091</v>
      </c>
      <c r="H291" s="39">
        <f t="shared" si="45"/>
        <v>279.60853094120466</v>
      </c>
      <c r="I291" s="83">
        <f t="shared" si="46"/>
        <v>1439.0308696914137</v>
      </c>
      <c r="J291" s="81">
        <f t="shared" si="47"/>
        <v>-149.63833213089771</v>
      </c>
      <c r="K291" s="37">
        <f t="shared" si="48"/>
        <v>1289.3925375605161</v>
      </c>
      <c r="L291" s="37">
        <f t="shared" si="49"/>
        <v>1300883.906201038</v>
      </c>
      <c r="M291" s="37">
        <f t="shared" si="50"/>
        <v>1165610.8539547066</v>
      </c>
      <c r="N291" s="41">
        <f>'jan-mar'!M291</f>
        <v>984905.49093001708</v>
      </c>
      <c r="O291" s="41">
        <f t="shared" si="51"/>
        <v>180705.36302468949</v>
      </c>
    </row>
    <row r="292" spans="1:15" s="34" customFormat="1" x14ac:dyDescent="0.2">
      <c r="A292" s="33">
        <v>5021</v>
      </c>
      <c r="B292" s="34" t="s">
        <v>360</v>
      </c>
      <c r="C292" s="36">
        <v>67311667</v>
      </c>
      <c r="D292" s="36">
        <v>7256</v>
      </c>
      <c r="E292" s="37">
        <f t="shared" si="42"/>
        <v>9276.6906008820279</v>
      </c>
      <c r="F292" s="38">
        <f t="shared" si="43"/>
        <v>0.81841907695993865</v>
      </c>
      <c r="G292" s="83">
        <f t="shared" si="44"/>
        <v>1234.9199251236473</v>
      </c>
      <c r="H292" s="39">
        <f t="shared" si="45"/>
        <v>323.6487896590437</v>
      </c>
      <c r="I292" s="83">
        <f t="shared" si="46"/>
        <v>1558.5687147826911</v>
      </c>
      <c r="J292" s="81">
        <f t="shared" si="47"/>
        <v>-149.63833213089771</v>
      </c>
      <c r="K292" s="37">
        <f t="shared" si="48"/>
        <v>1408.9303826517935</v>
      </c>
      <c r="L292" s="37">
        <f t="shared" si="49"/>
        <v>11308974.594463207</v>
      </c>
      <c r="M292" s="37">
        <f t="shared" si="50"/>
        <v>10223198.856521413</v>
      </c>
      <c r="N292" s="41">
        <f>'jan-mar'!M292</f>
        <v>10640681.302863058</v>
      </c>
      <c r="O292" s="41">
        <f t="shared" si="51"/>
        <v>-417482.44634164497</v>
      </c>
    </row>
    <row r="293" spans="1:15" s="34" customFormat="1" x14ac:dyDescent="0.2">
      <c r="A293" s="33">
        <v>5022</v>
      </c>
      <c r="B293" s="34" t="s">
        <v>361</v>
      </c>
      <c r="C293" s="36">
        <v>24814253</v>
      </c>
      <c r="D293" s="36">
        <v>2481</v>
      </c>
      <c r="E293" s="37">
        <f t="shared" si="42"/>
        <v>10001.714228133817</v>
      </c>
      <c r="F293" s="38">
        <f t="shared" si="43"/>
        <v>0.8823829616380735</v>
      </c>
      <c r="G293" s="83">
        <f t="shared" si="44"/>
        <v>799.90574877257416</v>
      </c>
      <c r="H293" s="39">
        <f t="shared" si="45"/>
        <v>69.890520120917699</v>
      </c>
      <c r="I293" s="83">
        <f t="shared" si="46"/>
        <v>869.79626889349186</v>
      </c>
      <c r="J293" s="81">
        <f t="shared" si="47"/>
        <v>-149.63833213089771</v>
      </c>
      <c r="K293" s="37">
        <f t="shared" si="48"/>
        <v>720.15793676259409</v>
      </c>
      <c r="L293" s="37">
        <f t="shared" si="49"/>
        <v>2157964.5431247535</v>
      </c>
      <c r="M293" s="37">
        <f t="shared" si="50"/>
        <v>1786711.8411079959</v>
      </c>
      <c r="N293" s="41">
        <f>'jan-mar'!M293</f>
        <v>4499292.1155944373</v>
      </c>
      <c r="O293" s="41">
        <f t="shared" si="51"/>
        <v>-2712580.2744864412</v>
      </c>
    </row>
    <row r="294" spans="1:15" s="34" customFormat="1" x14ac:dyDescent="0.2">
      <c r="A294" s="33">
        <v>5025</v>
      </c>
      <c r="B294" s="34" t="s">
        <v>362</v>
      </c>
      <c r="C294" s="36">
        <v>51591198</v>
      </c>
      <c r="D294" s="36">
        <v>5598</v>
      </c>
      <c r="E294" s="37">
        <f t="shared" si="42"/>
        <v>9216.0053590568059</v>
      </c>
      <c r="F294" s="38">
        <f t="shared" si="43"/>
        <v>0.81306523239009099</v>
      </c>
      <c r="G294" s="83">
        <f t="shared" si="44"/>
        <v>1271.3310702187805</v>
      </c>
      <c r="H294" s="39">
        <f t="shared" si="45"/>
        <v>344.88862429787139</v>
      </c>
      <c r="I294" s="83">
        <f t="shared" si="46"/>
        <v>1616.219694516652</v>
      </c>
      <c r="J294" s="81">
        <f t="shared" si="47"/>
        <v>-149.63833213089771</v>
      </c>
      <c r="K294" s="37">
        <f t="shared" si="48"/>
        <v>1466.5813623857543</v>
      </c>
      <c r="L294" s="37">
        <f t="shared" si="49"/>
        <v>9047597.8499042187</v>
      </c>
      <c r="M294" s="37">
        <f t="shared" si="50"/>
        <v>8209922.4666354526</v>
      </c>
      <c r="N294" s="41">
        <f>'jan-mar'!M294</f>
        <v>7954483.3048962764</v>
      </c>
      <c r="O294" s="41">
        <f t="shared" si="51"/>
        <v>255439.16173917614</v>
      </c>
    </row>
    <row r="295" spans="1:15" s="34" customFormat="1" x14ac:dyDescent="0.2">
      <c r="A295" s="33">
        <v>5026</v>
      </c>
      <c r="B295" s="34" t="s">
        <v>363</v>
      </c>
      <c r="C295" s="36">
        <v>15556328</v>
      </c>
      <c r="D295" s="36">
        <v>1997</v>
      </c>
      <c r="E295" s="37">
        <f t="shared" si="42"/>
        <v>7789.8487731597397</v>
      </c>
      <c r="F295" s="38">
        <f t="shared" si="43"/>
        <v>0.68724517361619619</v>
      </c>
      <c r="G295" s="83">
        <f t="shared" si="44"/>
        <v>2127.0250217570201</v>
      </c>
      <c r="H295" s="39">
        <f t="shared" si="45"/>
        <v>844.04342936184457</v>
      </c>
      <c r="I295" s="83">
        <f t="shared" si="46"/>
        <v>2971.0684511188647</v>
      </c>
      <c r="J295" s="81">
        <f t="shared" si="47"/>
        <v>-149.63833213089771</v>
      </c>
      <c r="K295" s="37">
        <f t="shared" si="48"/>
        <v>2821.430118987967</v>
      </c>
      <c r="L295" s="37">
        <f t="shared" si="49"/>
        <v>5933223.6968843732</v>
      </c>
      <c r="M295" s="37">
        <f t="shared" si="50"/>
        <v>5634395.9476189697</v>
      </c>
      <c r="N295" s="41">
        <f>'jan-mar'!M295</f>
        <v>5188702.469565535</v>
      </c>
      <c r="O295" s="41">
        <f t="shared" si="51"/>
        <v>445693.47805343475</v>
      </c>
    </row>
    <row r="296" spans="1:15" s="34" customFormat="1" x14ac:dyDescent="0.2">
      <c r="A296" s="33">
        <v>5027</v>
      </c>
      <c r="B296" s="34" t="s">
        <v>364</v>
      </c>
      <c r="C296" s="36">
        <v>48586842</v>
      </c>
      <c r="D296" s="36">
        <v>6133</v>
      </c>
      <c r="E296" s="37">
        <f t="shared" si="42"/>
        <v>7922.1982716451985</v>
      </c>
      <c r="F296" s="38">
        <f t="shared" si="43"/>
        <v>0.69892146627774954</v>
      </c>
      <c r="G296" s="83">
        <f t="shared" si="44"/>
        <v>2047.615322665745</v>
      </c>
      <c r="H296" s="39">
        <f t="shared" si="45"/>
        <v>797.72110489193392</v>
      </c>
      <c r="I296" s="83">
        <f t="shared" si="46"/>
        <v>2845.3364275576787</v>
      </c>
      <c r="J296" s="81">
        <f t="shared" si="47"/>
        <v>-149.63833213089771</v>
      </c>
      <c r="K296" s="37">
        <f t="shared" si="48"/>
        <v>2695.698095426781</v>
      </c>
      <c r="L296" s="37">
        <f t="shared" si="49"/>
        <v>17450448.310211245</v>
      </c>
      <c r="M296" s="37">
        <f t="shared" si="50"/>
        <v>16532716.419252448</v>
      </c>
      <c r="N296" s="41">
        <f>'jan-mar'!M296</f>
        <v>16023703.417448884</v>
      </c>
      <c r="O296" s="41">
        <f t="shared" si="51"/>
        <v>509013.00180356391</v>
      </c>
    </row>
    <row r="297" spans="1:15" s="34" customFormat="1" x14ac:dyDescent="0.2">
      <c r="A297" s="33">
        <v>5028</v>
      </c>
      <c r="B297" s="34" t="s">
        <v>365</v>
      </c>
      <c r="C297" s="36">
        <v>153463255</v>
      </c>
      <c r="D297" s="36">
        <v>17340</v>
      </c>
      <c r="E297" s="37">
        <f t="shared" si="42"/>
        <v>8850.24538638985</v>
      </c>
      <c r="F297" s="38">
        <f t="shared" si="43"/>
        <v>0.78079672715498905</v>
      </c>
      <c r="G297" s="83">
        <f t="shared" si="44"/>
        <v>1490.7870538189541</v>
      </c>
      <c r="H297" s="39">
        <f t="shared" si="45"/>
        <v>472.90461473130597</v>
      </c>
      <c r="I297" s="83">
        <f t="shared" si="46"/>
        <v>1963.6916685502601</v>
      </c>
      <c r="J297" s="81">
        <f t="shared" si="47"/>
        <v>-149.63833213089771</v>
      </c>
      <c r="K297" s="37">
        <f t="shared" si="48"/>
        <v>1814.0533364193625</v>
      </c>
      <c r="L297" s="37">
        <f t="shared" si="49"/>
        <v>34050413.532661512</v>
      </c>
      <c r="M297" s="37">
        <f t="shared" si="50"/>
        <v>31455684.853511747</v>
      </c>
      <c r="N297" s="41">
        <f>'jan-mar'!M297</f>
        <v>29129114.618060257</v>
      </c>
      <c r="O297" s="41">
        <f t="shared" si="51"/>
        <v>2326570.2354514897</v>
      </c>
    </row>
    <row r="298" spans="1:15" s="34" customFormat="1" x14ac:dyDescent="0.2">
      <c r="A298" s="33">
        <v>5029</v>
      </c>
      <c r="B298" s="34" t="s">
        <v>366</v>
      </c>
      <c r="C298" s="36">
        <v>73421824</v>
      </c>
      <c r="D298" s="36">
        <v>8441</v>
      </c>
      <c r="E298" s="37">
        <f t="shared" si="42"/>
        <v>8698.2376495675871</v>
      </c>
      <c r="F298" s="38">
        <f t="shared" si="43"/>
        <v>0.76738612233768311</v>
      </c>
      <c r="G298" s="83">
        <f t="shared" si="44"/>
        <v>1581.9916959123118</v>
      </c>
      <c r="H298" s="39">
        <f t="shared" si="45"/>
        <v>526.107322619098</v>
      </c>
      <c r="I298" s="83">
        <f t="shared" si="46"/>
        <v>2108.0990185314099</v>
      </c>
      <c r="J298" s="81">
        <f t="shared" si="47"/>
        <v>-149.63833213089771</v>
      </c>
      <c r="K298" s="37">
        <f t="shared" si="48"/>
        <v>1958.4606864005123</v>
      </c>
      <c r="L298" s="37">
        <f t="shared" si="49"/>
        <v>17794463.81542363</v>
      </c>
      <c r="M298" s="37">
        <f t="shared" si="50"/>
        <v>16531366.653906723</v>
      </c>
      <c r="N298" s="41">
        <f>'jan-mar'!M298</f>
        <v>15002927.395619767</v>
      </c>
      <c r="O298" s="41">
        <f t="shared" si="51"/>
        <v>1528439.2582869567</v>
      </c>
    </row>
    <row r="299" spans="1:15" s="34" customFormat="1" x14ac:dyDescent="0.2">
      <c r="A299" s="33">
        <v>5031</v>
      </c>
      <c r="B299" s="34" t="s">
        <v>367</v>
      </c>
      <c r="C299" s="36">
        <v>149490337</v>
      </c>
      <c r="D299" s="36">
        <v>14662</v>
      </c>
      <c r="E299" s="37">
        <f t="shared" si="42"/>
        <v>10195.767084981586</v>
      </c>
      <c r="F299" s="38">
        <f t="shared" si="43"/>
        <v>0.89950292034055412</v>
      </c>
      <c r="G299" s="83">
        <f t="shared" si="44"/>
        <v>683.47403466391256</v>
      </c>
      <c r="H299" s="39">
        <f t="shared" si="45"/>
        <v>1.9720202241984224</v>
      </c>
      <c r="I299" s="83">
        <f t="shared" si="46"/>
        <v>685.44605488811101</v>
      </c>
      <c r="J299" s="81">
        <f t="shared" si="47"/>
        <v>-149.63833213089771</v>
      </c>
      <c r="K299" s="37">
        <f t="shared" si="48"/>
        <v>535.80772275721324</v>
      </c>
      <c r="L299" s="37">
        <f t="shared" si="49"/>
        <v>10050010.056769483</v>
      </c>
      <c r="M299" s="37">
        <f t="shared" si="50"/>
        <v>7856012.8310662601</v>
      </c>
      <c r="N299" s="41">
        <f>'jan-mar'!M299</f>
        <v>6133036.6107349405</v>
      </c>
      <c r="O299" s="41">
        <f t="shared" si="51"/>
        <v>1722976.2203313196</v>
      </c>
    </row>
    <row r="300" spans="1:15" s="34" customFormat="1" x14ac:dyDescent="0.2">
      <c r="A300" s="33">
        <v>5032</v>
      </c>
      <c r="B300" s="34" t="s">
        <v>368</v>
      </c>
      <c r="C300" s="36">
        <v>38928051</v>
      </c>
      <c r="D300" s="36">
        <v>4144</v>
      </c>
      <c r="E300" s="37">
        <f t="shared" si="42"/>
        <v>9393.8347007722004</v>
      </c>
      <c r="F300" s="38">
        <f t="shared" si="43"/>
        <v>0.82875390111525782</v>
      </c>
      <c r="G300" s="83">
        <f t="shared" si="44"/>
        <v>1164.6334651895438</v>
      </c>
      <c r="H300" s="39">
        <f t="shared" si="45"/>
        <v>282.64835469748328</v>
      </c>
      <c r="I300" s="83">
        <f t="shared" si="46"/>
        <v>1447.281819887027</v>
      </c>
      <c r="J300" s="81">
        <f t="shared" si="47"/>
        <v>-149.63833213089771</v>
      </c>
      <c r="K300" s="37">
        <f t="shared" si="48"/>
        <v>1297.6434877561294</v>
      </c>
      <c r="L300" s="37">
        <f t="shared" si="49"/>
        <v>5997535.8616118403</v>
      </c>
      <c r="M300" s="37">
        <f t="shared" si="50"/>
        <v>5377434.6132613998</v>
      </c>
      <c r="N300" s="41">
        <f>'jan-mar'!M300</f>
        <v>6805600.0730243251</v>
      </c>
      <c r="O300" s="41">
        <f t="shared" si="51"/>
        <v>-1428165.4597629253</v>
      </c>
    </row>
    <row r="301" spans="1:15" s="34" customFormat="1" x14ac:dyDescent="0.2">
      <c r="A301" s="33">
        <v>5033</v>
      </c>
      <c r="B301" s="34" t="s">
        <v>369</v>
      </c>
      <c r="C301" s="36">
        <v>20429278</v>
      </c>
      <c r="D301" s="36">
        <v>753</v>
      </c>
      <c r="E301" s="37">
        <f t="shared" si="42"/>
        <v>27130.515272244356</v>
      </c>
      <c r="F301" s="38">
        <f t="shared" si="43"/>
        <v>2.3935401342852347</v>
      </c>
      <c r="G301" s="83">
        <f t="shared" si="44"/>
        <v>-9477.37487769375</v>
      </c>
      <c r="H301" s="39">
        <f t="shared" si="45"/>
        <v>0</v>
      </c>
      <c r="I301" s="83">
        <f t="shared" si="46"/>
        <v>-9477.37487769375</v>
      </c>
      <c r="J301" s="81">
        <f t="shared" si="47"/>
        <v>-149.63833213089771</v>
      </c>
      <c r="K301" s="37">
        <f t="shared" si="48"/>
        <v>-9627.0132098246486</v>
      </c>
      <c r="L301" s="37">
        <f t="shared" si="49"/>
        <v>-7136463.2829033937</v>
      </c>
      <c r="M301" s="37">
        <f t="shared" si="50"/>
        <v>-7249140.9469979601</v>
      </c>
      <c r="N301" s="41">
        <f>'jan-mar'!M301</f>
        <v>-3121662.3146717092</v>
      </c>
      <c r="O301" s="41">
        <f t="shared" si="51"/>
        <v>-4127478.6323262509</v>
      </c>
    </row>
    <row r="302" spans="1:15" s="34" customFormat="1" x14ac:dyDescent="0.2">
      <c r="A302" s="33">
        <v>5034</v>
      </c>
      <c r="B302" s="34" t="s">
        <v>370</v>
      </c>
      <c r="C302" s="36">
        <v>24008995</v>
      </c>
      <c r="D302" s="36">
        <v>2426</v>
      </c>
      <c r="E302" s="37">
        <f t="shared" si="42"/>
        <v>9896.5354492992574</v>
      </c>
      <c r="F302" s="38">
        <f t="shared" si="43"/>
        <v>0.87310375606864676</v>
      </c>
      <c r="G302" s="83">
        <f t="shared" si="44"/>
        <v>863.0130160733097</v>
      </c>
      <c r="H302" s="39">
        <f t="shared" si="45"/>
        <v>106.70309271301339</v>
      </c>
      <c r="I302" s="83">
        <f t="shared" si="46"/>
        <v>969.71610878632305</v>
      </c>
      <c r="J302" s="81">
        <f t="shared" si="47"/>
        <v>-149.63833213089771</v>
      </c>
      <c r="K302" s="37">
        <f t="shared" si="48"/>
        <v>820.0777766554254</v>
      </c>
      <c r="L302" s="37">
        <f t="shared" si="49"/>
        <v>2352531.2799156196</v>
      </c>
      <c r="M302" s="37">
        <f t="shared" si="50"/>
        <v>1989508.686166062</v>
      </c>
      <c r="N302" s="41">
        <f>'jan-mar'!M302</f>
        <v>5087069.2615002431</v>
      </c>
      <c r="O302" s="41">
        <f t="shared" si="51"/>
        <v>-3097560.5753341811</v>
      </c>
    </row>
    <row r="303" spans="1:15" s="34" customFormat="1" x14ac:dyDescent="0.2">
      <c r="A303" s="33">
        <v>5035</v>
      </c>
      <c r="B303" s="34" t="s">
        <v>371</v>
      </c>
      <c r="C303" s="36">
        <v>216447399</v>
      </c>
      <c r="D303" s="36">
        <v>24541</v>
      </c>
      <c r="E303" s="37">
        <f t="shared" si="42"/>
        <v>8819.8280021189039</v>
      </c>
      <c r="F303" s="38">
        <f t="shared" si="43"/>
        <v>0.77811320900939129</v>
      </c>
      <c r="G303" s="83">
        <f t="shared" si="44"/>
        <v>1509.0374843815218</v>
      </c>
      <c r="H303" s="39">
        <f t="shared" si="45"/>
        <v>483.55069922613706</v>
      </c>
      <c r="I303" s="83">
        <f t="shared" si="46"/>
        <v>1992.5881836076589</v>
      </c>
      <c r="J303" s="81">
        <f t="shared" si="47"/>
        <v>-149.63833213089771</v>
      </c>
      <c r="K303" s="37">
        <f t="shared" si="48"/>
        <v>1842.9498514767613</v>
      </c>
      <c r="L303" s="37">
        <f t="shared" si="49"/>
        <v>48900106.613915555</v>
      </c>
      <c r="M303" s="37">
        <f t="shared" si="50"/>
        <v>45227832.305091202</v>
      </c>
      <c r="N303" s="41">
        <f>'jan-mar'!M303</f>
        <v>39931678.56682913</v>
      </c>
      <c r="O303" s="41">
        <f t="shared" si="51"/>
        <v>5296153.7382620722</v>
      </c>
    </row>
    <row r="304" spans="1:15" s="34" customFormat="1" x14ac:dyDescent="0.2">
      <c r="A304" s="33">
        <v>5036</v>
      </c>
      <c r="B304" s="34" t="s">
        <v>372</v>
      </c>
      <c r="C304" s="36">
        <v>22044574</v>
      </c>
      <c r="D304" s="36">
        <v>2645</v>
      </c>
      <c r="E304" s="37">
        <f t="shared" si="42"/>
        <v>8334.4325141776935</v>
      </c>
      <c r="F304" s="38">
        <f t="shared" si="43"/>
        <v>0.73529007904927457</v>
      </c>
      <c r="G304" s="83">
        <f t="shared" si="44"/>
        <v>1800.274777146248</v>
      </c>
      <c r="H304" s="39">
        <f t="shared" si="45"/>
        <v>653.43912000556065</v>
      </c>
      <c r="I304" s="83">
        <f t="shared" si="46"/>
        <v>2453.7138971518089</v>
      </c>
      <c r="J304" s="81">
        <f t="shared" si="47"/>
        <v>-149.63833213089771</v>
      </c>
      <c r="K304" s="37">
        <f t="shared" si="48"/>
        <v>2304.0755650209112</v>
      </c>
      <c r="L304" s="37">
        <f t="shared" si="49"/>
        <v>6490073.2579665342</v>
      </c>
      <c r="M304" s="37">
        <f t="shared" si="50"/>
        <v>6094279.86948031</v>
      </c>
      <c r="N304" s="41">
        <f>'jan-mar'!M304</f>
        <v>5573995.8559843963</v>
      </c>
      <c r="O304" s="41">
        <f t="shared" si="51"/>
        <v>520284.01349591371</v>
      </c>
    </row>
    <row r="305" spans="1:15" s="34" customFormat="1" x14ac:dyDescent="0.2">
      <c r="A305" s="33">
        <v>5037</v>
      </c>
      <c r="B305" s="34" t="s">
        <v>373</v>
      </c>
      <c r="C305" s="36">
        <v>176432414</v>
      </c>
      <c r="D305" s="36">
        <v>20344</v>
      </c>
      <c r="E305" s="37">
        <f t="shared" si="42"/>
        <v>8672.4544828942198</v>
      </c>
      <c r="F305" s="38">
        <f t="shared" si="43"/>
        <v>0.76511144957152277</v>
      </c>
      <c r="G305" s="83">
        <f t="shared" si="44"/>
        <v>1597.4615959163323</v>
      </c>
      <c r="H305" s="39">
        <f t="shared" si="45"/>
        <v>535.13143095477653</v>
      </c>
      <c r="I305" s="83">
        <f t="shared" si="46"/>
        <v>2132.593026871109</v>
      </c>
      <c r="J305" s="81">
        <f t="shared" si="47"/>
        <v>-149.63833213089771</v>
      </c>
      <c r="K305" s="37">
        <f t="shared" si="48"/>
        <v>1982.9546947402114</v>
      </c>
      <c r="L305" s="37">
        <f t="shared" si="49"/>
        <v>43385472.538665839</v>
      </c>
      <c r="M305" s="37">
        <f t="shared" si="50"/>
        <v>40341230.309794858</v>
      </c>
      <c r="N305" s="41">
        <f>'jan-mar'!M305</f>
        <v>36419774.933495857</v>
      </c>
      <c r="O305" s="41">
        <f t="shared" si="51"/>
        <v>3921455.3762990013</v>
      </c>
    </row>
    <row r="306" spans="1:15" s="34" customFormat="1" x14ac:dyDescent="0.2">
      <c r="A306" s="33">
        <v>5038</v>
      </c>
      <c r="B306" s="34" t="s">
        <v>374</v>
      </c>
      <c r="C306" s="36">
        <v>122128029</v>
      </c>
      <c r="D306" s="36">
        <v>15002</v>
      </c>
      <c r="E306" s="37">
        <f t="shared" si="42"/>
        <v>8140.783162245034</v>
      </c>
      <c r="F306" s="38">
        <f t="shared" si="43"/>
        <v>0.71820571883060469</v>
      </c>
      <c r="G306" s="83">
        <f t="shared" si="44"/>
        <v>1916.4643883058436</v>
      </c>
      <c r="H306" s="39">
        <f t="shared" si="45"/>
        <v>721.21639318199152</v>
      </c>
      <c r="I306" s="83">
        <f t="shared" si="46"/>
        <v>2637.6807814878352</v>
      </c>
      <c r="J306" s="81">
        <f t="shared" si="47"/>
        <v>-149.63833213089771</v>
      </c>
      <c r="K306" s="37">
        <f t="shared" si="48"/>
        <v>2488.0424493569376</v>
      </c>
      <c r="L306" s="37">
        <f t="shared" si="49"/>
        <v>39570487.083880506</v>
      </c>
      <c r="M306" s="37">
        <f t="shared" si="50"/>
        <v>37325612.825252779</v>
      </c>
      <c r="N306" s="41">
        <f>'jan-mar'!M306</f>
        <v>34640080.383110739</v>
      </c>
      <c r="O306" s="41">
        <f t="shared" si="51"/>
        <v>2685532.4421420395</v>
      </c>
    </row>
    <row r="307" spans="1:15" s="34" customFormat="1" x14ac:dyDescent="0.2">
      <c r="A307" s="33">
        <v>5041</v>
      </c>
      <c r="B307" s="34" t="s">
        <v>391</v>
      </c>
      <c r="C307" s="36">
        <v>16568701</v>
      </c>
      <c r="D307" s="36">
        <v>2021</v>
      </c>
      <c r="E307" s="37">
        <f t="shared" si="42"/>
        <v>8198.2686788718456</v>
      </c>
      <c r="F307" s="38">
        <f t="shared" si="43"/>
        <v>0.72327727349168258</v>
      </c>
      <c r="G307" s="83">
        <f t="shared" si="44"/>
        <v>1881.9730783297566</v>
      </c>
      <c r="H307" s="39">
        <f t="shared" si="45"/>
        <v>701.09646236260744</v>
      </c>
      <c r="I307" s="83">
        <f t="shared" si="46"/>
        <v>2583.0695406923642</v>
      </c>
      <c r="J307" s="81">
        <f t="shared" si="47"/>
        <v>-149.63833213089771</v>
      </c>
      <c r="K307" s="37">
        <f t="shared" si="48"/>
        <v>2433.4312085614665</v>
      </c>
      <c r="L307" s="37">
        <f t="shared" si="49"/>
        <v>5220383.5417392682</v>
      </c>
      <c r="M307" s="37">
        <f t="shared" si="50"/>
        <v>4917964.4725027243</v>
      </c>
      <c r="N307" s="41">
        <f>'jan-mar'!M307</f>
        <v>5143089.344988456</v>
      </c>
      <c r="O307" s="41">
        <f t="shared" si="51"/>
        <v>-225124.87248573173</v>
      </c>
    </row>
    <row r="308" spans="1:15" s="34" customFormat="1" x14ac:dyDescent="0.2">
      <c r="A308" s="33">
        <v>5042</v>
      </c>
      <c r="B308" s="34" t="s">
        <v>375</v>
      </c>
      <c r="C308" s="36">
        <v>12278966</v>
      </c>
      <c r="D308" s="36">
        <v>1295</v>
      </c>
      <c r="E308" s="37">
        <f t="shared" si="42"/>
        <v>9481.8270270270277</v>
      </c>
      <c r="F308" s="38">
        <f t="shared" si="43"/>
        <v>0.83651686331065389</v>
      </c>
      <c r="G308" s="83">
        <f t="shared" si="44"/>
        <v>1111.8380694366474</v>
      </c>
      <c r="H308" s="39">
        <f t="shared" si="45"/>
        <v>251.85104050829375</v>
      </c>
      <c r="I308" s="83">
        <f t="shared" si="46"/>
        <v>1363.6891099449413</v>
      </c>
      <c r="J308" s="81">
        <f t="shared" si="47"/>
        <v>-149.63833213089771</v>
      </c>
      <c r="K308" s="37">
        <f t="shared" si="48"/>
        <v>1214.0507778140436</v>
      </c>
      <c r="L308" s="37">
        <f t="shared" si="49"/>
        <v>1765977.3973786989</v>
      </c>
      <c r="M308" s="37">
        <f t="shared" si="50"/>
        <v>1572195.7572691864</v>
      </c>
      <c r="N308" s="41">
        <f>'jan-mar'!M308</f>
        <v>2269898.1009451007</v>
      </c>
      <c r="O308" s="41">
        <f t="shared" si="51"/>
        <v>-697702.34367591422</v>
      </c>
    </row>
    <row r="309" spans="1:15" s="34" customFormat="1" x14ac:dyDescent="0.2">
      <c r="A309" s="33">
        <v>5043</v>
      </c>
      <c r="B309" s="34" t="s">
        <v>392</v>
      </c>
      <c r="C309" s="36">
        <v>6280849</v>
      </c>
      <c r="D309" s="36">
        <v>429</v>
      </c>
      <c r="E309" s="37">
        <f t="shared" si="42"/>
        <v>14640.673659673659</v>
      </c>
      <c r="F309" s="38">
        <f t="shared" si="43"/>
        <v>1.2916466807120348</v>
      </c>
      <c r="G309" s="83">
        <f t="shared" si="44"/>
        <v>-1983.4699101513313</v>
      </c>
      <c r="H309" s="39">
        <f t="shared" si="45"/>
        <v>0</v>
      </c>
      <c r="I309" s="83">
        <f t="shared" si="46"/>
        <v>-1983.4699101513313</v>
      </c>
      <c r="J309" s="81">
        <f t="shared" si="47"/>
        <v>-149.63833213089771</v>
      </c>
      <c r="K309" s="37">
        <f t="shared" si="48"/>
        <v>-2133.1082422822292</v>
      </c>
      <c r="L309" s="37">
        <f t="shared" si="49"/>
        <v>-850908.59145492117</v>
      </c>
      <c r="M309" s="37">
        <f t="shared" si="50"/>
        <v>-915103.43593907636</v>
      </c>
      <c r="N309" s="41">
        <f>'jan-mar'!M309</f>
        <v>19039.814350381152</v>
      </c>
      <c r="O309" s="41">
        <f t="shared" si="51"/>
        <v>-934143.2502894575</v>
      </c>
    </row>
    <row r="310" spans="1:15" s="34" customFormat="1" x14ac:dyDescent="0.2">
      <c r="A310" s="33">
        <v>5044</v>
      </c>
      <c r="B310" s="34" t="s">
        <v>376</v>
      </c>
      <c r="C310" s="36">
        <v>15918781</v>
      </c>
      <c r="D310" s="36">
        <v>814</v>
      </c>
      <c r="E310" s="37">
        <f t="shared" si="42"/>
        <v>19556.242014742016</v>
      </c>
      <c r="F310" s="38">
        <f t="shared" si="43"/>
        <v>1.7253137166166301</v>
      </c>
      <c r="G310" s="83">
        <f t="shared" si="44"/>
        <v>-4932.8109231923454</v>
      </c>
      <c r="H310" s="39">
        <f t="shared" si="45"/>
        <v>0</v>
      </c>
      <c r="I310" s="83">
        <f t="shared" si="46"/>
        <v>-4932.8109231923454</v>
      </c>
      <c r="J310" s="81">
        <f t="shared" si="47"/>
        <v>-149.63833213089771</v>
      </c>
      <c r="K310" s="37">
        <f t="shared" si="48"/>
        <v>-5082.4492553232431</v>
      </c>
      <c r="L310" s="37">
        <f t="shared" si="49"/>
        <v>-4015308.091478569</v>
      </c>
      <c r="M310" s="37">
        <f t="shared" si="50"/>
        <v>-4137113.6938331197</v>
      </c>
      <c r="N310" s="41">
        <f>'jan-mar'!M310</f>
        <v>-1464103.7266172252</v>
      </c>
      <c r="O310" s="41">
        <f t="shared" si="51"/>
        <v>-2673009.9672158947</v>
      </c>
    </row>
    <row r="311" spans="1:15" s="34" customFormat="1" x14ac:dyDescent="0.2">
      <c r="A311" s="33">
        <v>5045</v>
      </c>
      <c r="B311" s="34" t="s">
        <v>377</v>
      </c>
      <c r="C311" s="36">
        <v>22514421</v>
      </c>
      <c r="D311" s="36">
        <v>2296</v>
      </c>
      <c r="E311" s="37">
        <f t="shared" si="42"/>
        <v>9805.9324912891989</v>
      </c>
      <c r="F311" s="38">
        <f t="shared" si="43"/>
        <v>0.86511047565705446</v>
      </c>
      <c r="G311" s="83">
        <f t="shared" si="44"/>
        <v>917.3747908793448</v>
      </c>
      <c r="H311" s="39">
        <f t="shared" si="45"/>
        <v>138.41412801653385</v>
      </c>
      <c r="I311" s="83">
        <f t="shared" si="46"/>
        <v>1055.7889188958786</v>
      </c>
      <c r="J311" s="81">
        <f t="shared" si="47"/>
        <v>-149.63833213089771</v>
      </c>
      <c r="K311" s="37">
        <f t="shared" si="48"/>
        <v>906.15058676498097</v>
      </c>
      <c r="L311" s="37">
        <f t="shared" si="49"/>
        <v>2424091.3577849371</v>
      </c>
      <c r="M311" s="37">
        <f t="shared" si="50"/>
        <v>2080521.7472123962</v>
      </c>
      <c r="N311" s="41">
        <f>'jan-mar'!M311</f>
        <v>3985106.8654594207</v>
      </c>
      <c r="O311" s="41">
        <f t="shared" si="51"/>
        <v>-1904585.1182470245</v>
      </c>
    </row>
    <row r="312" spans="1:15" s="34" customFormat="1" x14ac:dyDescent="0.2">
      <c r="A312" s="33">
        <v>5046</v>
      </c>
      <c r="B312" s="34" t="s">
        <v>378</v>
      </c>
      <c r="C312" s="36">
        <v>8495903</v>
      </c>
      <c r="D312" s="36">
        <v>1216</v>
      </c>
      <c r="E312" s="37">
        <f t="shared" si="42"/>
        <v>6986.7623355263158</v>
      </c>
      <c r="F312" s="38">
        <f t="shared" si="43"/>
        <v>0.61639434013636674</v>
      </c>
      <c r="G312" s="83">
        <f t="shared" si="44"/>
        <v>2608.8768843370744</v>
      </c>
      <c r="H312" s="39">
        <f t="shared" si="45"/>
        <v>1125.1236825335429</v>
      </c>
      <c r="I312" s="83">
        <f t="shared" si="46"/>
        <v>3734.0005668706171</v>
      </c>
      <c r="J312" s="81">
        <f t="shared" si="47"/>
        <v>-149.63833213089771</v>
      </c>
      <c r="K312" s="37">
        <f t="shared" si="48"/>
        <v>3584.3622347397195</v>
      </c>
      <c r="L312" s="37">
        <f t="shared" si="49"/>
        <v>4540544.6893146709</v>
      </c>
      <c r="M312" s="37">
        <f t="shared" si="50"/>
        <v>4358584.4774434986</v>
      </c>
      <c r="N312" s="41">
        <f>'jan-mar'!M312</f>
        <v>4070434.6214279863</v>
      </c>
      <c r="O312" s="41">
        <f t="shared" si="51"/>
        <v>288149.85601551225</v>
      </c>
    </row>
    <row r="313" spans="1:15" s="34" customFormat="1" x14ac:dyDescent="0.2">
      <c r="A313" s="33">
        <v>5047</v>
      </c>
      <c r="B313" s="34" t="s">
        <v>379</v>
      </c>
      <c r="C313" s="36">
        <v>31947936</v>
      </c>
      <c r="D313" s="36">
        <v>3873</v>
      </c>
      <c r="E313" s="37">
        <f t="shared" si="42"/>
        <v>8248.8861347792408</v>
      </c>
      <c r="F313" s="38">
        <f t="shared" si="43"/>
        <v>0.72774290604580183</v>
      </c>
      <c r="G313" s="83">
        <f t="shared" si="44"/>
        <v>1851.6026047853195</v>
      </c>
      <c r="H313" s="39">
        <f t="shared" si="45"/>
        <v>683.38035279501912</v>
      </c>
      <c r="I313" s="83">
        <f t="shared" si="46"/>
        <v>2534.9829575803387</v>
      </c>
      <c r="J313" s="81">
        <f t="shared" si="47"/>
        <v>-149.63833213089771</v>
      </c>
      <c r="K313" s="37">
        <f t="shared" si="48"/>
        <v>2385.3446254494411</v>
      </c>
      <c r="L313" s="37">
        <f t="shared" si="49"/>
        <v>9817988.9947086517</v>
      </c>
      <c r="M313" s="37">
        <f t="shared" si="50"/>
        <v>9238439.7343656849</v>
      </c>
      <c r="N313" s="41">
        <f>'jan-mar'!M313</f>
        <v>8680769.0901238415</v>
      </c>
      <c r="O313" s="41">
        <f t="shared" si="51"/>
        <v>557670.64424184337</v>
      </c>
    </row>
    <row r="314" spans="1:15" s="34" customFormat="1" x14ac:dyDescent="0.2">
      <c r="A314" s="33">
        <v>5049</v>
      </c>
      <c r="B314" s="34" t="s">
        <v>380</v>
      </c>
      <c r="C314" s="36">
        <v>12804844</v>
      </c>
      <c r="D314" s="36">
        <v>1108</v>
      </c>
      <c r="E314" s="37">
        <f t="shared" si="42"/>
        <v>11556.718411552347</v>
      </c>
      <c r="F314" s="38">
        <f t="shared" si="43"/>
        <v>1.0195703642599991</v>
      </c>
      <c r="G314" s="83">
        <f t="shared" si="44"/>
        <v>-133.09676127854399</v>
      </c>
      <c r="H314" s="39">
        <f t="shared" si="45"/>
        <v>0</v>
      </c>
      <c r="I314" s="83">
        <f t="shared" si="46"/>
        <v>-133.09676127854399</v>
      </c>
      <c r="J314" s="81">
        <f t="shared" si="47"/>
        <v>-149.63833213089771</v>
      </c>
      <c r="K314" s="37">
        <f t="shared" si="48"/>
        <v>-282.73509340944167</v>
      </c>
      <c r="L314" s="37">
        <f t="shared" si="49"/>
        <v>-147471.21149662675</v>
      </c>
      <c r="M314" s="37">
        <f t="shared" si="50"/>
        <v>-313270.48349766136</v>
      </c>
      <c r="N314" s="41">
        <f>'jan-mar'!M314</f>
        <v>-483043.1251743068</v>
      </c>
      <c r="O314" s="41">
        <f t="shared" si="51"/>
        <v>169772.64167664543</v>
      </c>
    </row>
    <row r="315" spans="1:15" s="34" customFormat="1" x14ac:dyDescent="0.2">
      <c r="A315" s="33">
        <v>5052</v>
      </c>
      <c r="B315" s="34" t="s">
        <v>381</v>
      </c>
      <c r="C315" s="36">
        <v>4734089</v>
      </c>
      <c r="D315" s="36">
        <v>582</v>
      </c>
      <c r="E315" s="37">
        <f t="shared" si="42"/>
        <v>8134.1735395189007</v>
      </c>
      <c r="F315" s="38">
        <f t="shared" si="43"/>
        <v>0.71762259694335961</v>
      </c>
      <c r="G315" s="83">
        <f t="shared" si="44"/>
        <v>1920.4301619415237</v>
      </c>
      <c r="H315" s="39">
        <f t="shared" si="45"/>
        <v>723.52976113613818</v>
      </c>
      <c r="I315" s="83">
        <f t="shared" si="46"/>
        <v>2643.9599230776621</v>
      </c>
      <c r="J315" s="81">
        <f t="shared" si="47"/>
        <v>-149.63833213089771</v>
      </c>
      <c r="K315" s="37">
        <f t="shared" si="48"/>
        <v>2494.3215909467644</v>
      </c>
      <c r="L315" s="37">
        <f t="shared" si="49"/>
        <v>1538784.6752311992</v>
      </c>
      <c r="M315" s="37">
        <f t="shared" si="50"/>
        <v>1451695.1659310169</v>
      </c>
      <c r="N315" s="41">
        <f>'jan-mar'!M315</f>
        <v>1307161.7415058289</v>
      </c>
      <c r="O315" s="41">
        <f t="shared" si="51"/>
        <v>144533.42442518799</v>
      </c>
    </row>
    <row r="316" spans="1:15" s="34" customFormat="1" x14ac:dyDescent="0.2">
      <c r="A316" s="33">
        <v>5053</v>
      </c>
      <c r="B316" s="34" t="s">
        <v>382</v>
      </c>
      <c r="C316" s="36">
        <v>60279179</v>
      </c>
      <c r="D316" s="36">
        <v>6841</v>
      </c>
      <c r="E316" s="37">
        <f t="shared" si="42"/>
        <v>8811.4572430931148</v>
      </c>
      <c r="F316" s="38">
        <f t="shared" si="43"/>
        <v>0.77737471409023451</v>
      </c>
      <c r="G316" s="83">
        <f t="shared" si="44"/>
        <v>1514.0599397969952</v>
      </c>
      <c r="H316" s="39">
        <f t="shared" si="45"/>
        <v>486.48046488516326</v>
      </c>
      <c r="I316" s="83">
        <f t="shared" si="46"/>
        <v>2000.5404046821584</v>
      </c>
      <c r="J316" s="81">
        <f t="shared" si="47"/>
        <v>-149.63833213089771</v>
      </c>
      <c r="K316" s="37">
        <f t="shared" si="48"/>
        <v>1850.9020725512607</v>
      </c>
      <c r="L316" s="37">
        <f t="shared" si="49"/>
        <v>13685696.908430645</v>
      </c>
      <c r="M316" s="37">
        <f t="shared" si="50"/>
        <v>12662021.078323174</v>
      </c>
      <c r="N316" s="41">
        <f>'jan-mar'!M316</f>
        <v>11755483.517425044</v>
      </c>
      <c r="O316" s="41">
        <f t="shared" si="51"/>
        <v>906537.56089813076</v>
      </c>
    </row>
    <row r="317" spans="1:15" s="34" customFormat="1" x14ac:dyDescent="0.2">
      <c r="A317" s="33">
        <v>5054</v>
      </c>
      <c r="B317" s="34" t="s">
        <v>383</v>
      </c>
      <c r="C317" s="36">
        <v>76695261</v>
      </c>
      <c r="D317" s="36">
        <v>9977</v>
      </c>
      <c r="E317" s="37">
        <f t="shared" si="42"/>
        <v>7687.2066753533127</v>
      </c>
      <c r="F317" s="38">
        <f t="shared" si="43"/>
        <v>0.67818976209519743</v>
      </c>
      <c r="G317" s="83">
        <f t="shared" si="44"/>
        <v>2188.6102804408765</v>
      </c>
      <c r="H317" s="39">
        <f t="shared" si="45"/>
        <v>879.96816359409399</v>
      </c>
      <c r="I317" s="83">
        <f t="shared" si="46"/>
        <v>3068.5784440349707</v>
      </c>
      <c r="J317" s="81">
        <f t="shared" si="47"/>
        <v>-149.63833213089771</v>
      </c>
      <c r="K317" s="37">
        <f t="shared" si="48"/>
        <v>2918.9401119040731</v>
      </c>
      <c r="L317" s="37">
        <f t="shared" si="49"/>
        <v>30615207.136136904</v>
      </c>
      <c r="M317" s="37">
        <f t="shared" si="50"/>
        <v>29122265.496466938</v>
      </c>
      <c r="N317" s="41">
        <f>'jan-mar'!M317</f>
        <v>27164751.222686697</v>
      </c>
      <c r="O317" s="41">
        <f t="shared" si="51"/>
        <v>1957514.2737802416</v>
      </c>
    </row>
    <row r="318" spans="1:15" s="34" customFormat="1" x14ac:dyDescent="0.2">
      <c r="A318" s="33">
        <v>5055</v>
      </c>
      <c r="B318" s="34" t="s">
        <v>411</v>
      </c>
      <c r="C318" s="36">
        <v>57438969</v>
      </c>
      <c r="D318" s="36">
        <v>5880</v>
      </c>
      <c r="E318" s="37">
        <f t="shared" si="42"/>
        <v>9768.5321428571424</v>
      </c>
      <c r="F318" s="38">
        <f t="shared" si="43"/>
        <v>0.8618108982583178</v>
      </c>
      <c r="G318" s="83">
        <f t="shared" si="44"/>
        <v>939.81499993857869</v>
      </c>
      <c r="H318" s="39">
        <f t="shared" si="45"/>
        <v>151.50424996775362</v>
      </c>
      <c r="I318" s="83">
        <f t="shared" si="46"/>
        <v>1091.3192499063323</v>
      </c>
      <c r="J318" s="81">
        <f t="shared" si="47"/>
        <v>-149.63833213089771</v>
      </c>
      <c r="K318" s="37">
        <f t="shared" si="48"/>
        <v>941.68091777543464</v>
      </c>
      <c r="L318" s="37">
        <f t="shared" si="49"/>
        <v>6416957.1894492339</v>
      </c>
      <c r="M318" s="37">
        <f t="shared" si="50"/>
        <v>5537083.7965195561</v>
      </c>
      <c r="N318" s="41">
        <f>'jan-mar'!M318</f>
        <v>5179793.528615593</v>
      </c>
      <c r="O318" s="41">
        <f t="shared" si="51"/>
        <v>357290.2679039631</v>
      </c>
    </row>
    <row r="319" spans="1:15" s="34" customFormat="1" x14ac:dyDescent="0.2">
      <c r="A319" s="33">
        <v>5056</v>
      </c>
      <c r="B319" s="34" t="s">
        <v>355</v>
      </c>
      <c r="C319" s="36">
        <v>48755828</v>
      </c>
      <c r="D319" s="36">
        <v>5281</v>
      </c>
      <c r="E319" s="37">
        <f t="shared" si="42"/>
        <v>9232.3097898125361</v>
      </c>
      <c r="F319" s="38">
        <f t="shared" si="43"/>
        <v>0.81450366100041816</v>
      </c>
      <c r="G319" s="83">
        <f t="shared" si="44"/>
        <v>1261.5484117653425</v>
      </c>
      <c r="H319" s="39">
        <f t="shared" si="45"/>
        <v>339.18207353336584</v>
      </c>
      <c r="I319" s="83">
        <f t="shared" si="46"/>
        <v>1600.7304852987083</v>
      </c>
      <c r="J319" s="81">
        <f t="shared" si="47"/>
        <v>-149.63833213089771</v>
      </c>
      <c r="K319" s="37">
        <f t="shared" si="48"/>
        <v>1451.0921531678107</v>
      </c>
      <c r="L319" s="37">
        <f t="shared" si="49"/>
        <v>8453457.692862479</v>
      </c>
      <c r="M319" s="37">
        <f t="shared" si="50"/>
        <v>7663217.6608792087</v>
      </c>
      <c r="N319" s="41">
        <f>'jan-mar'!M319</f>
        <v>6916562.5649351915</v>
      </c>
      <c r="O319" s="41">
        <f t="shared" si="51"/>
        <v>746655.09594401717</v>
      </c>
    </row>
    <row r="320" spans="1:15" s="34" customFormat="1" x14ac:dyDescent="0.2">
      <c r="A320" s="33">
        <v>5057</v>
      </c>
      <c r="B320" s="34" t="s">
        <v>357</v>
      </c>
      <c r="C320" s="36">
        <v>91299510</v>
      </c>
      <c r="D320" s="36">
        <v>10472</v>
      </c>
      <c r="E320" s="37">
        <f t="shared" si="42"/>
        <v>8718.4406035141328</v>
      </c>
      <c r="F320" s="38">
        <f t="shared" si="43"/>
        <v>0.76916849103274598</v>
      </c>
      <c r="G320" s="83">
        <f t="shared" si="44"/>
        <v>1569.8699235443844</v>
      </c>
      <c r="H320" s="39">
        <f t="shared" si="45"/>
        <v>519.03628873780701</v>
      </c>
      <c r="I320" s="83">
        <f t="shared" si="46"/>
        <v>2088.9062122821915</v>
      </c>
      <c r="J320" s="81">
        <f t="shared" si="47"/>
        <v>-149.63833213089771</v>
      </c>
      <c r="K320" s="37">
        <f t="shared" si="48"/>
        <v>1939.2678801512939</v>
      </c>
      <c r="L320" s="37">
        <f t="shared" si="49"/>
        <v>21875025.855019111</v>
      </c>
      <c r="M320" s="37">
        <f t="shared" si="50"/>
        <v>20308013.240944348</v>
      </c>
      <c r="N320" s="41">
        <f>'jan-mar'!M320</f>
        <v>18572418.20953444</v>
      </c>
      <c r="O320" s="41">
        <f t="shared" si="51"/>
        <v>1735595.0314099081</v>
      </c>
    </row>
    <row r="321" spans="1:15" s="34" customFormat="1" x14ac:dyDescent="0.2">
      <c r="A321" s="33">
        <v>5058</v>
      </c>
      <c r="B321" s="34" t="s">
        <v>358</v>
      </c>
      <c r="C321" s="36">
        <v>39348673</v>
      </c>
      <c r="D321" s="36">
        <v>4252</v>
      </c>
      <c r="E321" s="37">
        <f t="shared" si="42"/>
        <v>9254.1563969896524</v>
      </c>
      <c r="F321" s="38">
        <f t="shared" si="43"/>
        <v>0.81643103799829952</v>
      </c>
      <c r="G321" s="83">
        <f t="shared" si="44"/>
        <v>1248.4404474590726</v>
      </c>
      <c r="H321" s="39">
        <f t="shared" si="45"/>
        <v>331.53576102137509</v>
      </c>
      <c r="I321" s="83">
        <f t="shared" si="46"/>
        <v>1579.9762084804477</v>
      </c>
      <c r="J321" s="81">
        <f t="shared" si="47"/>
        <v>-149.63833213089771</v>
      </c>
      <c r="K321" s="37">
        <f t="shared" si="48"/>
        <v>1430.33787634955</v>
      </c>
      <c r="L321" s="37">
        <f t="shared" si="49"/>
        <v>6718058.8384588631</v>
      </c>
      <c r="M321" s="37">
        <f t="shared" si="50"/>
        <v>6081796.6502382867</v>
      </c>
      <c r="N321" s="41">
        <f>'jan-mar'!M321</f>
        <v>5938185.7874274673</v>
      </c>
      <c r="O321" s="41">
        <f t="shared" si="51"/>
        <v>143610.86281081941</v>
      </c>
    </row>
    <row r="322" spans="1:15" s="34" customFormat="1" x14ac:dyDescent="0.2">
      <c r="A322" s="33">
        <v>5059</v>
      </c>
      <c r="B322" s="34" t="s">
        <v>412</v>
      </c>
      <c r="C322" s="36">
        <v>161510739</v>
      </c>
      <c r="D322" s="36">
        <v>18690</v>
      </c>
      <c r="E322" s="37">
        <f t="shared" si="42"/>
        <v>8641.5590690208664</v>
      </c>
      <c r="F322" s="38">
        <f t="shared" si="43"/>
        <v>0.76238575813775644</v>
      </c>
      <c r="G322" s="83">
        <f t="shared" si="44"/>
        <v>1615.9988442403442</v>
      </c>
      <c r="H322" s="39">
        <f t="shared" si="45"/>
        <v>545.9448258104502</v>
      </c>
      <c r="I322" s="83">
        <f t="shared" si="46"/>
        <v>2161.9436700507945</v>
      </c>
      <c r="J322" s="81">
        <f t="shared" si="47"/>
        <v>-149.63833213089771</v>
      </c>
      <c r="K322" s="37">
        <f t="shared" si="48"/>
        <v>2012.3053379198968</v>
      </c>
      <c r="L322" s="37">
        <f t="shared" si="49"/>
        <v>40406727.193249352</v>
      </c>
      <c r="M322" s="37">
        <f t="shared" si="50"/>
        <v>37609986.765722871</v>
      </c>
      <c r="N322" s="41">
        <f>'jan-mar'!M322</f>
        <v>36077989.023099557</v>
      </c>
      <c r="O322" s="41">
        <f t="shared" si="51"/>
        <v>1531997.7426233143</v>
      </c>
    </row>
    <row r="323" spans="1:15" s="34" customFormat="1" x14ac:dyDescent="0.2">
      <c r="A323" s="33">
        <v>5060</v>
      </c>
      <c r="B323" s="34" t="s">
        <v>413</v>
      </c>
      <c r="C323" s="36">
        <v>107841756</v>
      </c>
      <c r="D323" s="36">
        <v>9890</v>
      </c>
      <c r="E323" s="37">
        <f t="shared" si="42"/>
        <v>10904.120930232559</v>
      </c>
      <c r="F323" s="38">
        <f t="shared" si="43"/>
        <v>0.96199614396237065</v>
      </c>
      <c r="G323" s="83">
        <f t="shared" si="44"/>
        <v>258.46172751332887</v>
      </c>
      <c r="H323" s="39">
        <f t="shared" si="45"/>
        <v>0</v>
      </c>
      <c r="I323" s="83">
        <f t="shared" si="46"/>
        <v>258.46172751332887</v>
      </c>
      <c r="J323" s="81">
        <f t="shared" si="47"/>
        <v>-149.63833213089771</v>
      </c>
      <c r="K323" s="37">
        <f t="shared" si="48"/>
        <v>108.82339538243116</v>
      </c>
      <c r="L323" s="37">
        <f t="shared" si="49"/>
        <v>2556186.4851068226</v>
      </c>
      <c r="M323" s="37">
        <f t="shared" si="50"/>
        <v>1076263.3803322441</v>
      </c>
      <c r="N323" s="41">
        <f>'jan-mar'!M323</f>
        <v>421969.05670225946</v>
      </c>
      <c r="O323" s="41">
        <f t="shared" si="51"/>
        <v>654294.32362998463</v>
      </c>
    </row>
    <row r="324" spans="1:15" s="34" customFormat="1" x14ac:dyDescent="0.2">
      <c r="A324" s="33">
        <v>5061</v>
      </c>
      <c r="B324" s="34" t="s">
        <v>285</v>
      </c>
      <c r="C324" s="36">
        <v>18744927</v>
      </c>
      <c r="D324" s="36">
        <v>1957</v>
      </c>
      <c r="E324" s="37">
        <f t="shared" si="42"/>
        <v>9578.3990802248336</v>
      </c>
      <c r="F324" s="38">
        <f t="shared" si="43"/>
        <v>0.84503675623785357</v>
      </c>
      <c r="G324" s="83">
        <f t="shared" si="44"/>
        <v>1053.8948375179639</v>
      </c>
      <c r="H324" s="39">
        <f t="shared" si="45"/>
        <v>218.05082188906169</v>
      </c>
      <c r="I324" s="83">
        <f t="shared" si="46"/>
        <v>1271.9456594070257</v>
      </c>
      <c r="J324" s="81">
        <f t="shared" si="47"/>
        <v>-149.63833213089771</v>
      </c>
      <c r="K324" s="37">
        <f t="shared" si="48"/>
        <v>1122.307327276128</v>
      </c>
      <c r="L324" s="37">
        <f t="shared" si="49"/>
        <v>2489197.6554595493</v>
      </c>
      <c r="M324" s="37">
        <f t="shared" si="50"/>
        <v>2196355.4394793827</v>
      </c>
      <c r="N324" s="41">
        <f>'jan-mar'!M324</f>
        <v>3544282.893860667</v>
      </c>
      <c r="O324" s="41">
        <f t="shared" si="51"/>
        <v>-1347927.4543812843</v>
      </c>
    </row>
    <row r="325" spans="1:15" s="34" customFormat="1" x14ac:dyDescent="0.2">
      <c r="A325" s="33">
        <v>5401</v>
      </c>
      <c r="B325" s="34" t="s">
        <v>324</v>
      </c>
      <c r="C325" s="36">
        <v>854002611</v>
      </c>
      <c r="D325" s="36">
        <v>77992</v>
      </c>
      <c r="E325" s="37">
        <f t="shared" si="42"/>
        <v>10949.874487126885</v>
      </c>
      <c r="F325" s="38">
        <f t="shared" si="43"/>
        <v>0.96603266791386777</v>
      </c>
      <c r="G325" s="83">
        <f t="shared" si="44"/>
        <v>231.00959337673339</v>
      </c>
      <c r="H325" s="39">
        <f t="shared" si="45"/>
        <v>0</v>
      </c>
      <c r="I325" s="83">
        <f t="shared" si="46"/>
        <v>231.00959337673339</v>
      </c>
      <c r="J325" s="81">
        <f t="shared" si="47"/>
        <v>-149.63833213089771</v>
      </c>
      <c r="K325" s="37">
        <f t="shared" si="48"/>
        <v>81.371261245835683</v>
      </c>
      <c r="L325" s="37">
        <f t="shared" si="49"/>
        <v>18016900.206638191</v>
      </c>
      <c r="M325" s="37">
        <f t="shared" si="50"/>
        <v>6346307.4070852166</v>
      </c>
      <c r="N325" s="41">
        <f>'jan-mar'!M325</f>
        <v>1363454.9991023757</v>
      </c>
      <c r="O325" s="41">
        <f t="shared" si="51"/>
        <v>4982852.4079828411</v>
      </c>
    </row>
    <row r="326" spans="1:15" s="34" customFormat="1" x14ac:dyDescent="0.2">
      <c r="A326" s="33">
        <v>5402</v>
      </c>
      <c r="B326" s="34" t="s">
        <v>386</v>
      </c>
      <c r="C326" s="36">
        <v>244901105</v>
      </c>
      <c r="D326" s="36">
        <v>24903</v>
      </c>
      <c r="E326" s="37">
        <f t="shared" si="42"/>
        <v>9834.2008994900207</v>
      </c>
      <c r="F326" s="38">
        <f t="shared" si="43"/>
        <v>0.86760440431569097</v>
      </c>
      <c r="G326" s="83">
        <f t="shared" si="44"/>
        <v>900.41374595885168</v>
      </c>
      <c r="H326" s="39">
        <f t="shared" si="45"/>
        <v>128.52018514624623</v>
      </c>
      <c r="I326" s="83">
        <f t="shared" si="46"/>
        <v>1028.9339311050978</v>
      </c>
      <c r="J326" s="81">
        <f t="shared" si="47"/>
        <v>-149.63833213089771</v>
      </c>
      <c r="K326" s="37">
        <f t="shared" si="48"/>
        <v>879.29559897420017</v>
      </c>
      <c r="L326" s="37">
        <f t="shared" si="49"/>
        <v>25623541.68631025</v>
      </c>
      <c r="M326" s="37">
        <f t="shared" si="50"/>
        <v>21897098.301254507</v>
      </c>
      <c r="N326" s="41">
        <f>'jan-mar'!M326</f>
        <v>17643800.64195817</v>
      </c>
      <c r="O326" s="41">
        <f t="shared" si="51"/>
        <v>4253297.6592963375</v>
      </c>
    </row>
    <row r="327" spans="1:15" s="34" customFormat="1" x14ac:dyDescent="0.2">
      <c r="A327" s="33">
        <v>5403</v>
      </c>
      <c r="B327" s="34" t="s">
        <v>342</v>
      </c>
      <c r="C327" s="36">
        <v>215045360</v>
      </c>
      <c r="D327" s="36">
        <v>21317</v>
      </c>
      <c r="E327" s="37">
        <f t="shared" si="42"/>
        <v>10087.974855748933</v>
      </c>
      <c r="F327" s="38">
        <f t="shared" si="43"/>
        <v>0.88999314788531514</v>
      </c>
      <c r="G327" s="83">
        <f t="shared" si="44"/>
        <v>748.14937220350441</v>
      </c>
      <c r="H327" s="39">
        <f t="shared" si="45"/>
        <v>39.699300455626961</v>
      </c>
      <c r="I327" s="83">
        <f t="shared" si="46"/>
        <v>787.84867265913135</v>
      </c>
      <c r="J327" s="81">
        <f t="shared" si="47"/>
        <v>-149.63833213089771</v>
      </c>
      <c r="K327" s="37">
        <f t="shared" si="48"/>
        <v>638.2103405282337</v>
      </c>
      <c r="L327" s="37">
        <f t="shared" si="49"/>
        <v>16794570.155074704</v>
      </c>
      <c r="M327" s="37">
        <f t="shared" si="50"/>
        <v>13604729.829040358</v>
      </c>
      <c r="N327" s="41">
        <f>'jan-mar'!M327</f>
        <v>15562742.035016768</v>
      </c>
      <c r="O327" s="41">
        <f t="shared" si="51"/>
        <v>-1958012.2059764098</v>
      </c>
    </row>
    <row r="328" spans="1:15" s="34" customFormat="1" x14ac:dyDescent="0.2">
      <c r="A328" s="33">
        <v>5404</v>
      </c>
      <c r="B328" s="34" t="s">
        <v>339</v>
      </c>
      <c r="C328" s="36">
        <v>15996179</v>
      </c>
      <c r="D328" s="36">
        <v>1933</v>
      </c>
      <c r="E328" s="37">
        <f t="shared" si="42"/>
        <v>8275.3124676668394</v>
      </c>
      <c r="F328" s="38">
        <f t="shared" si="43"/>
        <v>0.73007432097595459</v>
      </c>
      <c r="G328" s="83">
        <f t="shared" si="44"/>
        <v>1835.7468050527605</v>
      </c>
      <c r="H328" s="39">
        <f t="shared" si="45"/>
        <v>674.13113628435963</v>
      </c>
      <c r="I328" s="83">
        <f t="shared" si="46"/>
        <v>2509.8779413371203</v>
      </c>
      <c r="J328" s="81">
        <f t="shared" si="47"/>
        <v>-149.63833213089771</v>
      </c>
      <c r="K328" s="37">
        <f t="shared" si="48"/>
        <v>2360.2396092062227</v>
      </c>
      <c r="L328" s="37">
        <f t="shared" si="49"/>
        <v>4851594.0606046533</v>
      </c>
      <c r="M328" s="37">
        <f t="shared" si="50"/>
        <v>4562343.1645956282</v>
      </c>
      <c r="N328" s="41">
        <f>'jan-mar'!M328</f>
        <v>4327136.8684377456</v>
      </c>
      <c r="O328" s="41">
        <f t="shared" si="51"/>
        <v>235206.29615788255</v>
      </c>
    </row>
    <row r="329" spans="1:15" s="34" customFormat="1" x14ac:dyDescent="0.2">
      <c r="A329" s="33">
        <v>5405</v>
      </c>
      <c r="B329" s="34" t="s">
        <v>340</v>
      </c>
      <c r="C329" s="36">
        <v>52106349</v>
      </c>
      <c r="D329" s="36">
        <v>5593</v>
      </c>
      <c r="E329" s="37">
        <f t="shared" ref="E329:E363" si="52">IF(ISNUMBER(C329),(C329)/D329,"")</f>
        <v>9316.350616842481</v>
      </c>
      <c r="F329" s="38">
        <f t="shared" ref="F329:F363" si="53">IF(ISNUMBER(C329),E329/E$365,"")</f>
        <v>0.82191800939727622</v>
      </c>
      <c r="G329" s="83">
        <f t="shared" ref="G329:G363" si="54">IF(ISNUMBER(D329),(E$365-E329)*0.6,"")</f>
        <v>1211.1239155473754</v>
      </c>
      <c r="H329" s="39">
        <f t="shared" ref="H329:H363" si="55">IF(ISNUMBER(D329),(IF(E329&gt;=E$365*0.9,0,IF(E329&lt;0.9*E$365,(E$365*0.9-E329)*0.35))),"")</f>
        <v>309.76778407288509</v>
      </c>
      <c r="I329" s="83">
        <f t="shared" ref="I329:I363" si="56">IF(ISNUMBER(C329),G329+H329,"")</f>
        <v>1520.8916996202606</v>
      </c>
      <c r="J329" s="81">
        <f t="shared" ref="J329:J363" si="57">IF(ISNUMBER(D329),I$367,"")</f>
        <v>-149.63833213089771</v>
      </c>
      <c r="K329" s="37">
        <f t="shared" ref="K329:K363" si="58">IF(ISNUMBER(I329),I329+J329,"")</f>
        <v>1371.253367489363</v>
      </c>
      <c r="L329" s="37">
        <f t="shared" ref="L329:L363" si="59">IF(ISNUMBER(I329),(I329*D329),"")</f>
        <v>8506347.2759761177</v>
      </c>
      <c r="M329" s="37">
        <f t="shared" ref="M329:M363" si="60">IF(ISNUMBER(K329),(K329*D329),"")</f>
        <v>7669420.0843680073</v>
      </c>
      <c r="N329" s="41">
        <f>'jan-mar'!M329</f>
        <v>6726449.8954331623</v>
      </c>
      <c r="O329" s="41">
        <f t="shared" ref="O329:O363" si="61">IF(ISNUMBER(M329),(M329-N329),"")</f>
        <v>942970.18893484492</v>
      </c>
    </row>
    <row r="330" spans="1:15" s="34" customFormat="1" x14ac:dyDescent="0.2">
      <c r="A330" s="33">
        <v>5406</v>
      </c>
      <c r="B330" s="34" t="s">
        <v>341</v>
      </c>
      <c r="C330" s="36">
        <v>125664449</v>
      </c>
      <c r="D330" s="36">
        <v>11310</v>
      </c>
      <c r="E330" s="37">
        <f t="shared" si="52"/>
        <v>11110.915030946066</v>
      </c>
      <c r="F330" s="38">
        <f t="shared" si="53"/>
        <v>0.98024017562282262</v>
      </c>
      <c r="G330" s="83">
        <f t="shared" si="54"/>
        <v>134.38526708522477</v>
      </c>
      <c r="H330" s="39">
        <f t="shared" si="55"/>
        <v>0</v>
      </c>
      <c r="I330" s="83">
        <f t="shared" si="56"/>
        <v>134.38526708522477</v>
      </c>
      <c r="J330" s="81">
        <f t="shared" si="57"/>
        <v>-149.63833213089771</v>
      </c>
      <c r="K330" s="37">
        <f t="shared" si="58"/>
        <v>-15.25306504567294</v>
      </c>
      <c r="L330" s="37">
        <f t="shared" si="59"/>
        <v>1519897.3707338921</v>
      </c>
      <c r="M330" s="37">
        <f t="shared" si="60"/>
        <v>-172512.16566656096</v>
      </c>
      <c r="N330" s="41">
        <f>'jan-mar'!M330</f>
        <v>-755493.98530813353</v>
      </c>
      <c r="O330" s="41">
        <f t="shared" si="61"/>
        <v>582981.81964157254</v>
      </c>
    </row>
    <row r="331" spans="1:15" s="34" customFormat="1" x14ac:dyDescent="0.2">
      <c r="A331" s="33">
        <v>5411</v>
      </c>
      <c r="B331" s="34" t="s">
        <v>325</v>
      </c>
      <c r="C331" s="36">
        <v>22475695</v>
      </c>
      <c r="D331" s="36">
        <v>2866</v>
      </c>
      <c r="E331" s="37">
        <f t="shared" si="52"/>
        <v>7842.1824842986744</v>
      </c>
      <c r="F331" s="38">
        <f t="shared" si="53"/>
        <v>0.69186221965200367</v>
      </c>
      <c r="G331" s="83">
        <f t="shared" si="54"/>
        <v>2095.6247950736592</v>
      </c>
      <c r="H331" s="39">
        <f t="shared" si="55"/>
        <v>825.72663046321736</v>
      </c>
      <c r="I331" s="83">
        <f t="shared" si="56"/>
        <v>2921.3514255368764</v>
      </c>
      <c r="J331" s="81">
        <f t="shared" si="57"/>
        <v>-149.63833213089771</v>
      </c>
      <c r="K331" s="37">
        <f t="shared" si="58"/>
        <v>2771.7130934059787</v>
      </c>
      <c r="L331" s="37">
        <f t="shared" si="59"/>
        <v>8372593.1855886877</v>
      </c>
      <c r="M331" s="37">
        <f t="shared" si="60"/>
        <v>7943729.7257015351</v>
      </c>
      <c r="N331" s="41">
        <f>'jan-mar'!M331</f>
        <v>7308051.1942537911</v>
      </c>
      <c r="O331" s="41">
        <f t="shared" si="61"/>
        <v>635678.531447744</v>
      </c>
    </row>
    <row r="332" spans="1:15" s="34" customFormat="1" x14ac:dyDescent="0.2">
      <c r="A332" s="33">
        <v>5412</v>
      </c>
      <c r="B332" s="34" t="s">
        <v>313</v>
      </c>
      <c r="C332" s="36">
        <v>36029842</v>
      </c>
      <c r="D332" s="36">
        <v>4206</v>
      </c>
      <c r="E332" s="37">
        <f t="shared" si="52"/>
        <v>8566.296243461722</v>
      </c>
      <c r="F332" s="38">
        <f t="shared" si="53"/>
        <v>0.75574583288061192</v>
      </c>
      <c r="G332" s="83">
        <f t="shared" si="54"/>
        <v>1661.1565395758309</v>
      </c>
      <c r="H332" s="39">
        <f t="shared" si="55"/>
        <v>572.28681475615076</v>
      </c>
      <c r="I332" s="83">
        <f t="shared" si="56"/>
        <v>2233.4433543319819</v>
      </c>
      <c r="J332" s="81">
        <f t="shared" si="57"/>
        <v>-149.63833213089771</v>
      </c>
      <c r="K332" s="37">
        <f t="shared" si="58"/>
        <v>2083.8050222010843</v>
      </c>
      <c r="L332" s="37">
        <f t="shared" si="59"/>
        <v>9393862.7483203169</v>
      </c>
      <c r="M332" s="37">
        <f t="shared" si="60"/>
        <v>8764483.9233777598</v>
      </c>
      <c r="N332" s="41">
        <f>'jan-mar'!M332</f>
        <v>7854784.8803668683</v>
      </c>
      <c r="O332" s="41">
        <f t="shared" si="61"/>
        <v>909699.04301089142</v>
      </c>
    </row>
    <row r="333" spans="1:15" s="34" customFormat="1" x14ac:dyDescent="0.2">
      <c r="A333" s="33">
        <v>5413</v>
      </c>
      <c r="B333" s="34" t="s">
        <v>326</v>
      </c>
      <c r="C333" s="36">
        <v>13666595</v>
      </c>
      <c r="D333" s="36">
        <v>1279</v>
      </c>
      <c r="E333" s="37">
        <f t="shared" si="52"/>
        <v>10685.375293197811</v>
      </c>
      <c r="F333" s="38">
        <f t="shared" si="53"/>
        <v>0.94269770984902745</v>
      </c>
      <c r="G333" s="83">
        <f t="shared" si="54"/>
        <v>389.70910973417773</v>
      </c>
      <c r="H333" s="39">
        <f t="shared" si="55"/>
        <v>0</v>
      </c>
      <c r="I333" s="83">
        <f t="shared" si="56"/>
        <v>389.70910973417773</v>
      </c>
      <c r="J333" s="81">
        <f t="shared" si="57"/>
        <v>-149.63833213089771</v>
      </c>
      <c r="K333" s="37">
        <f t="shared" si="58"/>
        <v>240.07077760328002</v>
      </c>
      <c r="L333" s="37">
        <f t="shared" si="59"/>
        <v>498437.95135001332</v>
      </c>
      <c r="M333" s="37">
        <f t="shared" si="60"/>
        <v>307050.52455459512</v>
      </c>
      <c r="N333" s="41">
        <f>'jan-mar'!M333</f>
        <v>365576.45117514546</v>
      </c>
      <c r="O333" s="41">
        <f t="shared" si="61"/>
        <v>-58525.926620550337</v>
      </c>
    </row>
    <row r="334" spans="1:15" s="34" customFormat="1" x14ac:dyDescent="0.2">
      <c r="A334" s="33">
        <v>5414</v>
      </c>
      <c r="B334" s="34" t="s">
        <v>327</v>
      </c>
      <c r="C334" s="36">
        <v>11733369</v>
      </c>
      <c r="D334" s="36">
        <v>1079</v>
      </c>
      <c r="E334" s="37">
        <f t="shared" si="52"/>
        <v>10874.299351251158</v>
      </c>
      <c r="F334" s="38">
        <f t="shared" si="53"/>
        <v>0.95936518964972761</v>
      </c>
      <c r="G334" s="83">
        <f t="shared" si="54"/>
        <v>276.35467490216905</v>
      </c>
      <c r="H334" s="39">
        <f t="shared" si="55"/>
        <v>0</v>
      </c>
      <c r="I334" s="83">
        <f t="shared" si="56"/>
        <v>276.35467490216905</v>
      </c>
      <c r="J334" s="81">
        <f t="shared" si="57"/>
        <v>-149.63833213089771</v>
      </c>
      <c r="K334" s="37">
        <f t="shared" si="58"/>
        <v>126.71634277127134</v>
      </c>
      <c r="L334" s="37">
        <f t="shared" si="59"/>
        <v>298186.6942194404</v>
      </c>
      <c r="M334" s="37">
        <f t="shared" si="60"/>
        <v>136726.93385020178</v>
      </c>
      <c r="N334" s="41">
        <f>'jan-mar'!M334</f>
        <v>734060.97213881428</v>
      </c>
      <c r="O334" s="41">
        <f t="shared" si="61"/>
        <v>-597334.0382886125</v>
      </c>
    </row>
    <row r="335" spans="1:15" s="34" customFormat="1" x14ac:dyDescent="0.2">
      <c r="A335" s="33">
        <v>5415</v>
      </c>
      <c r="B335" s="34" t="s">
        <v>387</v>
      </c>
      <c r="C335" s="36">
        <v>6809913</v>
      </c>
      <c r="D335" s="36">
        <v>983</v>
      </c>
      <c r="E335" s="37">
        <f t="shared" si="52"/>
        <v>6927.6836215666326</v>
      </c>
      <c r="F335" s="38">
        <f t="shared" si="53"/>
        <v>0.61118222855184678</v>
      </c>
      <c r="G335" s="83">
        <f t="shared" si="54"/>
        <v>2644.3241127128845</v>
      </c>
      <c r="H335" s="39">
        <f t="shared" si="55"/>
        <v>1145.8012324194319</v>
      </c>
      <c r="I335" s="83">
        <f t="shared" si="56"/>
        <v>3790.1253451323164</v>
      </c>
      <c r="J335" s="81">
        <f t="shared" si="57"/>
        <v>-149.63833213089771</v>
      </c>
      <c r="K335" s="37">
        <f t="shared" si="58"/>
        <v>3640.4870130014187</v>
      </c>
      <c r="L335" s="37">
        <f t="shared" si="59"/>
        <v>3725693.2142650671</v>
      </c>
      <c r="M335" s="37">
        <f t="shared" si="60"/>
        <v>3578598.7337803948</v>
      </c>
      <c r="N335" s="41">
        <f>'jan-mar'!M335</f>
        <v>3378415.6704471312</v>
      </c>
      <c r="O335" s="41">
        <f t="shared" si="61"/>
        <v>200183.06333326362</v>
      </c>
    </row>
    <row r="336" spans="1:15" s="34" customFormat="1" x14ac:dyDescent="0.2">
      <c r="A336" s="33">
        <v>5416</v>
      </c>
      <c r="B336" s="34" t="s">
        <v>328</v>
      </c>
      <c r="C336" s="36">
        <v>50581678</v>
      </c>
      <c r="D336" s="36">
        <v>3949</v>
      </c>
      <c r="E336" s="37">
        <f t="shared" si="52"/>
        <v>12808.73081792859</v>
      </c>
      <c r="F336" s="38">
        <f t="shared" si="53"/>
        <v>1.1300268710094439</v>
      </c>
      <c r="G336" s="83">
        <f t="shared" si="54"/>
        <v>-884.30420510428996</v>
      </c>
      <c r="H336" s="39">
        <f t="shared" si="55"/>
        <v>0</v>
      </c>
      <c r="I336" s="83">
        <f t="shared" si="56"/>
        <v>-884.30420510428996</v>
      </c>
      <c r="J336" s="81">
        <f t="shared" si="57"/>
        <v>-149.63833213089771</v>
      </c>
      <c r="K336" s="37">
        <f t="shared" si="58"/>
        <v>-1033.9425372351877</v>
      </c>
      <c r="L336" s="37">
        <f t="shared" si="59"/>
        <v>-3492117.305956841</v>
      </c>
      <c r="M336" s="37">
        <f t="shared" si="60"/>
        <v>-4083039.0795417563</v>
      </c>
      <c r="N336" s="41">
        <f>'jan-mar'!M336</f>
        <v>-1015741.7602105916</v>
      </c>
      <c r="O336" s="41">
        <f t="shared" si="61"/>
        <v>-3067297.3193311645</v>
      </c>
    </row>
    <row r="337" spans="1:15" s="34" customFormat="1" x14ac:dyDescent="0.2">
      <c r="A337" s="33">
        <v>5417</v>
      </c>
      <c r="B337" s="34" t="s">
        <v>329</v>
      </c>
      <c r="C337" s="36">
        <v>17343620</v>
      </c>
      <c r="D337" s="36">
        <v>2048</v>
      </c>
      <c r="E337" s="37">
        <f t="shared" si="52"/>
        <v>8468.564453125</v>
      </c>
      <c r="F337" s="38">
        <f t="shared" si="53"/>
        <v>0.74712362426351986</v>
      </c>
      <c r="G337" s="83">
        <f t="shared" si="54"/>
        <v>1719.795613777864</v>
      </c>
      <c r="H337" s="39">
        <f t="shared" si="55"/>
        <v>606.49294137400341</v>
      </c>
      <c r="I337" s="83">
        <f t="shared" si="56"/>
        <v>2326.2885551518675</v>
      </c>
      <c r="J337" s="81">
        <f t="shared" si="57"/>
        <v>-149.63833213089771</v>
      </c>
      <c r="K337" s="37">
        <f t="shared" si="58"/>
        <v>2176.6502230209699</v>
      </c>
      <c r="L337" s="37">
        <f t="shared" si="59"/>
        <v>4764238.9609510247</v>
      </c>
      <c r="M337" s="37">
        <f t="shared" si="60"/>
        <v>4457779.6567469463</v>
      </c>
      <c r="N337" s="41">
        <f>'jan-mar'!M337</f>
        <v>3950918.9860892408</v>
      </c>
      <c r="O337" s="41">
        <f t="shared" si="61"/>
        <v>506860.67065770552</v>
      </c>
    </row>
    <row r="338" spans="1:15" s="34" customFormat="1" x14ac:dyDescent="0.2">
      <c r="A338" s="33">
        <v>5418</v>
      </c>
      <c r="B338" s="34" t="s">
        <v>330</v>
      </c>
      <c r="C338" s="36">
        <v>69737624</v>
      </c>
      <c r="D338" s="36">
        <v>6782</v>
      </c>
      <c r="E338" s="37">
        <f t="shared" si="52"/>
        <v>10282.751990563256</v>
      </c>
      <c r="F338" s="38">
        <f t="shared" si="53"/>
        <v>0.9071770046879214</v>
      </c>
      <c r="G338" s="83">
        <f t="shared" si="54"/>
        <v>631.28309131491039</v>
      </c>
      <c r="H338" s="39">
        <f t="shared" si="55"/>
        <v>0</v>
      </c>
      <c r="I338" s="83">
        <f t="shared" si="56"/>
        <v>631.28309131491039</v>
      </c>
      <c r="J338" s="81">
        <f t="shared" si="57"/>
        <v>-149.63833213089771</v>
      </c>
      <c r="K338" s="37">
        <f t="shared" si="58"/>
        <v>481.64475918401268</v>
      </c>
      <c r="L338" s="37">
        <f t="shared" si="59"/>
        <v>4281361.9252977222</v>
      </c>
      <c r="M338" s="37">
        <f t="shared" si="60"/>
        <v>3266514.7567859739</v>
      </c>
      <c r="N338" s="41">
        <f>'jan-mar'!M338</f>
        <v>3725532.1257603657</v>
      </c>
      <c r="O338" s="41">
        <f t="shared" si="61"/>
        <v>-459017.36897439184</v>
      </c>
    </row>
    <row r="339" spans="1:15" s="34" customFormat="1" x14ac:dyDescent="0.2">
      <c r="A339" s="33">
        <v>5419</v>
      </c>
      <c r="B339" s="34" t="s">
        <v>331</v>
      </c>
      <c r="C339" s="36">
        <v>30930507</v>
      </c>
      <c r="D339" s="36">
        <v>3428</v>
      </c>
      <c r="E339" s="37">
        <f t="shared" si="52"/>
        <v>9022.9016919486585</v>
      </c>
      <c r="F339" s="38">
        <f t="shared" si="53"/>
        <v>0.79602901421793348</v>
      </c>
      <c r="G339" s="83">
        <f t="shared" si="54"/>
        <v>1387.193270483669</v>
      </c>
      <c r="H339" s="39">
        <f t="shared" si="55"/>
        <v>412.47490778572296</v>
      </c>
      <c r="I339" s="83">
        <f t="shared" si="56"/>
        <v>1799.668178269392</v>
      </c>
      <c r="J339" s="81">
        <f t="shared" si="57"/>
        <v>-149.63833213089771</v>
      </c>
      <c r="K339" s="37">
        <f t="shared" si="58"/>
        <v>1650.0298461384943</v>
      </c>
      <c r="L339" s="37">
        <f t="shared" si="59"/>
        <v>6169262.5151074762</v>
      </c>
      <c r="M339" s="37">
        <f t="shared" si="60"/>
        <v>5656302.312562759</v>
      </c>
      <c r="N339" s="41">
        <f>'jan-mar'!M339</f>
        <v>5050179.2979071857</v>
      </c>
      <c r="O339" s="41">
        <f t="shared" si="61"/>
        <v>606123.01465557329</v>
      </c>
    </row>
    <row r="340" spans="1:15" s="34" customFormat="1" x14ac:dyDescent="0.2">
      <c r="A340" s="33">
        <v>5420</v>
      </c>
      <c r="B340" s="34" t="s">
        <v>332</v>
      </c>
      <c r="C340" s="36">
        <v>8725646</v>
      </c>
      <c r="D340" s="36">
        <v>1056</v>
      </c>
      <c r="E340" s="37">
        <f t="shared" si="52"/>
        <v>8262.922348484848</v>
      </c>
      <c r="F340" s="38">
        <f t="shared" si="53"/>
        <v>0.72898122535159637</v>
      </c>
      <c r="G340" s="83">
        <f t="shared" si="54"/>
        <v>1843.1808765619553</v>
      </c>
      <c r="H340" s="39">
        <f t="shared" si="55"/>
        <v>678.46767799805662</v>
      </c>
      <c r="I340" s="83">
        <f t="shared" si="56"/>
        <v>2521.6485545600117</v>
      </c>
      <c r="J340" s="81">
        <f t="shared" si="57"/>
        <v>-149.63833213089771</v>
      </c>
      <c r="K340" s="37">
        <f t="shared" si="58"/>
        <v>2372.010222429114</v>
      </c>
      <c r="L340" s="37">
        <f t="shared" si="59"/>
        <v>2662860.8736153725</v>
      </c>
      <c r="M340" s="37">
        <f t="shared" si="60"/>
        <v>2504842.7948851446</v>
      </c>
      <c r="N340" s="41">
        <f>'jan-mar'!M340</f>
        <v>2244868.1686085151</v>
      </c>
      <c r="O340" s="41">
        <f t="shared" si="61"/>
        <v>259974.62627662951</v>
      </c>
    </row>
    <row r="341" spans="1:15" s="34" customFormat="1" x14ac:dyDescent="0.2">
      <c r="A341" s="33">
        <v>5421</v>
      </c>
      <c r="B341" s="34" t="s">
        <v>414</v>
      </c>
      <c r="C341" s="36">
        <v>153237340</v>
      </c>
      <c r="D341" s="36">
        <v>14851</v>
      </c>
      <c r="E341" s="37">
        <f t="shared" si="52"/>
        <v>10318.31795838664</v>
      </c>
      <c r="F341" s="38">
        <f t="shared" si="53"/>
        <v>0.91031474720942296</v>
      </c>
      <c r="G341" s="83">
        <f t="shared" si="54"/>
        <v>609.94351062087992</v>
      </c>
      <c r="H341" s="39">
        <f t="shared" si="55"/>
        <v>0</v>
      </c>
      <c r="I341" s="83">
        <f t="shared" si="56"/>
        <v>609.94351062087992</v>
      </c>
      <c r="J341" s="81">
        <f t="shared" si="57"/>
        <v>-149.63833213089771</v>
      </c>
      <c r="K341" s="37">
        <f t="shared" si="58"/>
        <v>460.30517848998221</v>
      </c>
      <c r="L341" s="37">
        <f t="shared" si="59"/>
        <v>9058271.076230688</v>
      </c>
      <c r="M341" s="37">
        <f t="shared" si="60"/>
        <v>6835992.2057547262</v>
      </c>
      <c r="N341" s="41">
        <f>'jan-mar'!M341</f>
        <v>8825776.9773248509</v>
      </c>
      <c r="O341" s="41">
        <f t="shared" si="61"/>
        <v>-1989784.7715701247</v>
      </c>
    </row>
    <row r="342" spans="1:15" s="34" customFormat="1" x14ac:dyDescent="0.2">
      <c r="A342" s="33">
        <v>5422</v>
      </c>
      <c r="B342" s="34" t="s">
        <v>333</v>
      </c>
      <c r="C342" s="36">
        <v>45753540</v>
      </c>
      <c r="D342" s="36">
        <v>5517</v>
      </c>
      <c r="E342" s="37">
        <f t="shared" si="52"/>
        <v>8293.1919521479067</v>
      </c>
      <c r="F342" s="38">
        <f t="shared" si="53"/>
        <v>0.7316517058231029</v>
      </c>
      <c r="G342" s="83">
        <f t="shared" si="54"/>
        <v>1825.01911436412</v>
      </c>
      <c r="H342" s="39">
        <f t="shared" si="55"/>
        <v>667.87331671598611</v>
      </c>
      <c r="I342" s="83">
        <f t="shared" si="56"/>
        <v>2492.8924310801062</v>
      </c>
      <c r="J342" s="81">
        <f t="shared" si="57"/>
        <v>-149.63833213089771</v>
      </c>
      <c r="K342" s="37">
        <f t="shared" si="58"/>
        <v>2343.2540989492086</v>
      </c>
      <c r="L342" s="37">
        <f t="shared" si="59"/>
        <v>13753287.542268947</v>
      </c>
      <c r="M342" s="37">
        <f t="shared" si="60"/>
        <v>12927732.863902783</v>
      </c>
      <c r="N342" s="41">
        <f>'jan-mar'!M342</f>
        <v>11767048.481593916</v>
      </c>
      <c r="O342" s="41">
        <f t="shared" si="61"/>
        <v>1160684.3823088668</v>
      </c>
    </row>
    <row r="343" spans="1:15" s="34" customFormat="1" x14ac:dyDescent="0.2">
      <c r="A343" s="33">
        <v>5423</v>
      </c>
      <c r="B343" s="34" t="s">
        <v>334</v>
      </c>
      <c r="C343" s="36">
        <v>18934122</v>
      </c>
      <c r="D343" s="36">
        <v>2171</v>
      </c>
      <c r="E343" s="37">
        <f t="shared" si="52"/>
        <v>8721.3827729157074</v>
      </c>
      <c r="F343" s="38">
        <f t="shared" si="53"/>
        <v>0.76942805855197183</v>
      </c>
      <c r="G343" s="83">
        <f t="shared" si="54"/>
        <v>1568.1046219034397</v>
      </c>
      <c r="H343" s="39">
        <f t="shared" si="55"/>
        <v>518.00652944725584</v>
      </c>
      <c r="I343" s="83">
        <f t="shared" si="56"/>
        <v>2086.1111513506958</v>
      </c>
      <c r="J343" s="81">
        <f t="shared" si="57"/>
        <v>-149.63833213089771</v>
      </c>
      <c r="K343" s="37">
        <f t="shared" si="58"/>
        <v>1936.4728192197981</v>
      </c>
      <c r="L343" s="37">
        <f t="shared" si="59"/>
        <v>4528947.3095823601</v>
      </c>
      <c r="M343" s="37">
        <f t="shared" si="60"/>
        <v>4204082.4905261816</v>
      </c>
      <c r="N343" s="41">
        <f>'jan-mar'!M343</f>
        <v>3851530.528881711</v>
      </c>
      <c r="O343" s="41">
        <f t="shared" si="61"/>
        <v>352551.96164447069</v>
      </c>
    </row>
    <row r="344" spans="1:15" s="34" customFormat="1" x14ac:dyDescent="0.2">
      <c r="A344" s="33">
        <v>5424</v>
      </c>
      <c r="B344" s="34" t="s">
        <v>335</v>
      </c>
      <c r="C344" s="36">
        <v>20518177</v>
      </c>
      <c r="D344" s="36">
        <v>2714</v>
      </c>
      <c r="E344" s="37">
        <f t="shared" si="52"/>
        <v>7560.124170965365</v>
      </c>
      <c r="F344" s="38">
        <f t="shared" si="53"/>
        <v>0.66697814036351522</v>
      </c>
      <c r="G344" s="83">
        <f t="shared" si="54"/>
        <v>2264.8597830736448</v>
      </c>
      <c r="H344" s="39">
        <f t="shared" si="55"/>
        <v>924.44704012987563</v>
      </c>
      <c r="I344" s="83">
        <f t="shared" si="56"/>
        <v>3189.3068232035203</v>
      </c>
      <c r="J344" s="81">
        <f t="shared" si="57"/>
        <v>-149.63833213089771</v>
      </c>
      <c r="K344" s="37">
        <f t="shared" si="58"/>
        <v>3039.6684910726226</v>
      </c>
      <c r="L344" s="37">
        <f t="shared" si="59"/>
        <v>8655778.7181743532</v>
      </c>
      <c r="M344" s="37">
        <f t="shared" si="60"/>
        <v>8249660.2847710978</v>
      </c>
      <c r="N344" s="41">
        <f>'jan-mar'!M344</f>
        <v>7835590.4665752929</v>
      </c>
      <c r="O344" s="41">
        <f t="shared" si="61"/>
        <v>414069.81819580495</v>
      </c>
    </row>
    <row r="345" spans="1:15" s="34" customFormat="1" x14ac:dyDescent="0.2">
      <c r="A345" s="33">
        <v>5425</v>
      </c>
      <c r="B345" s="34" t="s">
        <v>415</v>
      </c>
      <c r="C345" s="36">
        <v>18491074</v>
      </c>
      <c r="D345" s="36">
        <v>1836</v>
      </c>
      <c r="E345" s="37">
        <f t="shared" si="52"/>
        <v>10071.391067538127</v>
      </c>
      <c r="F345" s="38">
        <f t="shared" si="53"/>
        <v>0.88853007347398394</v>
      </c>
      <c r="G345" s="83">
        <f t="shared" si="54"/>
        <v>758.09964512998806</v>
      </c>
      <c r="H345" s="39">
        <f t="shared" si="55"/>
        <v>45.503626329409144</v>
      </c>
      <c r="I345" s="83">
        <f t="shared" si="56"/>
        <v>803.60327145939721</v>
      </c>
      <c r="J345" s="81">
        <f t="shared" si="57"/>
        <v>-149.63833213089771</v>
      </c>
      <c r="K345" s="37">
        <f t="shared" si="58"/>
        <v>653.96493932849944</v>
      </c>
      <c r="L345" s="37">
        <f t="shared" si="59"/>
        <v>1475415.6063994532</v>
      </c>
      <c r="M345" s="37">
        <f t="shared" si="60"/>
        <v>1200679.628607125</v>
      </c>
      <c r="N345" s="41">
        <f>'jan-mar'!M345</f>
        <v>2874285.4448534413</v>
      </c>
      <c r="O345" s="41">
        <f t="shared" si="61"/>
        <v>-1673605.8162463163</v>
      </c>
    </row>
    <row r="346" spans="1:15" s="34" customFormat="1" x14ac:dyDescent="0.2">
      <c r="A346" s="33">
        <v>5426</v>
      </c>
      <c r="B346" s="34" t="s">
        <v>416</v>
      </c>
      <c r="C346" s="36">
        <v>18280939</v>
      </c>
      <c r="D346" s="36">
        <v>2000</v>
      </c>
      <c r="E346" s="37">
        <f t="shared" si="52"/>
        <v>9140.4694999999992</v>
      </c>
      <c r="F346" s="38">
        <f t="shared" si="53"/>
        <v>0.80640121925152952</v>
      </c>
      <c r="G346" s="83">
        <f t="shared" si="54"/>
        <v>1316.6525856528644</v>
      </c>
      <c r="H346" s="39">
        <f t="shared" si="55"/>
        <v>371.32617496775373</v>
      </c>
      <c r="I346" s="83">
        <f t="shared" si="56"/>
        <v>1687.9787606206182</v>
      </c>
      <c r="J346" s="81">
        <f t="shared" si="57"/>
        <v>-149.63833213089771</v>
      </c>
      <c r="K346" s="37">
        <f t="shared" si="58"/>
        <v>1538.3404284897206</v>
      </c>
      <c r="L346" s="37">
        <f t="shared" si="59"/>
        <v>3375957.5212412365</v>
      </c>
      <c r="M346" s="37">
        <f t="shared" si="60"/>
        <v>3076680.8569794414</v>
      </c>
      <c r="N346" s="41">
        <f>'jan-mar'!M346</f>
        <v>4328776.3852433991</v>
      </c>
      <c r="O346" s="41">
        <f t="shared" si="61"/>
        <v>-1252095.5282639577</v>
      </c>
    </row>
    <row r="347" spans="1:15" s="34" customFormat="1" x14ac:dyDescent="0.2">
      <c r="A347" s="33">
        <v>5427</v>
      </c>
      <c r="B347" s="34" t="s">
        <v>336</v>
      </c>
      <c r="C347" s="36">
        <v>24175601</v>
      </c>
      <c r="D347" s="36">
        <v>2790</v>
      </c>
      <c r="E347" s="37">
        <f t="shared" si="52"/>
        <v>8665.0899641577053</v>
      </c>
      <c r="F347" s="38">
        <f t="shared" si="53"/>
        <v>0.76446172836318382</v>
      </c>
      <c r="G347" s="83">
        <f t="shared" si="54"/>
        <v>1601.8803071582408</v>
      </c>
      <c r="H347" s="39">
        <f t="shared" si="55"/>
        <v>537.70901251255657</v>
      </c>
      <c r="I347" s="83">
        <f t="shared" si="56"/>
        <v>2139.5893196707975</v>
      </c>
      <c r="J347" s="81">
        <f t="shared" si="57"/>
        <v>-149.63833213089771</v>
      </c>
      <c r="K347" s="37">
        <f t="shared" si="58"/>
        <v>1989.9509875398999</v>
      </c>
      <c r="L347" s="37">
        <f t="shared" si="59"/>
        <v>5969454.2018815251</v>
      </c>
      <c r="M347" s="37">
        <f t="shared" si="60"/>
        <v>5551963.2552363202</v>
      </c>
      <c r="N347" s="41">
        <f>'jan-mar'!M347</f>
        <v>5086247.4804145442</v>
      </c>
      <c r="O347" s="41">
        <f t="shared" si="61"/>
        <v>465715.77482177597</v>
      </c>
    </row>
    <row r="348" spans="1:15" s="34" customFormat="1" x14ac:dyDescent="0.2">
      <c r="A348" s="33">
        <v>5428</v>
      </c>
      <c r="B348" s="34" t="s">
        <v>337</v>
      </c>
      <c r="C348" s="36">
        <v>42987247</v>
      </c>
      <c r="D348" s="36">
        <v>4772</v>
      </c>
      <c r="E348" s="37">
        <f t="shared" si="52"/>
        <v>9008.2244341994974</v>
      </c>
      <c r="F348" s="38">
        <f t="shared" si="53"/>
        <v>0.79473413997277653</v>
      </c>
      <c r="G348" s="83">
        <f t="shared" si="54"/>
        <v>1395.9996251331656</v>
      </c>
      <c r="H348" s="39">
        <f t="shared" si="55"/>
        <v>417.61194799792935</v>
      </c>
      <c r="I348" s="83">
        <f t="shared" si="56"/>
        <v>1813.6115731310949</v>
      </c>
      <c r="J348" s="81">
        <f t="shared" si="57"/>
        <v>-149.63833213089771</v>
      </c>
      <c r="K348" s="37">
        <f t="shared" si="58"/>
        <v>1663.9732410001973</v>
      </c>
      <c r="L348" s="37">
        <f t="shared" si="59"/>
        <v>8654554.4269815851</v>
      </c>
      <c r="M348" s="37">
        <f t="shared" si="60"/>
        <v>7940480.3060529418</v>
      </c>
      <c r="N348" s="41">
        <f>'jan-mar'!M348</f>
        <v>7502600.8215907495</v>
      </c>
      <c r="O348" s="41">
        <f t="shared" si="61"/>
        <v>437879.48446219228</v>
      </c>
    </row>
    <row r="349" spans="1:15" s="34" customFormat="1" x14ac:dyDescent="0.2">
      <c r="A349" s="33">
        <v>5429</v>
      </c>
      <c r="B349" s="34" t="s">
        <v>338</v>
      </c>
      <c r="C349" s="36">
        <v>11614152</v>
      </c>
      <c r="D349" s="36">
        <v>1118</v>
      </c>
      <c r="E349" s="37">
        <f t="shared" si="52"/>
        <v>10388.329159212881</v>
      </c>
      <c r="F349" s="38">
        <f t="shared" si="53"/>
        <v>0.91649135747080435</v>
      </c>
      <c r="G349" s="83">
        <f t="shared" si="54"/>
        <v>567.93679012513564</v>
      </c>
      <c r="H349" s="39">
        <f t="shared" si="55"/>
        <v>0</v>
      </c>
      <c r="I349" s="83">
        <f t="shared" si="56"/>
        <v>567.93679012513564</v>
      </c>
      <c r="J349" s="81">
        <f t="shared" si="57"/>
        <v>-149.63833213089771</v>
      </c>
      <c r="K349" s="37">
        <f t="shared" si="58"/>
        <v>418.29845799423794</v>
      </c>
      <c r="L349" s="37">
        <f t="shared" si="59"/>
        <v>634953.3313599017</v>
      </c>
      <c r="M349" s="37">
        <f t="shared" si="60"/>
        <v>467657.67603755801</v>
      </c>
      <c r="N349" s="41">
        <f>'jan-mar'!M349</f>
        <v>1451346.5259510598</v>
      </c>
      <c r="O349" s="41">
        <f t="shared" si="61"/>
        <v>-983688.84991350176</v>
      </c>
    </row>
    <row r="350" spans="1:15" s="34" customFormat="1" x14ac:dyDescent="0.2">
      <c r="A350" s="33">
        <v>5430</v>
      </c>
      <c r="B350" s="34" t="s">
        <v>417</v>
      </c>
      <c r="C350" s="36">
        <v>20742980</v>
      </c>
      <c r="D350" s="36">
        <v>2847</v>
      </c>
      <c r="E350" s="37">
        <f t="shared" si="52"/>
        <v>7285.907973305234</v>
      </c>
      <c r="F350" s="38">
        <f t="shared" si="53"/>
        <v>0.64278591740038971</v>
      </c>
      <c r="G350" s="83">
        <f t="shared" si="54"/>
        <v>2429.3895016697238</v>
      </c>
      <c r="H350" s="39">
        <f t="shared" si="55"/>
        <v>1020.4227093109215</v>
      </c>
      <c r="I350" s="83">
        <f t="shared" si="56"/>
        <v>3449.8122109806454</v>
      </c>
      <c r="J350" s="81">
        <f t="shared" si="57"/>
        <v>-149.63833213089771</v>
      </c>
      <c r="K350" s="37">
        <f t="shared" si="58"/>
        <v>3300.1738788497478</v>
      </c>
      <c r="L350" s="37">
        <f t="shared" si="59"/>
        <v>9821615.3646618985</v>
      </c>
      <c r="M350" s="37">
        <f t="shared" si="60"/>
        <v>9395595.0330852326</v>
      </c>
      <c r="N350" s="41">
        <f>'jan-mar'!M350</f>
        <v>9479077.2282939795</v>
      </c>
      <c r="O350" s="41">
        <f t="shared" si="61"/>
        <v>-83482.19520874694</v>
      </c>
    </row>
    <row r="351" spans="1:15" s="34" customFormat="1" x14ac:dyDescent="0.2">
      <c r="A351" s="33">
        <v>5432</v>
      </c>
      <c r="B351" s="34" t="s">
        <v>343</v>
      </c>
      <c r="C351" s="36">
        <v>7101423</v>
      </c>
      <c r="D351" s="36">
        <v>862</v>
      </c>
      <c r="E351" s="37">
        <f t="shared" si="52"/>
        <v>8238.3097447795826</v>
      </c>
      <c r="F351" s="38">
        <f t="shared" si="53"/>
        <v>0.72680982336432642</v>
      </c>
      <c r="G351" s="83">
        <f t="shared" si="54"/>
        <v>1857.9484387851144</v>
      </c>
      <c r="H351" s="39">
        <f t="shared" si="55"/>
        <v>687.08208929489956</v>
      </c>
      <c r="I351" s="83">
        <f t="shared" si="56"/>
        <v>2545.0305280800139</v>
      </c>
      <c r="J351" s="81">
        <f t="shared" si="57"/>
        <v>-149.63833213089771</v>
      </c>
      <c r="K351" s="37">
        <f t="shared" si="58"/>
        <v>2395.3921959491163</v>
      </c>
      <c r="L351" s="37">
        <f t="shared" si="59"/>
        <v>2193816.3152049719</v>
      </c>
      <c r="M351" s="37">
        <f t="shared" si="60"/>
        <v>2064828.0729081382</v>
      </c>
      <c r="N351" s="41">
        <f>'jan-mar'!M351</f>
        <v>1888163.5214399053</v>
      </c>
      <c r="O351" s="41">
        <f t="shared" si="61"/>
        <v>176664.55146823288</v>
      </c>
    </row>
    <row r="352" spans="1:15" s="34" customFormat="1" x14ac:dyDescent="0.2">
      <c r="A352" s="33">
        <v>5433</v>
      </c>
      <c r="B352" s="34" t="s">
        <v>344</v>
      </c>
      <c r="C352" s="36">
        <v>7706736</v>
      </c>
      <c r="D352" s="36">
        <v>970</v>
      </c>
      <c r="E352" s="37">
        <f t="shared" si="52"/>
        <v>7945.0886597938143</v>
      </c>
      <c r="F352" s="38">
        <f t="shared" si="53"/>
        <v>0.70094092894453974</v>
      </c>
      <c r="G352" s="83">
        <f t="shared" si="54"/>
        <v>2033.8810897765754</v>
      </c>
      <c r="H352" s="39">
        <f t="shared" si="55"/>
        <v>789.70946903991842</v>
      </c>
      <c r="I352" s="83">
        <f t="shared" si="56"/>
        <v>2823.5905588164937</v>
      </c>
      <c r="J352" s="81">
        <f t="shared" si="57"/>
        <v>-149.63833213089771</v>
      </c>
      <c r="K352" s="37">
        <f t="shared" si="58"/>
        <v>2673.9522266855961</v>
      </c>
      <c r="L352" s="37">
        <f t="shared" si="59"/>
        <v>2738882.8420519987</v>
      </c>
      <c r="M352" s="37">
        <f t="shared" si="60"/>
        <v>2593733.6598850284</v>
      </c>
      <c r="N352" s="41">
        <f>'jan-mar'!M352</f>
        <v>2463223.5358430487</v>
      </c>
      <c r="O352" s="41">
        <f t="shared" si="61"/>
        <v>130510.12404197967</v>
      </c>
    </row>
    <row r="353" spans="1:15" s="34" customFormat="1" x14ac:dyDescent="0.2">
      <c r="A353" s="33">
        <v>5434</v>
      </c>
      <c r="B353" s="34" t="s">
        <v>345</v>
      </c>
      <c r="C353" s="36">
        <v>11195096</v>
      </c>
      <c r="D353" s="36">
        <v>1119</v>
      </c>
      <c r="E353" s="37">
        <f t="shared" si="52"/>
        <v>10004.554066130473</v>
      </c>
      <c r="F353" s="38">
        <f t="shared" si="53"/>
        <v>0.88263350115609063</v>
      </c>
      <c r="G353" s="83">
        <f t="shared" si="54"/>
        <v>798.20184597458024</v>
      </c>
      <c r="H353" s="39">
        <f t="shared" si="55"/>
        <v>68.896576822087894</v>
      </c>
      <c r="I353" s="83">
        <f t="shared" si="56"/>
        <v>867.09842279666816</v>
      </c>
      <c r="J353" s="81">
        <f t="shared" si="57"/>
        <v>-149.63833213089771</v>
      </c>
      <c r="K353" s="37">
        <f t="shared" si="58"/>
        <v>717.46009066577039</v>
      </c>
      <c r="L353" s="37">
        <f t="shared" si="59"/>
        <v>970283.13510947162</v>
      </c>
      <c r="M353" s="37">
        <f t="shared" si="60"/>
        <v>802837.84145499708</v>
      </c>
      <c r="N353" s="41">
        <f>'jan-mar'!M353</f>
        <v>741287.59784368135</v>
      </c>
      <c r="O353" s="41">
        <f t="shared" si="61"/>
        <v>61550.243611315731</v>
      </c>
    </row>
    <row r="354" spans="1:15" s="34" customFormat="1" x14ac:dyDescent="0.2">
      <c r="A354" s="33">
        <v>5435</v>
      </c>
      <c r="B354" s="34" t="s">
        <v>346</v>
      </c>
      <c r="C354" s="36">
        <v>28430934</v>
      </c>
      <c r="D354" s="36">
        <v>2932</v>
      </c>
      <c r="E354" s="37">
        <f t="shared" si="52"/>
        <v>9696.771487039563</v>
      </c>
      <c r="F354" s="38">
        <f t="shared" si="53"/>
        <v>0.85547994552710571</v>
      </c>
      <c r="G354" s="83">
        <f t="shared" si="54"/>
        <v>982.87139342912633</v>
      </c>
      <c r="H354" s="39">
        <f t="shared" si="55"/>
        <v>176.62047950390641</v>
      </c>
      <c r="I354" s="83">
        <f t="shared" si="56"/>
        <v>1159.4918729330327</v>
      </c>
      <c r="J354" s="81">
        <f t="shared" si="57"/>
        <v>-149.63833213089771</v>
      </c>
      <c r="K354" s="37">
        <f t="shared" si="58"/>
        <v>1009.8535408021351</v>
      </c>
      <c r="L354" s="37">
        <f t="shared" si="59"/>
        <v>3399630.1714396519</v>
      </c>
      <c r="M354" s="37">
        <f t="shared" si="60"/>
        <v>2960890.5816318598</v>
      </c>
      <c r="N354" s="41">
        <f>'jan-mar'!M354</f>
        <v>2539544.4891668209</v>
      </c>
      <c r="O354" s="41">
        <f t="shared" si="61"/>
        <v>421346.09246503888</v>
      </c>
    </row>
    <row r="355" spans="1:15" s="34" customFormat="1" x14ac:dyDescent="0.2">
      <c r="A355" s="33">
        <v>5436</v>
      </c>
      <c r="B355" s="34" t="s">
        <v>418</v>
      </c>
      <c r="C355" s="36">
        <v>34839777</v>
      </c>
      <c r="D355" s="36">
        <v>3863</v>
      </c>
      <c r="E355" s="37">
        <f t="shared" si="52"/>
        <v>9018.8395029769617</v>
      </c>
      <c r="F355" s="38">
        <f t="shared" si="53"/>
        <v>0.79567063501874613</v>
      </c>
      <c r="G355" s="83">
        <f t="shared" si="54"/>
        <v>1389.6305838666869</v>
      </c>
      <c r="H355" s="39">
        <f t="shared" si="55"/>
        <v>413.89667392581686</v>
      </c>
      <c r="I355" s="83">
        <f t="shared" si="56"/>
        <v>1803.5272577925039</v>
      </c>
      <c r="J355" s="81">
        <f t="shared" si="57"/>
        <v>-149.63833213089771</v>
      </c>
      <c r="K355" s="37">
        <f t="shared" si="58"/>
        <v>1653.8889256616062</v>
      </c>
      <c r="L355" s="37">
        <f t="shared" si="59"/>
        <v>6967025.7968524424</v>
      </c>
      <c r="M355" s="37">
        <f t="shared" si="60"/>
        <v>6388972.9198307851</v>
      </c>
      <c r="N355" s="41">
        <f>'jan-mar'!M355</f>
        <v>5692750.7211976247</v>
      </c>
      <c r="O355" s="41">
        <f t="shared" si="61"/>
        <v>696222.19863316044</v>
      </c>
    </row>
    <row r="356" spans="1:15" s="34" customFormat="1" x14ac:dyDescent="0.2">
      <c r="A356" s="33">
        <v>5437</v>
      </c>
      <c r="B356" s="34" t="s">
        <v>388</v>
      </c>
      <c r="C356" s="36">
        <v>20827430</v>
      </c>
      <c r="D356" s="36">
        <v>2543</v>
      </c>
      <c r="E356" s="37">
        <f t="shared" si="52"/>
        <v>8190.1022414471099</v>
      </c>
      <c r="F356" s="38">
        <f t="shared" si="53"/>
        <v>0.72255680447242177</v>
      </c>
      <c r="G356" s="83">
        <f t="shared" si="54"/>
        <v>1886.8729407845981</v>
      </c>
      <c r="H356" s="39">
        <f t="shared" si="55"/>
        <v>703.95471546126498</v>
      </c>
      <c r="I356" s="83">
        <f t="shared" si="56"/>
        <v>2590.8276562458632</v>
      </c>
      <c r="J356" s="81">
        <f t="shared" si="57"/>
        <v>-149.63833213089771</v>
      </c>
      <c r="K356" s="37">
        <f t="shared" si="58"/>
        <v>2441.1893241149655</v>
      </c>
      <c r="L356" s="37">
        <f t="shared" si="59"/>
        <v>6588474.7298332304</v>
      </c>
      <c r="M356" s="37">
        <f t="shared" si="60"/>
        <v>6207944.4512243569</v>
      </c>
      <c r="N356" s="41">
        <f>'jan-mar'!M356</f>
        <v>5671698.5729369819</v>
      </c>
      <c r="O356" s="41">
        <f t="shared" si="61"/>
        <v>536245.87828737497</v>
      </c>
    </row>
    <row r="357" spans="1:15" s="34" customFormat="1" x14ac:dyDescent="0.2">
      <c r="A357" s="33">
        <v>5438</v>
      </c>
      <c r="B357" s="34" t="s">
        <v>347</v>
      </c>
      <c r="C357" s="36">
        <v>13095344</v>
      </c>
      <c r="D357" s="36">
        <v>1226</v>
      </c>
      <c r="E357" s="37">
        <f t="shared" si="52"/>
        <v>10681.357259380098</v>
      </c>
      <c r="F357" s="38">
        <f t="shared" si="53"/>
        <v>0.94234322615761557</v>
      </c>
      <c r="G357" s="83">
        <f t="shared" si="54"/>
        <v>392.11993002480523</v>
      </c>
      <c r="H357" s="39">
        <f t="shared" si="55"/>
        <v>0</v>
      </c>
      <c r="I357" s="83">
        <f t="shared" si="56"/>
        <v>392.11993002480523</v>
      </c>
      <c r="J357" s="81">
        <f t="shared" si="57"/>
        <v>-149.63833213089771</v>
      </c>
      <c r="K357" s="37">
        <f t="shared" si="58"/>
        <v>242.48159789390752</v>
      </c>
      <c r="L357" s="37">
        <f t="shared" si="59"/>
        <v>480739.03421041119</v>
      </c>
      <c r="M357" s="37">
        <f t="shared" si="60"/>
        <v>297282.43901793059</v>
      </c>
      <c r="N357" s="41">
        <f>'jan-mar'!M357</f>
        <v>1271967.8403542035</v>
      </c>
      <c r="O357" s="41">
        <f t="shared" si="61"/>
        <v>-974685.40133627295</v>
      </c>
    </row>
    <row r="358" spans="1:15" s="34" customFormat="1" x14ac:dyDescent="0.2">
      <c r="A358" s="33">
        <v>5439</v>
      </c>
      <c r="B358" s="34" t="s">
        <v>348</v>
      </c>
      <c r="C358" s="36">
        <v>8584601</v>
      </c>
      <c r="D358" s="36">
        <v>1054</v>
      </c>
      <c r="E358" s="37">
        <f t="shared" si="52"/>
        <v>8144.7827324478176</v>
      </c>
      <c r="F358" s="38">
        <f t="shared" si="53"/>
        <v>0.71855857360332798</v>
      </c>
      <c r="G358" s="83">
        <f t="shared" si="54"/>
        <v>1914.0646461841734</v>
      </c>
      <c r="H358" s="39">
        <f t="shared" si="55"/>
        <v>719.81654361101732</v>
      </c>
      <c r="I358" s="83">
        <f t="shared" si="56"/>
        <v>2633.8811897951909</v>
      </c>
      <c r="J358" s="81">
        <f t="shared" si="57"/>
        <v>-149.63833213089771</v>
      </c>
      <c r="K358" s="37">
        <f t="shared" si="58"/>
        <v>2484.2428576642933</v>
      </c>
      <c r="L358" s="37">
        <f t="shared" si="59"/>
        <v>2776110.7740441314</v>
      </c>
      <c r="M358" s="37">
        <f t="shared" si="60"/>
        <v>2618391.9719781652</v>
      </c>
      <c r="N358" s="41">
        <f>'jan-mar'!M358</f>
        <v>2449267.2248232714</v>
      </c>
      <c r="O358" s="41">
        <f t="shared" si="61"/>
        <v>169124.74715489382</v>
      </c>
    </row>
    <row r="359" spans="1:15" s="34" customFormat="1" x14ac:dyDescent="0.2">
      <c r="A359" s="33">
        <v>5440</v>
      </c>
      <c r="B359" s="34" t="s">
        <v>349</v>
      </c>
      <c r="C359" s="36">
        <v>8346379</v>
      </c>
      <c r="D359" s="36">
        <v>908</v>
      </c>
      <c r="E359" s="37">
        <f t="shared" si="52"/>
        <v>9192.0473568281941</v>
      </c>
      <c r="F359" s="38">
        <f t="shared" si="53"/>
        <v>0.81095158142194512</v>
      </c>
      <c r="G359" s="83">
        <f t="shared" si="54"/>
        <v>1285.7058715559476</v>
      </c>
      <c r="H359" s="39">
        <f t="shared" si="55"/>
        <v>353.27392507788551</v>
      </c>
      <c r="I359" s="83">
        <f t="shared" si="56"/>
        <v>1638.9797966338331</v>
      </c>
      <c r="J359" s="81">
        <f t="shared" si="57"/>
        <v>-149.63833213089771</v>
      </c>
      <c r="K359" s="37">
        <f t="shared" si="58"/>
        <v>1489.3414645029354</v>
      </c>
      <c r="L359" s="37">
        <f t="shared" si="59"/>
        <v>1488193.6553435205</v>
      </c>
      <c r="M359" s="37">
        <f t="shared" si="60"/>
        <v>1352322.0497686653</v>
      </c>
      <c r="N359" s="41">
        <f>'jan-mar'!M359</f>
        <v>1232339.8285005027</v>
      </c>
      <c r="O359" s="41">
        <f t="shared" si="61"/>
        <v>119982.2212681626</v>
      </c>
    </row>
    <row r="360" spans="1:15" s="34" customFormat="1" x14ac:dyDescent="0.2">
      <c r="A360" s="33">
        <v>5441</v>
      </c>
      <c r="B360" s="34" t="s">
        <v>389</v>
      </c>
      <c r="C360" s="36">
        <v>24098477</v>
      </c>
      <c r="D360" s="36">
        <v>2804</v>
      </c>
      <c r="E360" s="37">
        <f t="shared" si="52"/>
        <v>8594.3213266761777</v>
      </c>
      <c r="F360" s="38">
        <f t="shared" si="53"/>
        <v>0.75821829463695412</v>
      </c>
      <c r="G360" s="83">
        <f t="shared" si="54"/>
        <v>1644.3414896471575</v>
      </c>
      <c r="H360" s="39">
        <f t="shared" si="55"/>
        <v>562.47803563109119</v>
      </c>
      <c r="I360" s="83">
        <f t="shared" si="56"/>
        <v>2206.8195252782489</v>
      </c>
      <c r="J360" s="81">
        <f t="shared" si="57"/>
        <v>-149.63833213089771</v>
      </c>
      <c r="K360" s="37">
        <f t="shared" si="58"/>
        <v>2057.1811931473512</v>
      </c>
      <c r="L360" s="37">
        <f t="shared" si="59"/>
        <v>6187921.9488802096</v>
      </c>
      <c r="M360" s="37">
        <f t="shared" si="60"/>
        <v>5768336.0655851727</v>
      </c>
      <c r="N360" s="41">
        <f>'jan-mar'!M360</f>
        <v>5376698.2869112482</v>
      </c>
      <c r="O360" s="41">
        <f t="shared" si="61"/>
        <v>391637.77867392451</v>
      </c>
    </row>
    <row r="361" spans="1:15" s="34" customFormat="1" x14ac:dyDescent="0.2">
      <c r="A361" s="33">
        <v>5442</v>
      </c>
      <c r="B361" s="34" t="s">
        <v>390</v>
      </c>
      <c r="C361" s="36">
        <v>7071451</v>
      </c>
      <c r="D361" s="36">
        <v>864</v>
      </c>
      <c r="E361" s="37">
        <f t="shared" si="52"/>
        <v>8184.5497685185182</v>
      </c>
      <c r="F361" s="38">
        <f t="shared" si="53"/>
        <v>0.72206694769433422</v>
      </c>
      <c r="G361" s="83">
        <f t="shared" si="54"/>
        <v>1890.204424541753</v>
      </c>
      <c r="H361" s="39">
        <f t="shared" si="55"/>
        <v>705.89808098627202</v>
      </c>
      <c r="I361" s="83">
        <f t="shared" si="56"/>
        <v>2596.1025055280252</v>
      </c>
      <c r="J361" s="81">
        <f t="shared" si="57"/>
        <v>-149.63833213089771</v>
      </c>
      <c r="K361" s="37">
        <f t="shared" si="58"/>
        <v>2446.4641733971275</v>
      </c>
      <c r="L361" s="37">
        <f t="shared" si="59"/>
        <v>2243032.5647762138</v>
      </c>
      <c r="M361" s="37">
        <f t="shared" si="60"/>
        <v>2113745.0458151181</v>
      </c>
      <c r="N361" s="41">
        <f>'jan-mar'!M361</f>
        <v>2001578.4152251487</v>
      </c>
      <c r="O361" s="41">
        <f t="shared" si="61"/>
        <v>112166.63058996946</v>
      </c>
    </row>
    <row r="362" spans="1:15" s="34" customFormat="1" x14ac:dyDescent="0.2">
      <c r="A362" s="33">
        <v>5443</v>
      </c>
      <c r="B362" s="34" t="s">
        <v>350</v>
      </c>
      <c r="C362" s="36">
        <v>19901783</v>
      </c>
      <c r="D362" s="36">
        <v>2117</v>
      </c>
      <c r="E362" s="37">
        <f t="shared" si="52"/>
        <v>9400.9367028814358</v>
      </c>
      <c r="F362" s="38">
        <f t="shared" si="53"/>
        <v>0.82938046227385198</v>
      </c>
      <c r="G362" s="83">
        <f t="shared" si="54"/>
        <v>1160.3722639240025</v>
      </c>
      <c r="H362" s="39">
        <f t="shared" si="55"/>
        <v>280.16265395925092</v>
      </c>
      <c r="I362" s="83">
        <f t="shared" si="56"/>
        <v>1440.5349178832535</v>
      </c>
      <c r="J362" s="81">
        <f t="shared" si="57"/>
        <v>-149.63833213089771</v>
      </c>
      <c r="K362" s="37">
        <f t="shared" si="58"/>
        <v>1290.8965857523558</v>
      </c>
      <c r="L362" s="37">
        <f t="shared" si="59"/>
        <v>3049612.4211588474</v>
      </c>
      <c r="M362" s="37">
        <f t="shared" si="60"/>
        <v>2732828.0720377374</v>
      </c>
      <c r="N362" s="41">
        <f>'jan-mar'!M362</f>
        <v>2289689.9966801368</v>
      </c>
      <c r="O362" s="41">
        <f t="shared" si="61"/>
        <v>443138.07535760058</v>
      </c>
    </row>
    <row r="363" spans="1:15" s="34" customFormat="1" x14ac:dyDescent="0.2">
      <c r="A363" s="33">
        <v>5444</v>
      </c>
      <c r="B363" s="34" t="s">
        <v>351</v>
      </c>
      <c r="C363" s="36">
        <v>95167340</v>
      </c>
      <c r="D363" s="36">
        <v>9850</v>
      </c>
      <c r="E363" s="37">
        <f t="shared" si="52"/>
        <v>9661.6588832487305</v>
      </c>
      <c r="F363" s="38">
        <f t="shared" si="53"/>
        <v>0.85238220021894362</v>
      </c>
      <c r="G363" s="83">
        <f t="shared" si="54"/>
        <v>1003.9389557036258</v>
      </c>
      <c r="H363" s="39">
        <f t="shared" si="55"/>
        <v>188.9098908306978</v>
      </c>
      <c r="I363" s="83">
        <f t="shared" si="56"/>
        <v>1192.8488465343235</v>
      </c>
      <c r="J363" s="81">
        <f t="shared" si="57"/>
        <v>-149.63833213089771</v>
      </c>
      <c r="K363" s="37">
        <f t="shared" si="58"/>
        <v>1043.2105144034258</v>
      </c>
      <c r="L363" s="37">
        <f t="shared" si="59"/>
        <v>11749561.138363086</v>
      </c>
      <c r="M363" s="37">
        <f t="shared" si="60"/>
        <v>10275623.566873744</v>
      </c>
      <c r="N363" s="41">
        <f>'jan-mar'!M363</f>
        <v>10378648.54232375</v>
      </c>
      <c r="O363" s="41">
        <f t="shared" si="61"/>
        <v>-103024.97545000538</v>
      </c>
    </row>
    <row r="364" spans="1:15" s="34" customFormat="1" x14ac:dyDescent="0.2">
      <c r="A364" s="33"/>
      <c r="C364" s="36"/>
      <c r="D364" s="36"/>
      <c r="E364" s="37"/>
      <c r="F364" s="38"/>
      <c r="G364" s="39"/>
      <c r="H364" s="39"/>
      <c r="I364" s="37"/>
      <c r="J364" s="40"/>
      <c r="K364" s="37"/>
      <c r="L364" s="37"/>
      <c r="M364" s="37"/>
      <c r="N364" s="41"/>
      <c r="O364" s="41"/>
    </row>
    <row r="365" spans="1:15" s="58" customFormat="1" ht="13.5" thickBot="1" x14ac:dyDescent="0.25">
      <c r="A365" s="42"/>
      <c r="B365" s="42" t="s">
        <v>32</v>
      </c>
      <c r="C365" s="43">
        <f>SUM(C8:C363)</f>
        <v>62217032465</v>
      </c>
      <c r="D365" s="44">
        <f>SUM(D8:D363)</f>
        <v>5488984</v>
      </c>
      <c r="E365" s="44">
        <f>(C365)/D365</f>
        <v>11334.890476088107</v>
      </c>
      <c r="F365" s="45">
        <f>IF(C365&gt;0,E365/E$365,"")</f>
        <v>1</v>
      </c>
      <c r="G365" s="46"/>
      <c r="H365" s="46"/>
      <c r="I365" s="44"/>
      <c r="J365" s="47"/>
      <c r="K365" s="44"/>
      <c r="L365" s="44">
        <f>SUM(L8:L363)</f>
        <v>821362410.85318339</v>
      </c>
      <c r="M365" s="44">
        <f>SUM(M8:M363)</f>
        <v>5.5879354476928711E-8</v>
      </c>
      <c r="N365" s="44">
        <f>'jan-mar'!M365</f>
        <v>-3.3527612686157227E-7</v>
      </c>
      <c r="O365" s="44">
        <f t="shared" ref="O365" si="62">M365-N365</f>
        <v>3.9115548133850098E-7</v>
      </c>
    </row>
    <row r="366" spans="1:15" s="34" customFormat="1" ht="13.5" thickTop="1" x14ac:dyDescent="0.2">
      <c r="A366" s="48"/>
      <c r="B366" s="48"/>
      <c r="C366" s="48"/>
      <c r="D366" s="2"/>
      <c r="E366" s="37"/>
      <c r="F366" s="38"/>
      <c r="G366" s="39"/>
      <c r="H366" s="39"/>
      <c r="I366" s="37"/>
      <c r="J366" s="40"/>
      <c r="K366" s="37"/>
      <c r="L366" s="37"/>
      <c r="M366" s="37"/>
      <c r="O366" s="49"/>
    </row>
    <row r="367" spans="1:15" s="34" customFormat="1" x14ac:dyDescent="0.2">
      <c r="A367" s="50" t="s">
        <v>33</v>
      </c>
      <c r="B367" s="50"/>
      <c r="C367" s="50"/>
      <c r="D367" s="51">
        <f>L365</f>
        <v>821362410.85318339</v>
      </c>
      <c r="E367" s="52" t="s">
        <v>34</v>
      </c>
      <c r="F367" s="53">
        <f>D365</f>
        <v>5488984</v>
      </c>
      <c r="G367" s="52" t="s">
        <v>35</v>
      </c>
      <c r="H367" s="52"/>
      <c r="I367" s="54">
        <f>-L365/D365</f>
        <v>-149.63833213089771</v>
      </c>
      <c r="J367" s="55" t="s">
        <v>36</v>
      </c>
      <c r="M367" s="56"/>
    </row>
  </sheetData>
  <mergeCells count="8">
    <mergeCell ref="Q4:AW4"/>
    <mergeCell ref="Q5:AW5"/>
    <mergeCell ref="A1:M1"/>
    <mergeCell ref="A2:A5"/>
    <mergeCell ref="B2:B5"/>
    <mergeCell ref="E2:F2"/>
    <mergeCell ref="G2:K2"/>
    <mergeCell ref="L2:M2"/>
  </mergeCells>
  <pageMargins left="0.70866141732283472" right="0.70866141732283472" top="0.78740157480314965" bottom="0.78740157480314965" header="0.31496062992125984" footer="0.31496062992125984"/>
  <pageSetup paperSize="9" scale="96" fitToHeight="1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V367"/>
  <sheetViews>
    <sheetView zoomScaleNormal="100" workbookViewId="0">
      <pane xSplit="2" ySplit="7" topLeftCell="C350" activePane="bottomRight" state="frozen"/>
      <selection activeCell="N47" sqref="N47"/>
      <selection pane="topRight" activeCell="N47" sqref="N47"/>
      <selection pane="bottomLeft" activeCell="N47" sqref="N47"/>
      <selection pane="bottomRight" activeCell="D357" sqref="D357"/>
    </sheetView>
  </sheetViews>
  <sheetFormatPr baseColWidth="10" defaultColWidth="6.42578125" defaultRowHeight="12.75" x14ac:dyDescent="0.2"/>
  <cols>
    <col min="1" max="1" width="6.42578125" style="2" customWidth="1"/>
    <col min="2" max="2" width="14" style="2" bestFit="1" customWidth="1"/>
    <col min="3" max="3" width="14.140625" style="2" customWidth="1"/>
    <col min="4" max="6" width="11.42578125" style="2" customWidth="1"/>
    <col min="7" max="8" width="11.42578125" style="59" customWidth="1"/>
    <col min="9" max="9" width="11.42578125" style="2" customWidth="1"/>
    <col min="10" max="10" width="11.42578125" style="60" customWidth="1"/>
    <col min="11" max="11" width="11.42578125" style="2" customWidth="1"/>
    <col min="12" max="13" width="13.5703125" style="2" bestFit="1" customWidth="1"/>
    <col min="14" max="14" width="12.140625" style="2" bestFit="1" customWidth="1"/>
    <col min="15" max="15" width="12.85546875" style="2" bestFit="1" customWidth="1"/>
    <col min="16" max="16" width="6.42578125" style="2" customWidth="1"/>
    <col min="17" max="20" width="6.42578125" style="4" customWidth="1"/>
    <col min="21" max="16384" width="6.42578125" style="2"/>
  </cols>
  <sheetData>
    <row r="1" spans="1:48" ht="22.5" customHeight="1" x14ac:dyDescent="0.2">
      <c r="A1" s="85" t="s">
        <v>443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3"/>
      <c r="O1" s="3"/>
    </row>
    <row r="2" spans="1:48" x14ac:dyDescent="0.2">
      <c r="A2" s="87" t="s">
        <v>0</v>
      </c>
      <c r="B2" s="87" t="s">
        <v>1</v>
      </c>
      <c r="C2" s="5" t="s">
        <v>2</v>
      </c>
      <c r="D2" s="6" t="s">
        <v>3</v>
      </c>
      <c r="E2" s="90" t="s">
        <v>427</v>
      </c>
      <c r="F2" s="91"/>
      <c r="G2" s="90" t="s">
        <v>4</v>
      </c>
      <c r="H2" s="92"/>
      <c r="I2" s="92"/>
      <c r="J2" s="92"/>
      <c r="K2" s="91"/>
      <c r="L2" s="90" t="s">
        <v>5</v>
      </c>
      <c r="M2" s="91"/>
      <c r="N2" s="7" t="s">
        <v>6</v>
      </c>
      <c r="O2" s="7" t="s">
        <v>7</v>
      </c>
    </row>
    <row r="3" spans="1:48" x14ac:dyDescent="0.2">
      <c r="A3" s="88"/>
      <c r="B3" s="88"/>
      <c r="C3" s="8" t="s">
        <v>42</v>
      </c>
      <c r="D3" s="9" t="s">
        <v>424</v>
      </c>
      <c r="E3" s="10" t="s">
        <v>9</v>
      </c>
      <c r="F3" s="11" t="s">
        <v>10</v>
      </c>
      <c r="G3" s="12" t="s">
        <v>11</v>
      </c>
      <c r="H3" s="68" t="s">
        <v>12</v>
      </c>
      <c r="I3" s="10" t="s">
        <v>13</v>
      </c>
      <c r="J3" s="13" t="s">
        <v>14</v>
      </c>
      <c r="K3" s="14" t="s">
        <v>15</v>
      </c>
      <c r="L3" s="15" t="s">
        <v>13</v>
      </c>
      <c r="M3" s="16" t="s">
        <v>6</v>
      </c>
      <c r="N3" s="17" t="s">
        <v>16</v>
      </c>
      <c r="O3" s="17" t="s">
        <v>17</v>
      </c>
      <c r="P3" s="93" t="s">
        <v>423</v>
      </c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</row>
    <row r="4" spans="1:48" x14ac:dyDescent="0.2">
      <c r="A4" s="88"/>
      <c r="B4" s="88"/>
      <c r="C4" s="9"/>
      <c r="D4" s="9"/>
      <c r="E4" s="18"/>
      <c r="F4" s="16" t="s">
        <v>18</v>
      </c>
      <c r="G4" s="19" t="s">
        <v>19</v>
      </c>
      <c r="H4" s="69" t="s">
        <v>20</v>
      </c>
      <c r="I4" s="18" t="s">
        <v>16</v>
      </c>
      <c r="J4" s="20" t="s">
        <v>21</v>
      </c>
      <c r="K4" s="15" t="s">
        <v>22</v>
      </c>
      <c r="L4" s="15" t="s">
        <v>23</v>
      </c>
      <c r="M4" s="16" t="s">
        <v>16</v>
      </c>
      <c r="N4" s="21" t="s">
        <v>38</v>
      </c>
      <c r="O4" s="17" t="s">
        <v>39</v>
      </c>
      <c r="P4" s="93" t="s">
        <v>444</v>
      </c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</row>
    <row r="5" spans="1:48" s="34" customFormat="1" x14ac:dyDescent="0.2">
      <c r="A5" s="89"/>
      <c r="B5" s="89"/>
      <c r="C5" s="1"/>
      <c r="D5" s="22"/>
      <c r="E5" s="22"/>
      <c r="F5" s="23" t="s">
        <v>26</v>
      </c>
      <c r="G5" s="24" t="s">
        <v>27</v>
      </c>
      <c r="H5" s="25" t="s">
        <v>28</v>
      </c>
      <c r="I5" s="22"/>
      <c r="J5" s="26" t="s">
        <v>29</v>
      </c>
      <c r="K5" s="22"/>
      <c r="L5" s="23" t="s">
        <v>30</v>
      </c>
      <c r="M5" s="23" t="s">
        <v>37</v>
      </c>
      <c r="N5" s="27"/>
      <c r="O5" s="27"/>
      <c r="Q5" s="4"/>
      <c r="S5" s="4"/>
      <c r="T5" s="4"/>
    </row>
    <row r="6" spans="1:48" s="57" customFormat="1" x14ac:dyDescent="0.2">
      <c r="A6" s="72"/>
      <c r="B6" s="72"/>
      <c r="C6" s="72">
        <v>1</v>
      </c>
      <c r="D6" s="73">
        <v>2</v>
      </c>
      <c r="E6" s="72">
        <v>3</v>
      </c>
      <c r="F6" s="72">
        <v>4</v>
      </c>
      <c r="G6" s="72">
        <v>5</v>
      </c>
      <c r="H6" s="72">
        <f t="shared" ref="H6:M6" si="0">G6+1</f>
        <v>6</v>
      </c>
      <c r="I6" s="72">
        <f t="shared" si="0"/>
        <v>7</v>
      </c>
      <c r="J6" s="72">
        <f t="shared" si="0"/>
        <v>8</v>
      </c>
      <c r="K6" s="72">
        <f t="shared" si="0"/>
        <v>9</v>
      </c>
      <c r="L6" s="72">
        <f t="shared" si="0"/>
        <v>10</v>
      </c>
      <c r="M6" s="72">
        <f t="shared" si="0"/>
        <v>11</v>
      </c>
      <c r="N6" s="72">
        <v>12</v>
      </c>
      <c r="O6" s="72">
        <v>13</v>
      </c>
      <c r="Q6" s="4"/>
      <c r="R6" s="4"/>
      <c r="S6" s="4"/>
      <c r="T6" s="4"/>
    </row>
    <row r="7" spans="1:48" s="34" customFormat="1" x14ac:dyDescent="0.2">
      <c r="A7" s="28"/>
      <c r="B7" s="29"/>
      <c r="C7" s="29"/>
      <c r="D7" s="29"/>
      <c r="E7" s="29"/>
      <c r="F7" s="29"/>
      <c r="G7" s="30"/>
      <c r="H7" s="30"/>
      <c r="I7" s="29"/>
      <c r="J7" s="31"/>
      <c r="K7" s="29"/>
      <c r="L7" s="29"/>
      <c r="M7" s="29"/>
      <c r="N7" s="32"/>
      <c r="O7" s="29"/>
      <c r="Q7" s="4"/>
      <c r="R7" s="4"/>
      <c r="S7" s="4"/>
      <c r="T7" s="4"/>
    </row>
    <row r="8" spans="1:48" s="34" customFormat="1" x14ac:dyDescent="0.2">
      <c r="A8" s="33">
        <v>301</v>
      </c>
      <c r="B8" s="34" t="s">
        <v>90</v>
      </c>
      <c r="C8" s="36">
        <v>10729152470</v>
      </c>
      <c r="D8" s="36">
        <v>709037</v>
      </c>
      <c r="E8" s="37">
        <f>IF(ISNUMBER(C8),(C8)/D8,"")</f>
        <v>15132.006467927626</v>
      </c>
      <c r="F8" s="38">
        <f>IF(ISNUMBER(C8),E8/E$365,"")</f>
        <v>1.373784262556669</v>
      </c>
      <c r="G8" s="39">
        <f>IF(ISNUMBER(D8),(E$365-E8)*0.6,"")</f>
        <v>-2470.3031033813822</v>
      </c>
      <c r="H8" s="39">
        <f>IF(ISNUMBER(D8),(IF(E8&gt;=E$365*0.9,0,IF(E8&lt;0.9*E$365,(E$365*0.9-E8)*0.35))),"")</f>
        <v>0</v>
      </c>
      <c r="I8" s="66">
        <f>IF(ISNUMBER(C8),G8+H8,"")</f>
        <v>-2470.3031033813822</v>
      </c>
      <c r="J8" s="81">
        <f>IF(ISNUMBER(D8),I$367,"")</f>
        <v>-141.05179287546991</v>
      </c>
      <c r="K8" s="37">
        <f>IF(ISNUMBER(I8),I8+J8,"")</f>
        <v>-2611.354896256852</v>
      </c>
      <c r="L8" s="37">
        <f>IF(ISNUMBER(I8),(I8*D8),"")</f>
        <v>-1751536301.5122252</v>
      </c>
      <c r="M8" s="37">
        <f>IF(ISNUMBER(K8),(K8*D8),"")</f>
        <v>-1851547241.5772696</v>
      </c>
      <c r="N8" s="41">
        <f>'jan-feb'!M8</f>
        <v>-655321043.90286791</v>
      </c>
      <c r="O8" s="41">
        <f>IF(ISNUMBER(M8),(M8-N8),"")</f>
        <v>-1196226197.6744018</v>
      </c>
      <c r="Q8" s="4"/>
      <c r="R8" s="4"/>
      <c r="S8" s="4"/>
      <c r="T8" s="4"/>
    </row>
    <row r="9" spans="1:48" s="34" customFormat="1" x14ac:dyDescent="0.2">
      <c r="A9" s="33">
        <v>1101</v>
      </c>
      <c r="B9" s="34" t="s">
        <v>204</v>
      </c>
      <c r="C9" s="36">
        <v>156694751</v>
      </c>
      <c r="D9" s="36">
        <v>15011</v>
      </c>
      <c r="E9" s="37">
        <f>IF(ISNUMBER(C9),(C9)/D9,"")</f>
        <v>10438.661714742522</v>
      </c>
      <c r="F9" s="38">
        <f t="shared" ref="F9:F72" si="1">IF(ISNUMBER(C9),E9/E$365,"")</f>
        <v>0.94769118796379015</v>
      </c>
      <c r="G9" s="39">
        <f t="shared" ref="G9:G72" si="2">IF(ISNUMBER(D9),(E$365-E9)*0.6,"")</f>
        <v>345.70374852967979</v>
      </c>
      <c r="H9" s="39">
        <f t="shared" ref="H9:H72" si="3">IF(ISNUMBER(D9),(IF(E9&gt;=E$365*0.9,0,IF(E9&lt;0.9*E$365,(E$365*0.9-E9)*0.35))),"")</f>
        <v>0</v>
      </c>
      <c r="I9" s="66">
        <f t="shared" ref="I9:I72" si="4">IF(ISNUMBER(C9),G9+H9,"")</f>
        <v>345.70374852967979</v>
      </c>
      <c r="J9" s="81">
        <f t="shared" ref="J9:J72" si="5">IF(ISNUMBER(D9),I$367,"")</f>
        <v>-141.05179287546991</v>
      </c>
      <c r="K9" s="37">
        <f t="shared" ref="K9:K72" si="6">IF(ISNUMBER(I9),I9+J9,"")</f>
        <v>204.65195565420987</v>
      </c>
      <c r="L9" s="37">
        <f t="shared" ref="L9:L72" si="7">IF(ISNUMBER(I9),(I9*D9),"")</f>
        <v>5189358.9691790231</v>
      </c>
      <c r="M9" s="37">
        <f t="shared" ref="M9:M72" si="8">IF(ISNUMBER(K9),(K9*D9),"")</f>
        <v>3072030.5063253446</v>
      </c>
      <c r="N9" s="41">
        <f>'jan-feb'!M9</f>
        <v>1143507.6393754487</v>
      </c>
      <c r="O9" s="41">
        <f t="shared" ref="O9:O72" si="9">IF(ISNUMBER(M9),(M9-N9),"")</f>
        <v>1928522.8669498959</v>
      </c>
      <c r="Q9" s="4"/>
      <c r="R9" s="4"/>
      <c r="S9" s="4"/>
      <c r="T9" s="4"/>
    </row>
    <row r="10" spans="1:48" s="34" customFormat="1" x14ac:dyDescent="0.2">
      <c r="A10" s="33">
        <v>1103</v>
      </c>
      <c r="B10" s="34" t="s">
        <v>206</v>
      </c>
      <c r="C10" s="36">
        <v>2030614823</v>
      </c>
      <c r="D10" s="36">
        <v>146011</v>
      </c>
      <c r="E10" s="37">
        <f t="shared" ref="E10:E72" si="10">IF(ISNUMBER(C10),(C10)/D10,"")</f>
        <v>13907.272897247467</v>
      </c>
      <c r="F10" s="38">
        <f t="shared" si="1"/>
        <v>1.2625947974456575</v>
      </c>
      <c r="G10" s="39">
        <f t="shared" si="2"/>
        <v>-1735.462960973287</v>
      </c>
      <c r="H10" s="39">
        <f t="shared" si="3"/>
        <v>0</v>
      </c>
      <c r="I10" s="66">
        <f t="shared" si="4"/>
        <v>-1735.462960973287</v>
      </c>
      <c r="J10" s="81">
        <f t="shared" si="5"/>
        <v>-141.05179287546991</v>
      </c>
      <c r="K10" s="37">
        <f t="shared" si="6"/>
        <v>-1876.5147538487568</v>
      </c>
      <c r="L10" s="37">
        <f t="shared" si="7"/>
        <v>-253396682.39467061</v>
      </c>
      <c r="M10" s="37">
        <f t="shared" si="8"/>
        <v>-273991795.7242108</v>
      </c>
      <c r="N10" s="41">
        <f>'jan-feb'!M10</f>
        <v>-78219522.821514294</v>
      </c>
      <c r="O10" s="41">
        <f t="shared" si="9"/>
        <v>-195772272.90269649</v>
      </c>
      <c r="Q10" s="4"/>
      <c r="R10" s="4"/>
      <c r="S10" s="4"/>
      <c r="T10" s="4"/>
    </row>
    <row r="11" spans="1:48" s="34" customFormat="1" x14ac:dyDescent="0.2">
      <c r="A11" s="33">
        <v>1106</v>
      </c>
      <c r="B11" s="34" t="s">
        <v>207</v>
      </c>
      <c r="C11" s="36">
        <v>401967980</v>
      </c>
      <c r="D11" s="36">
        <v>37855</v>
      </c>
      <c r="E11" s="37">
        <f t="shared" si="10"/>
        <v>10618.623167349095</v>
      </c>
      <c r="F11" s="38">
        <f t="shared" si="1"/>
        <v>0.96402928641634833</v>
      </c>
      <c r="G11" s="39">
        <f t="shared" si="2"/>
        <v>237.7268769657363</v>
      </c>
      <c r="H11" s="39">
        <f t="shared" si="3"/>
        <v>0</v>
      </c>
      <c r="I11" s="66">
        <f t="shared" si="4"/>
        <v>237.7268769657363</v>
      </c>
      <c r="J11" s="81">
        <f t="shared" si="5"/>
        <v>-141.05179287546991</v>
      </c>
      <c r="K11" s="37">
        <f t="shared" si="6"/>
        <v>96.675084090266381</v>
      </c>
      <c r="L11" s="37">
        <f t="shared" si="7"/>
        <v>8999150.9275379479</v>
      </c>
      <c r="M11" s="37">
        <f t="shared" si="8"/>
        <v>3659635.3082370339</v>
      </c>
      <c r="N11" s="41">
        <f>'jan-feb'!M11</f>
        <v>2825385.5237863967</v>
      </c>
      <c r="O11" s="41">
        <f t="shared" si="9"/>
        <v>834249.78445063718</v>
      </c>
      <c r="Q11" s="4"/>
      <c r="R11" s="4"/>
      <c r="S11" s="4"/>
      <c r="T11" s="4"/>
    </row>
    <row r="12" spans="1:48" s="34" customFormat="1" x14ac:dyDescent="0.2">
      <c r="A12" s="33">
        <v>1108</v>
      </c>
      <c r="B12" s="34" t="s">
        <v>205</v>
      </c>
      <c r="C12" s="36">
        <v>896075878</v>
      </c>
      <c r="D12" s="36">
        <v>82548</v>
      </c>
      <c r="E12" s="37">
        <f t="shared" si="10"/>
        <v>10855.210035373359</v>
      </c>
      <c r="F12" s="38">
        <f t="shared" si="1"/>
        <v>0.98550821696717683</v>
      </c>
      <c r="G12" s="39">
        <f t="shared" si="2"/>
        <v>95.774756151178011</v>
      </c>
      <c r="H12" s="39">
        <f t="shared" si="3"/>
        <v>0</v>
      </c>
      <c r="I12" s="66">
        <f t="shared" si="4"/>
        <v>95.774756151178011</v>
      </c>
      <c r="J12" s="81">
        <f t="shared" si="5"/>
        <v>-141.05179287546991</v>
      </c>
      <c r="K12" s="37">
        <f t="shared" si="6"/>
        <v>-45.277036724291904</v>
      </c>
      <c r="L12" s="37">
        <f t="shared" si="7"/>
        <v>7906014.5707674427</v>
      </c>
      <c r="M12" s="37">
        <f t="shared" si="8"/>
        <v>-3737528.8275168482</v>
      </c>
      <c r="N12" s="41">
        <f>'jan-feb'!M12</f>
        <v>3883561.496513539</v>
      </c>
      <c r="O12" s="41">
        <f t="shared" si="9"/>
        <v>-7621090.3240303872</v>
      </c>
      <c r="Q12" s="4"/>
      <c r="R12" s="4"/>
      <c r="S12" s="4"/>
      <c r="T12" s="4"/>
    </row>
    <row r="13" spans="1:48" s="34" customFormat="1" x14ac:dyDescent="0.2">
      <c r="A13" s="33">
        <v>1111</v>
      </c>
      <c r="B13" s="34" t="s">
        <v>208</v>
      </c>
      <c r="C13" s="36">
        <v>29842389</v>
      </c>
      <c r="D13" s="36">
        <v>3324</v>
      </c>
      <c r="E13" s="37">
        <f t="shared" si="10"/>
        <v>8977.8546931407946</v>
      </c>
      <c r="F13" s="38">
        <f t="shared" si="1"/>
        <v>0.81506940372372738</v>
      </c>
      <c r="G13" s="39">
        <f t="shared" si="2"/>
        <v>1222.1879614907164</v>
      </c>
      <c r="H13" s="39">
        <f t="shared" si="3"/>
        <v>327.42376552269843</v>
      </c>
      <c r="I13" s="66">
        <f t="shared" si="4"/>
        <v>1549.6117270134148</v>
      </c>
      <c r="J13" s="81">
        <f t="shared" si="5"/>
        <v>-141.05179287546991</v>
      </c>
      <c r="K13" s="37">
        <f t="shared" si="6"/>
        <v>1408.5599341379448</v>
      </c>
      <c r="L13" s="37">
        <f t="shared" si="7"/>
        <v>5150909.3805925911</v>
      </c>
      <c r="M13" s="37">
        <f t="shared" si="8"/>
        <v>4682053.2210745281</v>
      </c>
      <c r="N13" s="41">
        <f>'jan-feb'!M13</f>
        <v>1457094.1548254765</v>
      </c>
      <c r="O13" s="41">
        <f t="shared" si="9"/>
        <v>3224959.0662490516</v>
      </c>
      <c r="Q13" s="4"/>
      <c r="R13" s="4"/>
      <c r="S13" s="4"/>
      <c r="T13" s="4"/>
    </row>
    <row r="14" spans="1:48" s="34" customFormat="1" x14ac:dyDescent="0.2">
      <c r="A14" s="33">
        <v>1112</v>
      </c>
      <c r="B14" s="34" t="s">
        <v>209</v>
      </c>
      <c r="C14" s="36">
        <v>29563961</v>
      </c>
      <c r="D14" s="36">
        <v>3206</v>
      </c>
      <c r="E14" s="37">
        <f t="shared" si="10"/>
        <v>9221.4475982532749</v>
      </c>
      <c r="F14" s="38">
        <f t="shared" si="1"/>
        <v>0.83718438895210834</v>
      </c>
      <c r="G14" s="39">
        <f t="shared" si="2"/>
        <v>1076.0322184232282</v>
      </c>
      <c r="H14" s="39">
        <f t="shared" si="3"/>
        <v>242.16624873333029</v>
      </c>
      <c r="I14" s="66">
        <f t="shared" si="4"/>
        <v>1318.1984671565585</v>
      </c>
      <c r="J14" s="81">
        <f t="shared" si="5"/>
        <v>-141.05179287546991</v>
      </c>
      <c r="K14" s="37">
        <f t="shared" si="6"/>
        <v>1177.1466742810885</v>
      </c>
      <c r="L14" s="37">
        <f t="shared" si="7"/>
        <v>4226144.2857039263</v>
      </c>
      <c r="M14" s="37">
        <f t="shared" si="8"/>
        <v>3773932.2377451696</v>
      </c>
      <c r="N14" s="41">
        <f>'jan-feb'!M14</f>
        <v>2023327.4105807689</v>
      </c>
      <c r="O14" s="41">
        <f t="shared" si="9"/>
        <v>1750604.8271644006</v>
      </c>
      <c r="Q14" s="4"/>
      <c r="R14" s="4"/>
      <c r="S14" s="4"/>
      <c r="T14" s="4"/>
    </row>
    <row r="15" spans="1:48" s="34" customFormat="1" x14ac:dyDescent="0.2">
      <c r="A15" s="33">
        <v>1114</v>
      </c>
      <c r="B15" s="34" t="s">
        <v>210</v>
      </c>
      <c r="C15" s="36">
        <v>26519657</v>
      </c>
      <c r="D15" s="36">
        <v>2848</v>
      </c>
      <c r="E15" s="37">
        <f t="shared" si="10"/>
        <v>9311.6773174157297</v>
      </c>
      <c r="F15" s="38">
        <f t="shared" si="1"/>
        <v>0.84537604340738592</v>
      </c>
      <c r="G15" s="39">
        <f t="shared" si="2"/>
        <v>1021.8943869257553</v>
      </c>
      <c r="H15" s="39">
        <f t="shared" si="3"/>
        <v>210.58584702647113</v>
      </c>
      <c r="I15" s="66">
        <f t="shared" si="4"/>
        <v>1232.4802339522264</v>
      </c>
      <c r="J15" s="81">
        <f t="shared" si="5"/>
        <v>-141.05179287546991</v>
      </c>
      <c r="K15" s="37">
        <f t="shared" si="6"/>
        <v>1091.4284410767564</v>
      </c>
      <c r="L15" s="37">
        <f t="shared" si="7"/>
        <v>3510103.7062959406</v>
      </c>
      <c r="M15" s="37">
        <f t="shared" si="8"/>
        <v>3108388.2001866023</v>
      </c>
      <c r="N15" s="41">
        <f>'jan-feb'!M15</f>
        <v>1472622.974651912</v>
      </c>
      <c r="O15" s="41">
        <f t="shared" si="9"/>
        <v>1635765.2255346903</v>
      </c>
      <c r="Q15" s="4"/>
      <c r="R15" s="4"/>
      <c r="S15" s="4"/>
      <c r="T15" s="4"/>
    </row>
    <row r="16" spans="1:48" s="34" customFormat="1" x14ac:dyDescent="0.2">
      <c r="A16" s="33">
        <v>1119</v>
      </c>
      <c r="B16" s="34" t="s">
        <v>211</v>
      </c>
      <c r="C16" s="36">
        <v>167715815</v>
      </c>
      <c r="D16" s="36">
        <v>19649</v>
      </c>
      <c r="E16" s="37">
        <f t="shared" si="10"/>
        <v>8535.5903608326116</v>
      </c>
      <c r="F16" s="38">
        <f t="shared" si="1"/>
        <v>0.77491770401999838</v>
      </c>
      <c r="G16" s="39">
        <f t="shared" si="2"/>
        <v>1487.546560875626</v>
      </c>
      <c r="H16" s="39">
        <f t="shared" si="3"/>
        <v>482.21628183056242</v>
      </c>
      <c r="I16" s="66">
        <f t="shared" si="4"/>
        <v>1969.7628427061884</v>
      </c>
      <c r="J16" s="81">
        <f t="shared" si="5"/>
        <v>-141.05179287546991</v>
      </c>
      <c r="K16" s="37">
        <f t="shared" si="6"/>
        <v>1828.7110498307184</v>
      </c>
      <c r="L16" s="37">
        <f t="shared" si="7"/>
        <v>38703870.096333899</v>
      </c>
      <c r="M16" s="37">
        <f t="shared" si="8"/>
        <v>35932343.418123782</v>
      </c>
      <c r="N16" s="41">
        <f>'jan-feb'!M16</f>
        <v>16594819.868341088</v>
      </c>
      <c r="O16" s="41">
        <f t="shared" si="9"/>
        <v>19337523.549782693</v>
      </c>
      <c r="Q16" s="4"/>
      <c r="R16" s="4"/>
      <c r="S16" s="4"/>
      <c r="T16" s="4"/>
    </row>
    <row r="17" spans="1:20" s="34" customFormat="1" x14ac:dyDescent="0.2">
      <c r="A17" s="33">
        <v>1120</v>
      </c>
      <c r="B17" s="34" t="s">
        <v>212</v>
      </c>
      <c r="C17" s="36">
        <v>205314474</v>
      </c>
      <c r="D17" s="36">
        <v>20615</v>
      </c>
      <c r="E17" s="37">
        <f t="shared" si="10"/>
        <v>9959.4699975745825</v>
      </c>
      <c r="F17" s="38">
        <f t="shared" si="1"/>
        <v>0.90418697448171792</v>
      </c>
      <c r="G17" s="39">
        <f t="shared" si="2"/>
        <v>633.21877883044363</v>
      </c>
      <c r="H17" s="39">
        <f t="shared" si="3"/>
        <v>0</v>
      </c>
      <c r="I17" s="66">
        <f t="shared" si="4"/>
        <v>633.21877883044363</v>
      </c>
      <c r="J17" s="81">
        <f t="shared" si="5"/>
        <v>-141.05179287546991</v>
      </c>
      <c r="K17" s="37">
        <f t="shared" si="6"/>
        <v>492.16698595497371</v>
      </c>
      <c r="L17" s="37">
        <f t="shared" si="7"/>
        <v>13053805.125589596</v>
      </c>
      <c r="M17" s="37">
        <f t="shared" si="8"/>
        <v>10146022.415461782</v>
      </c>
      <c r="N17" s="41">
        <f>'jan-feb'!M17</f>
        <v>5657474.9898697911</v>
      </c>
      <c r="O17" s="41">
        <f t="shared" si="9"/>
        <v>4488547.4255919913</v>
      </c>
      <c r="Q17" s="4"/>
      <c r="R17" s="4"/>
      <c r="S17" s="4"/>
      <c r="T17" s="4"/>
    </row>
    <row r="18" spans="1:20" s="34" customFormat="1" x14ac:dyDescent="0.2">
      <c r="A18" s="33">
        <v>1121</v>
      </c>
      <c r="B18" s="34" t="s">
        <v>213</v>
      </c>
      <c r="C18" s="36">
        <v>201413874</v>
      </c>
      <c r="D18" s="36">
        <v>19781</v>
      </c>
      <c r="E18" s="37">
        <f t="shared" si="10"/>
        <v>10182.188665891512</v>
      </c>
      <c r="F18" s="38">
        <f t="shared" si="1"/>
        <v>0.92440685755934382</v>
      </c>
      <c r="G18" s="39">
        <f t="shared" si="2"/>
        <v>499.58757784028603</v>
      </c>
      <c r="H18" s="39">
        <f t="shared" si="3"/>
        <v>0</v>
      </c>
      <c r="I18" s="66">
        <f t="shared" si="4"/>
        <v>499.58757784028603</v>
      </c>
      <c r="J18" s="81">
        <f t="shared" si="5"/>
        <v>-141.05179287546991</v>
      </c>
      <c r="K18" s="37">
        <f t="shared" si="6"/>
        <v>358.53578496481612</v>
      </c>
      <c r="L18" s="37">
        <f t="shared" si="7"/>
        <v>9882341.8772586975</v>
      </c>
      <c r="M18" s="37">
        <f t="shared" si="8"/>
        <v>7092196.3623890271</v>
      </c>
      <c r="N18" s="41">
        <f>'jan-feb'!M18</f>
        <v>4298714.2910056412</v>
      </c>
      <c r="O18" s="41">
        <f t="shared" si="9"/>
        <v>2793482.0713833859</v>
      </c>
      <c r="Q18" s="4"/>
      <c r="R18" s="4"/>
      <c r="S18" s="4"/>
      <c r="T18" s="4"/>
    </row>
    <row r="19" spans="1:20" s="34" customFormat="1" x14ac:dyDescent="0.2">
      <c r="A19" s="33">
        <v>1122</v>
      </c>
      <c r="B19" s="34" t="s">
        <v>214</v>
      </c>
      <c r="C19" s="36">
        <v>113612798</v>
      </c>
      <c r="D19" s="36">
        <v>12302</v>
      </c>
      <c r="E19" s="37">
        <f t="shared" si="10"/>
        <v>9235.3111689156231</v>
      </c>
      <c r="F19" s="38">
        <f t="shared" si="1"/>
        <v>0.83844301616979711</v>
      </c>
      <c r="G19" s="39">
        <f t="shared" si="2"/>
        <v>1067.7140760258192</v>
      </c>
      <c r="H19" s="39">
        <f t="shared" si="3"/>
        <v>237.31399900150845</v>
      </c>
      <c r="I19" s="66">
        <f t="shared" si="4"/>
        <v>1305.0280750273275</v>
      </c>
      <c r="J19" s="81">
        <f t="shared" si="5"/>
        <v>-141.05179287546991</v>
      </c>
      <c r="K19" s="37">
        <f t="shared" si="6"/>
        <v>1163.9762821518575</v>
      </c>
      <c r="L19" s="37">
        <f t="shared" si="7"/>
        <v>16054455.378986184</v>
      </c>
      <c r="M19" s="37">
        <f t="shared" si="8"/>
        <v>14319236.22303215</v>
      </c>
      <c r="N19" s="41">
        <f>'jan-feb'!M19</f>
        <v>5145722.125410052</v>
      </c>
      <c r="O19" s="41">
        <f t="shared" si="9"/>
        <v>9173514.0976220984</v>
      </c>
      <c r="Q19" s="4"/>
      <c r="R19" s="4"/>
      <c r="S19" s="4"/>
      <c r="T19" s="4"/>
    </row>
    <row r="20" spans="1:20" s="34" customFormat="1" x14ac:dyDescent="0.2">
      <c r="A20" s="33">
        <v>1124</v>
      </c>
      <c r="B20" s="34" t="s">
        <v>215</v>
      </c>
      <c r="C20" s="36">
        <v>389264614</v>
      </c>
      <c r="D20" s="36">
        <v>28315</v>
      </c>
      <c r="E20" s="37">
        <f t="shared" si="10"/>
        <v>13747.646618400142</v>
      </c>
      <c r="F20" s="38">
        <f t="shared" si="1"/>
        <v>1.2481028614135306</v>
      </c>
      <c r="G20" s="39">
        <f t="shared" si="2"/>
        <v>-1639.687193664892</v>
      </c>
      <c r="H20" s="39">
        <f t="shared" si="3"/>
        <v>0</v>
      </c>
      <c r="I20" s="66">
        <f t="shared" si="4"/>
        <v>-1639.687193664892</v>
      </c>
      <c r="J20" s="81">
        <f t="shared" si="5"/>
        <v>-141.05179287546991</v>
      </c>
      <c r="K20" s="37">
        <f t="shared" si="6"/>
        <v>-1780.738986540362</v>
      </c>
      <c r="L20" s="37">
        <f t="shared" si="7"/>
        <v>-46427742.88862142</v>
      </c>
      <c r="M20" s="37">
        <f t="shared" si="8"/>
        <v>-50421624.403890349</v>
      </c>
      <c r="N20" s="41">
        <f>'jan-feb'!M20</f>
        <v>-13867893.979473999</v>
      </c>
      <c r="O20" s="41">
        <f t="shared" si="9"/>
        <v>-36553730.424416348</v>
      </c>
      <c r="Q20" s="4"/>
      <c r="R20" s="4"/>
      <c r="S20" s="4"/>
      <c r="T20" s="4"/>
    </row>
    <row r="21" spans="1:20" s="34" customFormat="1" x14ac:dyDescent="0.2">
      <c r="A21" s="33">
        <v>1127</v>
      </c>
      <c r="B21" s="34" t="s">
        <v>216</v>
      </c>
      <c r="C21" s="36">
        <v>137434748</v>
      </c>
      <c r="D21" s="36">
        <v>11671</v>
      </c>
      <c r="E21" s="37">
        <f t="shared" si="10"/>
        <v>11775.747408105561</v>
      </c>
      <c r="F21" s="38">
        <f t="shared" si="1"/>
        <v>1.0690807265636491</v>
      </c>
      <c r="G21" s="39">
        <f t="shared" si="2"/>
        <v>-456.54766748814325</v>
      </c>
      <c r="H21" s="39">
        <f t="shared" si="3"/>
        <v>0</v>
      </c>
      <c r="I21" s="66">
        <f t="shared" si="4"/>
        <v>-456.54766748814325</v>
      </c>
      <c r="J21" s="81">
        <f t="shared" si="5"/>
        <v>-141.05179287546991</v>
      </c>
      <c r="K21" s="37">
        <f t="shared" si="6"/>
        <v>-597.59946036361316</v>
      </c>
      <c r="L21" s="37">
        <f t="shared" si="7"/>
        <v>-5328367.8272541203</v>
      </c>
      <c r="M21" s="37">
        <f t="shared" si="8"/>
        <v>-6974583.3019037293</v>
      </c>
      <c r="N21" s="41">
        <f>'jan-feb'!M21</f>
        <v>-1077675.9183698031</v>
      </c>
      <c r="O21" s="41">
        <f t="shared" si="9"/>
        <v>-5896907.3835339267</v>
      </c>
      <c r="Q21" s="4"/>
      <c r="R21" s="4"/>
      <c r="S21" s="4"/>
      <c r="T21" s="4"/>
    </row>
    <row r="22" spans="1:20" s="34" customFormat="1" x14ac:dyDescent="0.2">
      <c r="A22" s="33">
        <v>1130</v>
      </c>
      <c r="B22" s="34" t="s">
        <v>217</v>
      </c>
      <c r="C22" s="36">
        <v>130619443</v>
      </c>
      <c r="D22" s="36">
        <v>13474</v>
      </c>
      <c r="E22" s="37">
        <f t="shared" si="10"/>
        <v>9694.1845777052094</v>
      </c>
      <c r="F22" s="38">
        <f t="shared" si="1"/>
        <v>0.88010259838296812</v>
      </c>
      <c r="G22" s="39">
        <f t="shared" si="2"/>
        <v>792.39003075206745</v>
      </c>
      <c r="H22" s="39">
        <f t="shared" si="3"/>
        <v>76.708305925153212</v>
      </c>
      <c r="I22" s="66">
        <f t="shared" si="4"/>
        <v>869.09833667722069</v>
      </c>
      <c r="J22" s="81">
        <f t="shared" si="5"/>
        <v>-141.05179287546991</v>
      </c>
      <c r="K22" s="37">
        <f t="shared" si="6"/>
        <v>728.04654380175077</v>
      </c>
      <c r="L22" s="37">
        <f t="shared" si="7"/>
        <v>11710230.988388872</v>
      </c>
      <c r="M22" s="37">
        <f t="shared" si="8"/>
        <v>9809699.1311847903</v>
      </c>
      <c r="N22" s="41">
        <f>'jan-feb'!M22</f>
        <v>3932302.4614676535</v>
      </c>
      <c r="O22" s="41">
        <f t="shared" si="9"/>
        <v>5877396.6697171368</v>
      </c>
      <c r="Q22" s="4"/>
      <c r="R22" s="4"/>
      <c r="S22" s="4"/>
      <c r="T22" s="4"/>
    </row>
    <row r="23" spans="1:20" s="34" customFormat="1" x14ac:dyDescent="0.2">
      <c r="A23" s="33">
        <v>1133</v>
      </c>
      <c r="B23" s="34" t="s">
        <v>218</v>
      </c>
      <c r="C23" s="36">
        <v>35473337</v>
      </c>
      <c r="D23" s="36">
        <v>2619</v>
      </c>
      <c r="E23" s="37">
        <f t="shared" si="10"/>
        <v>13544.611302023673</v>
      </c>
      <c r="F23" s="38">
        <f t="shared" si="1"/>
        <v>1.2296699640332398</v>
      </c>
      <c r="G23" s="39">
        <f t="shared" si="2"/>
        <v>-1517.866003839011</v>
      </c>
      <c r="H23" s="39">
        <f t="shared" si="3"/>
        <v>0</v>
      </c>
      <c r="I23" s="66">
        <f t="shared" si="4"/>
        <v>-1517.866003839011</v>
      </c>
      <c r="J23" s="81">
        <f t="shared" si="5"/>
        <v>-141.05179287546991</v>
      </c>
      <c r="K23" s="37">
        <f t="shared" si="6"/>
        <v>-1658.917796714481</v>
      </c>
      <c r="L23" s="37">
        <f t="shared" si="7"/>
        <v>-3975291.0640543699</v>
      </c>
      <c r="M23" s="37">
        <f t="shared" si="8"/>
        <v>-4344705.7095952258</v>
      </c>
      <c r="N23" s="41">
        <f>'jan-feb'!M23</f>
        <v>-5636157.3588219089</v>
      </c>
      <c r="O23" s="41">
        <f t="shared" si="9"/>
        <v>1291451.6492266832</v>
      </c>
      <c r="Q23" s="4"/>
      <c r="R23" s="4"/>
      <c r="S23" s="4"/>
      <c r="T23" s="4"/>
    </row>
    <row r="24" spans="1:20" s="34" customFormat="1" x14ac:dyDescent="0.2">
      <c r="A24" s="33">
        <v>1134</v>
      </c>
      <c r="B24" s="34" t="s">
        <v>219</v>
      </c>
      <c r="C24" s="36">
        <v>58175073</v>
      </c>
      <c r="D24" s="36">
        <v>3815</v>
      </c>
      <c r="E24" s="37">
        <f t="shared" si="10"/>
        <v>15249.03617300131</v>
      </c>
      <c r="F24" s="38">
        <f t="shared" si="1"/>
        <v>1.3844089981079413</v>
      </c>
      <c r="G24" s="39">
        <f t="shared" si="2"/>
        <v>-2540.5209264255927</v>
      </c>
      <c r="H24" s="39">
        <f t="shared" si="3"/>
        <v>0</v>
      </c>
      <c r="I24" s="66">
        <f t="shared" si="4"/>
        <v>-2540.5209264255927</v>
      </c>
      <c r="J24" s="81">
        <f t="shared" si="5"/>
        <v>-141.05179287546991</v>
      </c>
      <c r="K24" s="37">
        <f t="shared" si="6"/>
        <v>-2681.5727193010625</v>
      </c>
      <c r="L24" s="37">
        <f t="shared" si="7"/>
        <v>-9692087.3343136366</v>
      </c>
      <c r="M24" s="37">
        <f t="shared" si="8"/>
        <v>-10230199.924133554</v>
      </c>
      <c r="N24" s="41">
        <f>'jan-feb'!M24</f>
        <v>-11791988.680299958</v>
      </c>
      <c r="O24" s="41">
        <f t="shared" si="9"/>
        <v>1561788.7561664041</v>
      </c>
      <c r="Q24" s="4"/>
      <c r="R24" s="4"/>
      <c r="S24" s="4"/>
      <c r="T24" s="4"/>
    </row>
    <row r="25" spans="1:20" s="34" customFormat="1" x14ac:dyDescent="0.2">
      <c r="A25" s="33">
        <v>1135</v>
      </c>
      <c r="B25" s="34" t="s">
        <v>220</v>
      </c>
      <c r="C25" s="36">
        <v>51042566</v>
      </c>
      <c r="D25" s="36">
        <v>4543</v>
      </c>
      <c r="E25" s="37">
        <f t="shared" si="10"/>
        <v>11235.43165309267</v>
      </c>
      <c r="F25" s="38">
        <f t="shared" si="1"/>
        <v>1.0200272660974912</v>
      </c>
      <c r="G25" s="39">
        <f t="shared" si="2"/>
        <v>-132.35821448040878</v>
      </c>
      <c r="H25" s="39">
        <f t="shared" si="3"/>
        <v>0</v>
      </c>
      <c r="I25" s="66">
        <f t="shared" si="4"/>
        <v>-132.35821448040878</v>
      </c>
      <c r="J25" s="81">
        <f t="shared" si="5"/>
        <v>-141.05179287546991</v>
      </c>
      <c r="K25" s="37">
        <f t="shared" si="6"/>
        <v>-273.41000735587869</v>
      </c>
      <c r="L25" s="37">
        <f t="shared" si="7"/>
        <v>-601303.36838449712</v>
      </c>
      <c r="M25" s="37">
        <f t="shared" si="8"/>
        <v>-1242101.6634177568</v>
      </c>
      <c r="N25" s="41">
        <f>'jan-feb'!M25</f>
        <v>-3635712.2325039851</v>
      </c>
      <c r="O25" s="41">
        <f t="shared" si="9"/>
        <v>2393610.5690862285</v>
      </c>
      <c r="Q25" s="4"/>
      <c r="R25" s="4"/>
      <c r="S25" s="4"/>
      <c r="T25" s="4"/>
    </row>
    <row r="26" spans="1:20" s="34" customFormat="1" x14ac:dyDescent="0.2">
      <c r="A26" s="33">
        <v>1144</v>
      </c>
      <c r="B26" s="34" t="s">
        <v>221</v>
      </c>
      <c r="C26" s="36">
        <v>5004079</v>
      </c>
      <c r="D26" s="36">
        <v>535</v>
      </c>
      <c r="E26" s="37">
        <f t="shared" si="10"/>
        <v>9353.4186915887858</v>
      </c>
      <c r="F26" s="38">
        <f t="shared" si="1"/>
        <v>0.8491656031764736</v>
      </c>
      <c r="G26" s="39">
        <f t="shared" si="2"/>
        <v>996.84956242192163</v>
      </c>
      <c r="H26" s="39">
        <f t="shared" si="3"/>
        <v>195.97636606590149</v>
      </c>
      <c r="I26" s="66">
        <f t="shared" si="4"/>
        <v>1192.8259284878231</v>
      </c>
      <c r="J26" s="81">
        <f t="shared" si="5"/>
        <v>-141.05179287546991</v>
      </c>
      <c r="K26" s="37">
        <f t="shared" si="6"/>
        <v>1051.7741356123533</v>
      </c>
      <c r="L26" s="37">
        <f t="shared" si="7"/>
        <v>638161.87174098543</v>
      </c>
      <c r="M26" s="37">
        <f t="shared" si="8"/>
        <v>562699.16255260899</v>
      </c>
      <c r="N26" s="41">
        <f>'jan-feb'!M26</f>
        <v>236418.30229591741</v>
      </c>
      <c r="O26" s="41">
        <f t="shared" si="9"/>
        <v>326280.86025669158</v>
      </c>
      <c r="Q26" s="4"/>
      <c r="R26" s="4"/>
      <c r="S26" s="4"/>
      <c r="T26" s="4"/>
    </row>
    <row r="27" spans="1:20" s="34" customFormat="1" x14ac:dyDescent="0.2">
      <c r="A27" s="33">
        <v>1145</v>
      </c>
      <c r="B27" s="34" t="s">
        <v>222</v>
      </c>
      <c r="C27" s="36">
        <v>8494391</v>
      </c>
      <c r="D27" s="36">
        <v>868</v>
      </c>
      <c r="E27" s="37">
        <f t="shared" si="10"/>
        <v>9786.1647465437782</v>
      </c>
      <c r="F27" s="38">
        <f t="shared" si="1"/>
        <v>0.888453170310462</v>
      </c>
      <c r="G27" s="39">
        <f t="shared" si="2"/>
        <v>737.20192944892619</v>
      </c>
      <c r="H27" s="39">
        <f t="shared" si="3"/>
        <v>44.515246831654167</v>
      </c>
      <c r="I27" s="66">
        <f t="shared" si="4"/>
        <v>781.71717628058036</v>
      </c>
      <c r="J27" s="81">
        <f t="shared" si="5"/>
        <v>-141.05179287546991</v>
      </c>
      <c r="K27" s="37">
        <f t="shared" si="6"/>
        <v>640.66538340511045</v>
      </c>
      <c r="L27" s="37">
        <f t="shared" si="7"/>
        <v>678530.50901154371</v>
      </c>
      <c r="M27" s="37">
        <f t="shared" si="8"/>
        <v>556097.55279563589</v>
      </c>
      <c r="N27" s="41">
        <f>'jan-feb'!M27</f>
        <v>47197.672372119996</v>
      </c>
      <c r="O27" s="41">
        <f t="shared" si="9"/>
        <v>508899.88042351592</v>
      </c>
      <c r="Q27" s="4"/>
      <c r="R27" s="4"/>
      <c r="S27" s="4"/>
      <c r="T27" s="4"/>
    </row>
    <row r="28" spans="1:20" s="34" customFormat="1" x14ac:dyDescent="0.2">
      <c r="A28" s="33">
        <v>1146</v>
      </c>
      <c r="B28" s="34" t="s">
        <v>223</v>
      </c>
      <c r="C28" s="36">
        <v>111940292</v>
      </c>
      <c r="D28" s="36">
        <v>11405</v>
      </c>
      <c r="E28" s="37">
        <f t="shared" si="10"/>
        <v>9815.0190267426569</v>
      </c>
      <c r="F28" s="38">
        <f t="shared" si="1"/>
        <v>0.89107275391483298</v>
      </c>
      <c r="G28" s="39">
        <f t="shared" si="2"/>
        <v>719.88936132959896</v>
      </c>
      <c r="H28" s="39">
        <f t="shared" si="3"/>
        <v>34.416248762046592</v>
      </c>
      <c r="I28" s="66">
        <f t="shared" si="4"/>
        <v>754.30561009164558</v>
      </c>
      <c r="J28" s="81">
        <f t="shared" si="5"/>
        <v>-141.05179287546991</v>
      </c>
      <c r="K28" s="37">
        <f t="shared" si="6"/>
        <v>613.25381721617566</v>
      </c>
      <c r="L28" s="37">
        <f t="shared" si="7"/>
        <v>8602855.4830952175</v>
      </c>
      <c r="M28" s="37">
        <f t="shared" si="8"/>
        <v>6994159.7853504838</v>
      </c>
      <c r="N28" s="41">
        <f>'jan-feb'!M28</f>
        <v>3173667.333990538</v>
      </c>
      <c r="O28" s="41">
        <f t="shared" si="9"/>
        <v>3820492.4513599458</v>
      </c>
      <c r="Q28" s="4"/>
      <c r="R28" s="4"/>
      <c r="S28" s="4"/>
      <c r="T28" s="4"/>
    </row>
    <row r="29" spans="1:20" s="34" customFormat="1" x14ac:dyDescent="0.2">
      <c r="A29" s="33">
        <v>1149</v>
      </c>
      <c r="B29" s="34" t="s">
        <v>224</v>
      </c>
      <c r="C29" s="36">
        <v>403105280</v>
      </c>
      <c r="D29" s="36">
        <v>42903</v>
      </c>
      <c r="E29" s="37">
        <f t="shared" si="10"/>
        <v>9395.7364286879711</v>
      </c>
      <c r="F29" s="38">
        <f t="shared" si="1"/>
        <v>0.85300748900814372</v>
      </c>
      <c r="G29" s="39">
        <f t="shared" si="2"/>
        <v>971.45892016241044</v>
      </c>
      <c r="H29" s="39">
        <f t="shared" si="3"/>
        <v>181.16515808118663</v>
      </c>
      <c r="I29" s="66">
        <f t="shared" si="4"/>
        <v>1152.6240782435971</v>
      </c>
      <c r="J29" s="81">
        <f t="shared" si="5"/>
        <v>-141.05179287546991</v>
      </c>
      <c r="K29" s="37">
        <f t="shared" si="6"/>
        <v>1011.5722853681272</v>
      </c>
      <c r="L29" s="37">
        <f t="shared" si="7"/>
        <v>49451030.828885049</v>
      </c>
      <c r="M29" s="37">
        <f t="shared" si="8"/>
        <v>43399485.759148762</v>
      </c>
      <c r="N29" s="41">
        <f>'jan-feb'!M29</f>
        <v>14672246.540937839</v>
      </c>
      <c r="O29" s="41">
        <f t="shared" si="9"/>
        <v>28727239.218210921</v>
      </c>
      <c r="Q29" s="4"/>
      <c r="R29" s="4"/>
      <c r="S29" s="4"/>
      <c r="T29" s="4"/>
    </row>
    <row r="30" spans="1:20" s="34" customFormat="1" x14ac:dyDescent="0.2">
      <c r="A30" s="33">
        <v>1151</v>
      </c>
      <c r="B30" s="34" t="s">
        <v>225</v>
      </c>
      <c r="C30" s="36">
        <v>2203125</v>
      </c>
      <c r="D30" s="36">
        <v>208</v>
      </c>
      <c r="E30" s="37">
        <f t="shared" si="10"/>
        <v>10591.947115384615</v>
      </c>
      <c r="F30" s="38">
        <f t="shared" si="1"/>
        <v>0.96160745686891713</v>
      </c>
      <c r="G30" s="39">
        <f t="shared" si="2"/>
        <v>253.73250814442397</v>
      </c>
      <c r="H30" s="39">
        <f t="shared" si="3"/>
        <v>0</v>
      </c>
      <c r="I30" s="66">
        <f t="shared" si="4"/>
        <v>253.73250814442397</v>
      </c>
      <c r="J30" s="81">
        <f t="shared" si="5"/>
        <v>-141.05179287546991</v>
      </c>
      <c r="K30" s="37">
        <f t="shared" si="6"/>
        <v>112.68071526895406</v>
      </c>
      <c r="L30" s="37">
        <f t="shared" si="7"/>
        <v>52776.361694040184</v>
      </c>
      <c r="M30" s="37">
        <f t="shared" si="8"/>
        <v>23437.588775942444</v>
      </c>
      <c r="N30" s="41">
        <f>'jan-feb'!M30</f>
        <v>-23479.186344008111</v>
      </c>
      <c r="O30" s="41">
        <f t="shared" si="9"/>
        <v>46916.775119950558</v>
      </c>
      <c r="Q30" s="4"/>
      <c r="R30" s="4"/>
      <c r="S30" s="4"/>
      <c r="T30" s="4"/>
    </row>
    <row r="31" spans="1:20" s="34" customFormat="1" x14ac:dyDescent="0.2">
      <c r="A31" s="33">
        <v>1160</v>
      </c>
      <c r="B31" s="34" t="s">
        <v>226</v>
      </c>
      <c r="C31" s="36">
        <v>98508083</v>
      </c>
      <c r="D31" s="36">
        <v>8844</v>
      </c>
      <c r="E31" s="37">
        <f t="shared" si="10"/>
        <v>11138.408299412031</v>
      </c>
      <c r="F31" s="38">
        <f t="shared" si="1"/>
        <v>1.0112188402836746</v>
      </c>
      <c r="G31" s="39">
        <f t="shared" si="2"/>
        <v>-74.144202272025353</v>
      </c>
      <c r="H31" s="39">
        <f t="shared" si="3"/>
        <v>0</v>
      </c>
      <c r="I31" s="66">
        <f t="shared" si="4"/>
        <v>-74.144202272025353</v>
      </c>
      <c r="J31" s="81">
        <f t="shared" si="5"/>
        <v>-141.05179287546991</v>
      </c>
      <c r="K31" s="37">
        <f t="shared" si="6"/>
        <v>-215.19599514749527</v>
      </c>
      <c r="L31" s="37">
        <f t="shared" si="7"/>
        <v>-655731.32489379228</v>
      </c>
      <c r="M31" s="37">
        <f t="shared" si="8"/>
        <v>-1903193.3810844482</v>
      </c>
      <c r="N31" s="41">
        <f>'jan-feb'!M31</f>
        <v>-639180.57320388535</v>
      </c>
      <c r="O31" s="41">
        <f t="shared" si="9"/>
        <v>-1264012.8078805627</v>
      </c>
      <c r="Q31" s="4"/>
      <c r="R31" s="4"/>
      <c r="S31" s="4"/>
      <c r="T31" s="4"/>
    </row>
    <row r="32" spans="1:20" s="34" customFormat="1" x14ac:dyDescent="0.2">
      <c r="A32" s="33">
        <v>1505</v>
      </c>
      <c r="B32" s="34" t="s">
        <v>267</v>
      </c>
      <c r="C32" s="36">
        <v>229870528</v>
      </c>
      <c r="D32" s="36">
        <v>24159</v>
      </c>
      <c r="E32" s="37">
        <f t="shared" si="10"/>
        <v>9514.9024380148185</v>
      </c>
      <c r="F32" s="38">
        <f t="shared" si="1"/>
        <v>0.86382617247830251</v>
      </c>
      <c r="G32" s="39">
        <f t="shared" si="2"/>
        <v>899.95931456630206</v>
      </c>
      <c r="H32" s="39">
        <f t="shared" si="3"/>
        <v>139.45705481679005</v>
      </c>
      <c r="I32" s="66">
        <f t="shared" si="4"/>
        <v>1039.4163693830922</v>
      </c>
      <c r="J32" s="81">
        <f t="shared" si="5"/>
        <v>-141.05179287546991</v>
      </c>
      <c r="K32" s="37">
        <f t="shared" si="6"/>
        <v>898.36457650762225</v>
      </c>
      <c r="L32" s="37">
        <f t="shared" si="7"/>
        <v>25111260.067926124</v>
      </c>
      <c r="M32" s="37">
        <f t="shared" si="8"/>
        <v>21703589.803847644</v>
      </c>
      <c r="N32" s="41">
        <f>'jan-feb'!M32</f>
        <v>9240732.2204057351</v>
      </c>
      <c r="O32" s="41">
        <f t="shared" si="9"/>
        <v>12462857.583441909</v>
      </c>
      <c r="Q32" s="4"/>
      <c r="R32" s="4"/>
      <c r="S32" s="4"/>
      <c r="T32" s="4"/>
    </row>
    <row r="33" spans="1:20" s="34" customFormat="1" x14ac:dyDescent="0.2">
      <c r="A33" s="33">
        <v>1506</v>
      </c>
      <c r="B33" s="34" t="s">
        <v>265</v>
      </c>
      <c r="C33" s="36">
        <v>336255144</v>
      </c>
      <c r="D33" s="36">
        <v>32446</v>
      </c>
      <c r="E33" s="37">
        <f t="shared" si="10"/>
        <v>10363.531529310239</v>
      </c>
      <c r="F33" s="38">
        <f t="shared" si="1"/>
        <v>0.9408703696798042</v>
      </c>
      <c r="G33" s="39">
        <f t="shared" si="2"/>
        <v>390.78185978904946</v>
      </c>
      <c r="H33" s="39">
        <f t="shared" si="3"/>
        <v>0</v>
      </c>
      <c r="I33" s="66">
        <f t="shared" si="4"/>
        <v>390.78185978904946</v>
      </c>
      <c r="J33" s="81">
        <f t="shared" si="5"/>
        <v>-141.05179287546991</v>
      </c>
      <c r="K33" s="37">
        <f t="shared" si="6"/>
        <v>249.73006691357955</v>
      </c>
      <c r="L33" s="37">
        <f t="shared" si="7"/>
        <v>12679308.222715499</v>
      </c>
      <c r="M33" s="37">
        <f t="shared" si="8"/>
        <v>8102741.7510780022</v>
      </c>
      <c r="N33" s="41">
        <f>'jan-feb'!M33</f>
        <v>1832329.8071264997</v>
      </c>
      <c r="O33" s="41">
        <f t="shared" si="9"/>
        <v>6270411.9439515024</v>
      </c>
      <c r="Q33" s="4"/>
      <c r="R33" s="4"/>
      <c r="S33" s="4"/>
      <c r="T33" s="4"/>
    </row>
    <row r="34" spans="1:20" s="34" customFormat="1" x14ac:dyDescent="0.2">
      <c r="A34" s="33">
        <v>1507</v>
      </c>
      <c r="B34" s="34" t="s">
        <v>266</v>
      </c>
      <c r="C34" s="36">
        <v>724980529</v>
      </c>
      <c r="D34" s="36">
        <v>67520</v>
      </c>
      <c r="E34" s="37">
        <f t="shared" si="10"/>
        <v>10737.270867890995</v>
      </c>
      <c r="F34" s="38">
        <f t="shared" si="1"/>
        <v>0.97480091436525718</v>
      </c>
      <c r="G34" s="39">
        <f t="shared" si="2"/>
        <v>166.53825664059622</v>
      </c>
      <c r="H34" s="39">
        <f t="shared" si="3"/>
        <v>0</v>
      </c>
      <c r="I34" s="66">
        <f t="shared" si="4"/>
        <v>166.53825664059622</v>
      </c>
      <c r="J34" s="81">
        <f t="shared" si="5"/>
        <v>-141.05179287546991</v>
      </c>
      <c r="K34" s="37">
        <f t="shared" si="6"/>
        <v>25.486463765126302</v>
      </c>
      <c r="L34" s="37">
        <f t="shared" si="7"/>
        <v>11244663.088373056</v>
      </c>
      <c r="M34" s="37">
        <f t="shared" si="8"/>
        <v>1720846.0334213278</v>
      </c>
      <c r="N34" s="41">
        <f>'jan-feb'!M34</f>
        <v>-5788714.8901318843</v>
      </c>
      <c r="O34" s="41">
        <f t="shared" si="9"/>
        <v>7509560.9235532116</v>
      </c>
      <c r="Q34" s="4"/>
      <c r="R34" s="4"/>
      <c r="S34" s="4"/>
      <c r="T34" s="4"/>
    </row>
    <row r="35" spans="1:20" s="34" customFormat="1" x14ac:dyDescent="0.2">
      <c r="A35" s="33">
        <v>1511</v>
      </c>
      <c r="B35" s="34" t="s">
        <v>268</v>
      </c>
      <c r="C35" s="36">
        <v>29238819</v>
      </c>
      <c r="D35" s="36">
        <v>3013</v>
      </c>
      <c r="E35" s="37">
        <f t="shared" si="10"/>
        <v>9704.221374045801</v>
      </c>
      <c r="F35" s="38">
        <f t="shared" si="1"/>
        <v>0.8810138055575365</v>
      </c>
      <c r="G35" s="39">
        <f t="shared" si="2"/>
        <v>786.36795294771252</v>
      </c>
      <c r="H35" s="39">
        <f t="shared" si="3"/>
        <v>73.195427205946174</v>
      </c>
      <c r="I35" s="66">
        <f t="shared" si="4"/>
        <v>859.56338015365873</v>
      </c>
      <c r="J35" s="81">
        <f t="shared" si="5"/>
        <v>-141.05179287546991</v>
      </c>
      <c r="K35" s="37">
        <f t="shared" si="6"/>
        <v>718.51158727818881</v>
      </c>
      <c r="L35" s="37">
        <f t="shared" si="7"/>
        <v>2589864.4644029737</v>
      </c>
      <c r="M35" s="37">
        <f t="shared" si="8"/>
        <v>2164875.4124691831</v>
      </c>
      <c r="N35" s="41">
        <f>'jan-feb'!M35</f>
        <v>426870.31319953559</v>
      </c>
      <c r="O35" s="41">
        <f t="shared" si="9"/>
        <v>1738005.0992696476</v>
      </c>
      <c r="Q35" s="4"/>
      <c r="R35" s="4"/>
      <c r="S35" s="4"/>
      <c r="T35" s="4"/>
    </row>
    <row r="36" spans="1:20" s="34" customFormat="1" x14ac:dyDescent="0.2">
      <c r="A36" s="33">
        <v>1514</v>
      </c>
      <c r="B36" s="34" t="s">
        <v>159</v>
      </c>
      <c r="C36" s="36">
        <v>28636548</v>
      </c>
      <c r="D36" s="36">
        <v>2442</v>
      </c>
      <c r="E36" s="37">
        <f t="shared" si="10"/>
        <v>11726.678132678133</v>
      </c>
      <c r="F36" s="38">
        <f t="shared" si="1"/>
        <v>1.0646258911457462</v>
      </c>
      <c r="G36" s="39">
        <f t="shared" si="2"/>
        <v>-427.10610223168658</v>
      </c>
      <c r="H36" s="39">
        <f t="shared" si="3"/>
        <v>0</v>
      </c>
      <c r="I36" s="66">
        <f t="shared" si="4"/>
        <v>-427.10610223168658</v>
      </c>
      <c r="J36" s="81">
        <f t="shared" si="5"/>
        <v>-141.05179287546991</v>
      </c>
      <c r="K36" s="37">
        <f t="shared" si="6"/>
        <v>-568.15789510715649</v>
      </c>
      <c r="L36" s="37">
        <f t="shared" si="7"/>
        <v>-1042993.1016497787</v>
      </c>
      <c r="M36" s="37">
        <f t="shared" si="8"/>
        <v>-1387441.5798516762</v>
      </c>
      <c r="N36" s="41">
        <f>'jan-feb'!M36</f>
        <v>-748585.36275032628</v>
      </c>
      <c r="O36" s="41">
        <f t="shared" si="9"/>
        <v>-638856.21710134996</v>
      </c>
      <c r="Q36" s="4"/>
      <c r="R36" s="4"/>
      <c r="S36" s="4"/>
      <c r="T36" s="4"/>
    </row>
    <row r="37" spans="1:20" s="34" customFormat="1" x14ac:dyDescent="0.2">
      <c r="A37" s="33">
        <v>1515</v>
      </c>
      <c r="B37" s="34" t="s">
        <v>393</v>
      </c>
      <c r="C37" s="36">
        <v>108178447</v>
      </c>
      <c r="D37" s="36">
        <v>8842</v>
      </c>
      <c r="E37" s="37">
        <f t="shared" si="10"/>
        <v>12234.612870391315</v>
      </c>
      <c r="F37" s="38">
        <f t="shared" si="1"/>
        <v>1.1107395873403119</v>
      </c>
      <c r="G37" s="39">
        <f t="shared" si="2"/>
        <v>-731.86694485959561</v>
      </c>
      <c r="H37" s="39">
        <f t="shared" si="3"/>
        <v>0</v>
      </c>
      <c r="I37" s="66">
        <f t="shared" si="4"/>
        <v>-731.86694485959561</v>
      </c>
      <c r="J37" s="81">
        <f t="shared" si="5"/>
        <v>-141.05179287546991</v>
      </c>
      <c r="K37" s="37">
        <f t="shared" si="6"/>
        <v>-872.91873773506552</v>
      </c>
      <c r="L37" s="37">
        <f t="shared" si="7"/>
        <v>-6471167.5264485441</v>
      </c>
      <c r="M37" s="37">
        <f t="shared" si="8"/>
        <v>-7718347.4790534489</v>
      </c>
      <c r="N37" s="41">
        <f>'jan-feb'!M37</f>
        <v>-10365183.296412118</v>
      </c>
      <c r="O37" s="41">
        <f t="shared" si="9"/>
        <v>2646835.8173586689</v>
      </c>
      <c r="Q37" s="4"/>
      <c r="R37" s="4"/>
      <c r="S37" s="4"/>
      <c r="T37" s="4"/>
    </row>
    <row r="38" spans="1:20" s="34" customFormat="1" x14ac:dyDescent="0.2">
      <c r="A38" s="33">
        <v>1516</v>
      </c>
      <c r="B38" s="34" t="s">
        <v>269</v>
      </c>
      <c r="C38" s="36">
        <v>91256196</v>
      </c>
      <c r="D38" s="36">
        <v>8797</v>
      </c>
      <c r="E38" s="37">
        <f t="shared" si="10"/>
        <v>10373.558713197681</v>
      </c>
      <c r="F38" s="38">
        <f t="shared" si="1"/>
        <v>0.9417807041718973</v>
      </c>
      <c r="G38" s="39">
        <f t="shared" si="2"/>
        <v>384.76554945658461</v>
      </c>
      <c r="H38" s="39">
        <f t="shared" si="3"/>
        <v>0</v>
      </c>
      <c r="I38" s="66">
        <f t="shared" si="4"/>
        <v>384.76554945658461</v>
      </c>
      <c r="J38" s="81">
        <f t="shared" si="5"/>
        <v>-141.05179287546991</v>
      </c>
      <c r="K38" s="37">
        <f t="shared" si="6"/>
        <v>243.71375658111469</v>
      </c>
      <c r="L38" s="37">
        <f t="shared" si="7"/>
        <v>3384782.5385695747</v>
      </c>
      <c r="M38" s="37">
        <f t="shared" si="8"/>
        <v>2143949.9166440661</v>
      </c>
      <c r="N38" s="41">
        <f>'jan-feb'!M38</f>
        <v>649614.23140269169</v>
      </c>
      <c r="O38" s="41">
        <f t="shared" si="9"/>
        <v>1494335.6852413744</v>
      </c>
      <c r="Q38" s="4"/>
      <c r="R38" s="4"/>
      <c r="S38" s="4"/>
      <c r="T38" s="4"/>
    </row>
    <row r="39" spans="1:20" s="34" customFormat="1" x14ac:dyDescent="0.2">
      <c r="A39" s="33">
        <v>1517</v>
      </c>
      <c r="B39" s="34" t="s">
        <v>270</v>
      </c>
      <c r="C39" s="36">
        <v>43934883</v>
      </c>
      <c r="D39" s="36">
        <v>5159</v>
      </c>
      <c r="E39" s="37">
        <f t="shared" si="10"/>
        <v>8516.1626284163594</v>
      </c>
      <c r="F39" s="38">
        <f t="shared" si="1"/>
        <v>0.77315392516441972</v>
      </c>
      <c r="G39" s="39">
        <f t="shared" si="2"/>
        <v>1499.2032003253773</v>
      </c>
      <c r="H39" s="39">
        <f t="shared" si="3"/>
        <v>489.01598817625069</v>
      </c>
      <c r="I39" s="66">
        <f t="shared" si="4"/>
        <v>1988.219188501628</v>
      </c>
      <c r="J39" s="81">
        <f t="shared" si="5"/>
        <v>-141.05179287546991</v>
      </c>
      <c r="K39" s="37">
        <f t="shared" si="6"/>
        <v>1847.1673956261579</v>
      </c>
      <c r="L39" s="37">
        <f t="shared" si="7"/>
        <v>10257222.793479899</v>
      </c>
      <c r="M39" s="37">
        <f t="shared" si="8"/>
        <v>9529536.5940353479</v>
      </c>
      <c r="N39" s="41">
        <f>'jan-feb'!M39</f>
        <v>3263444.3454105393</v>
      </c>
      <c r="O39" s="41">
        <f t="shared" si="9"/>
        <v>6266092.2486248091</v>
      </c>
      <c r="Q39" s="4"/>
      <c r="R39" s="4"/>
      <c r="S39" s="4"/>
      <c r="T39" s="4"/>
    </row>
    <row r="40" spans="1:20" s="34" customFormat="1" x14ac:dyDescent="0.2">
      <c r="A40" s="33">
        <v>1520</v>
      </c>
      <c r="B40" s="34" t="s">
        <v>272</v>
      </c>
      <c r="C40" s="36">
        <v>98691669</v>
      </c>
      <c r="D40" s="36">
        <v>10929</v>
      </c>
      <c r="E40" s="37">
        <f t="shared" si="10"/>
        <v>9030.2561076036236</v>
      </c>
      <c r="F40" s="38">
        <f t="shared" si="1"/>
        <v>0.81982675290126861</v>
      </c>
      <c r="G40" s="39">
        <f t="shared" si="2"/>
        <v>1190.7471128130189</v>
      </c>
      <c r="H40" s="39">
        <f t="shared" si="3"/>
        <v>309.08327046070826</v>
      </c>
      <c r="I40" s="66">
        <f t="shared" si="4"/>
        <v>1499.8303832737272</v>
      </c>
      <c r="J40" s="81">
        <f t="shared" si="5"/>
        <v>-141.05179287546991</v>
      </c>
      <c r="K40" s="37">
        <f t="shared" si="6"/>
        <v>1358.7785903982572</v>
      </c>
      <c r="L40" s="37">
        <f t="shared" si="7"/>
        <v>16391646.258798564</v>
      </c>
      <c r="M40" s="37">
        <f t="shared" si="8"/>
        <v>14850091.214462552</v>
      </c>
      <c r="N40" s="41">
        <f>'jan-feb'!M40</f>
        <v>5746303.5538169742</v>
      </c>
      <c r="O40" s="41">
        <f t="shared" si="9"/>
        <v>9103787.6606455781</v>
      </c>
      <c r="Q40" s="4"/>
      <c r="R40" s="4"/>
      <c r="S40" s="4"/>
      <c r="T40" s="4"/>
    </row>
    <row r="41" spans="1:20" s="34" customFormat="1" x14ac:dyDescent="0.2">
      <c r="A41" s="33">
        <v>1525</v>
      </c>
      <c r="B41" s="34" t="s">
        <v>273</v>
      </c>
      <c r="C41" s="36">
        <v>43575430</v>
      </c>
      <c r="D41" s="36">
        <v>4421</v>
      </c>
      <c r="E41" s="37">
        <f t="shared" si="10"/>
        <v>9856.4646007690571</v>
      </c>
      <c r="F41" s="38">
        <f t="shared" si="1"/>
        <v>0.89483545897782479</v>
      </c>
      <c r="G41" s="39">
        <f t="shared" si="2"/>
        <v>695.02201691375888</v>
      </c>
      <c r="H41" s="39">
        <f t="shared" si="3"/>
        <v>19.910297852806522</v>
      </c>
      <c r="I41" s="66">
        <f t="shared" si="4"/>
        <v>714.93231476656536</v>
      </c>
      <c r="J41" s="81">
        <f t="shared" si="5"/>
        <v>-141.05179287546991</v>
      </c>
      <c r="K41" s="37">
        <f t="shared" si="6"/>
        <v>573.88052189109544</v>
      </c>
      <c r="L41" s="37">
        <f t="shared" si="7"/>
        <v>3160715.7635829854</v>
      </c>
      <c r="M41" s="37">
        <f t="shared" si="8"/>
        <v>2537125.787280533</v>
      </c>
      <c r="N41" s="41">
        <f>'jan-feb'!M41</f>
        <v>375214.65179394186</v>
      </c>
      <c r="O41" s="41">
        <f t="shared" si="9"/>
        <v>2161911.1354865911</v>
      </c>
      <c r="Q41" s="4"/>
      <c r="R41" s="4"/>
      <c r="S41" s="4"/>
      <c r="T41" s="4"/>
    </row>
    <row r="42" spans="1:20" s="34" customFormat="1" x14ac:dyDescent="0.2">
      <c r="A42" s="33">
        <v>1528</v>
      </c>
      <c r="B42" s="34" t="s">
        <v>274</v>
      </c>
      <c r="C42" s="36">
        <v>63634869</v>
      </c>
      <c r="D42" s="36">
        <v>7630</v>
      </c>
      <c r="E42" s="37">
        <f t="shared" si="10"/>
        <v>8340.0876802096991</v>
      </c>
      <c r="F42" s="38">
        <f t="shared" si="1"/>
        <v>0.75716866944902761</v>
      </c>
      <c r="G42" s="39">
        <f t="shared" si="2"/>
        <v>1604.8481692493735</v>
      </c>
      <c r="H42" s="39">
        <f t="shared" si="3"/>
        <v>550.64222004858175</v>
      </c>
      <c r="I42" s="66">
        <f t="shared" si="4"/>
        <v>2155.4903892979555</v>
      </c>
      <c r="J42" s="81">
        <f t="shared" si="5"/>
        <v>-141.05179287546991</v>
      </c>
      <c r="K42" s="37">
        <f t="shared" si="6"/>
        <v>2014.4385964224857</v>
      </c>
      <c r="L42" s="37">
        <f t="shared" si="7"/>
        <v>16446391.670343401</v>
      </c>
      <c r="M42" s="37">
        <f t="shared" si="8"/>
        <v>15370166.490703566</v>
      </c>
      <c r="N42" s="41">
        <f>'jan-feb'!M42</f>
        <v>5457418.0939585986</v>
      </c>
      <c r="O42" s="41">
        <f t="shared" si="9"/>
        <v>9912748.3967449665</v>
      </c>
      <c r="Q42" s="4"/>
      <c r="R42" s="4"/>
      <c r="S42" s="4"/>
      <c r="T42" s="4"/>
    </row>
    <row r="43" spans="1:20" s="34" customFormat="1" x14ac:dyDescent="0.2">
      <c r="A43" s="33">
        <v>1531</v>
      </c>
      <c r="B43" s="34" t="s">
        <v>275</v>
      </c>
      <c r="C43" s="36">
        <v>87903507</v>
      </c>
      <c r="D43" s="36">
        <v>9636</v>
      </c>
      <c r="E43" s="37">
        <f t="shared" si="10"/>
        <v>9122.4062889165634</v>
      </c>
      <c r="F43" s="38">
        <f t="shared" si="1"/>
        <v>0.82819275969275241</v>
      </c>
      <c r="G43" s="39">
        <f t="shared" si="2"/>
        <v>1135.4570040252549</v>
      </c>
      <c r="H43" s="39">
        <f t="shared" si="3"/>
        <v>276.83070700117929</v>
      </c>
      <c r="I43" s="66">
        <f t="shared" si="4"/>
        <v>1412.2877110264342</v>
      </c>
      <c r="J43" s="81">
        <f t="shared" si="5"/>
        <v>-141.05179287546991</v>
      </c>
      <c r="K43" s="37">
        <f t="shared" si="6"/>
        <v>1271.2359181509642</v>
      </c>
      <c r="L43" s="37">
        <f t="shared" si="7"/>
        <v>13608804.38345072</v>
      </c>
      <c r="M43" s="37">
        <f t="shared" si="8"/>
        <v>12249629.307302691</v>
      </c>
      <c r="N43" s="41">
        <f>'jan-feb'!M43</f>
        <v>2708351.6961186193</v>
      </c>
      <c r="O43" s="41">
        <f t="shared" si="9"/>
        <v>9541277.6111840717</v>
      </c>
      <c r="Q43" s="4"/>
      <c r="R43" s="4"/>
      <c r="S43" s="4"/>
      <c r="T43" s="4"/>
    </row>
    <row r="44" spans="1:20" s="34" customFormat="1" x14ac:dyDescent="0.2">
      <c r="A44" s="33">
        <v>1532</v>
      </c>
      <c r="B44" s="34" t="s">
        <v>276</v>
      </c>
      <c r="C44" s="36">
        <v>95736585</v>
      </c>
      <c r="D44" s="36">
        <v>8692</v>
      </c>
      <c r="E44" s="37">
        <f t="shared" si="10"/>
        <v>11014.333294983893</v>
      </c>
      <c r="F44" s="38">
        <f t="shared" si="1"/>
        <v>0.99995448556499944</v>
      </c>
      <c r="G44" s="39">
        <f t="shared" si="2"/>
        <v>0.30080038485721161</v>
      </c>
      <c r="H44" s="39">
        <f t="shared" si="3"/>
        <v>0</v>
      </c>
      <c r="I44" s="66">
        <f t="shared" si="4"/>
        <v>0.30080038485721161</v>
      </c>
      <c r="J44" s="81">
        <f t="shared" si="5"/>
        <v>-141.05179287546991</v>
      </c>
      <c r="K44" s="37">
        <f t="shared" si="6"/>
        <v>-140.7509924906127</v>
      </c>
      <c r="L44" s="37">
        <f t="shared" si="7"/>
        <v>2614.5569451788833</v>
      </c>
      <c r="M44" s="37">
        <f t="shared" si="8"/>
        <v>-1223407.6267284057</v>
      </c>
      <c r="N44" s="41">
        <f>'jan-feb'!M44</f>
        <v>-5595339.53702942</v>
      </c>
      <c r="O44" s="41">
        <f t="shared" si="9"/>
        <v>4371931.9103010148</v>
      </c>
      <c r="Q44" s="4"/>
      <c r="R44" s="4"/>
      <c r="S44" s="4"/>
      <c r="T44" s="4"/>
    </row>
    <row r="45" spans="1:20" s="34" customFormat="1" x14ac:dyDescent="0.2">
      <c r="A45" s="33">
        <v>1535</v>
      </c>
      <c r="B45" s="34" t="s">
        <v>277</v>
      </c>
      <c r="C45" s="36">
        <v>70279791</v>
      </c>
      <c r="D45" s="36">
        <v>7051</v>
      </c>
      <c r="E45" s="37">
        <f t="shared" si="10"/>
        <v>9967.3508722167062</v>
      </c>
      <c r="F45" s="38">
        <f t="shared" si="1"/>
        <v>0.9049024527351458</v>
      </c>
      <c r="G45" s="39">
        <f t="shared" si="2"/>
        <v>628.49025404516942</v>
      </c>
      <c r="H45" s="39">
        <f t="shared" si="3"/>
        <v>0</v>
      </c>
      <c r="I45" s="66">
        <f t="shared" si="4"/>
        <v>628.49025404516942</v>
      </c>
      <c r="J45" s="81">
        <f t="shared" si="5"/>
        <v>-141.05179287546991</v>
      </c>
      <c r="K45" s="37">
        <f t="shared" si="6"/>
        <v>487.43846116969951</v>
      </c>
      <c r="L45" s="37">
        <f t="shared" si="7"/>
        <v>4431484.7812724896</v>
      </c>
      <c r="M45" s="37">
        <f t="shared" si="8"/>
        <v>3436928.5897075511</v>
      </c>
      <c r="N45" s="41">
        <f>'jan-feb'!M45</f>
        <v>901656.67061729881</v>
      </c>
      <c r="O45" s="41">
        <f t="shared" si="9"/>
        <v>2535271.9190902524</v>
      </c>
      <c r="Q45" s="4"/>
      <c r="R45" s="4"/>
      <c r="S45" s="4"/>
      <c r="T45" s="4"/>
    </row>
    <row r="46" spans="1:20" s="34" customFormat="1" x14ac:dyDescent="0.2">
      <c r="A46" s="33">
        <v>1539</v>
      </c>
      <c r="B46" s="34" t="s">
        <v>278</v>
      </c>
      <c r="C46" s="36">
        <v>66800785</v>
      </c>
      <c r="D46" s="36">
        <v>7046</v>
      </c>
      <c r="E46" s="37">
        <f t="shared" si="10"/>
        <v>9480.6677547544714</v>
      </c>
      <c r="F46" s="38">
        <f t="shared" si="1"/>
        <v>0.86071812007319948</v>
      </c>
      <c r="G46" s="39">
        <f t="shared" si="2"/>
        <v>920.5001245225103</v>
      </c>
      <c r="H46" s="39">
        <f t="shared" si="3"/>
        <v>151.43919395791153</v>
      </c>
      <c r="I46" s="66">
        <f t="shared" si="4"/>
        <v>1071.9393184804219</v>
      </c>
      <c r="J46" s="81">
        <f t="shared" si="5"/>
        <v>-141.05179287546991</v>
      </c>
      <c r="K46" s="37">
        <f t="shared" si="6"/>
        <v>930.88752560495197</v>
      </c>
      <c r="L46" s="37">
        <f t="shared" si="7"/>
        <v>7552884.4380130526</v>
      </c>
      <c r="M46" s="37">
        <f t="shared" si="8"/>
        <v>6559033.505412492</v>
      </c>
      <c r="N46" s="41">
        <f>'jan-feb'!M46</f>
        <v>2798980.7275271653</v>
      </c>
      <c r="O46" s="41">
        <f t="shared" si="9"/>
        <v>3760052.7778853266</v>
      </c>
      <c r="Q46" s="4"/>
      <c r="R46" s="4"/>
      <c r="S46" s="4"/>
      <c r="T46" s="4"/>
    </row>
    <row r="47" spans="1:20" s="34" customFormat="1" x14ac:dyDescent="0.2">
      <c r="A47" s="33">
        <v>1547</v>
      </c>
      <c r="B47" s="34" t="s">
        <v>279</v>
      </c>
      <c r="C47" s="36">
        <v>35581084</v>
      </c>
      <c r="D47" s="36">
        <v>3654</v>
      </c>
      <c r="E47" s="37">
        <f t="shared" si="10"/>
        <v>9737.5708812260527</v>
      </c>
      <c r="F47" s="38">
        <f t="shared" si="1"/>
        <v>0.88404149578654589</v>
      </c>
      <c r="G47" s="39">
        <f t="shared" si="2"/>
        <v>766.35824863956145</v>
      </c>
      <c r="H47" s="39">
        <f t="shared" si="3"/>
        <v>61.523099692858061</v>
      </c>
      <c r="I47" s="66">
        <f t="shared" si="4"/>
        <v>827.88134833241952</v>
      </c>
      <c r="J47" s="81">
        <f t="shared" si="5"/>
        <v>-141.05179287546991</v>
      </c>
      <c r="K47" s="37">
        <f t="shared" si="6"/>
        <v>686.82955545694961</v>
      </c>
      <c r="L47" s="37">
        <f t="shared" si="7"/>
        <v>3025078.4468066609</v>
      </c>
      <c r="M47" s="37">
        <f t="shared" si="8"/>
        <v>2509675.1956396936</v>
      </c>
      <c r="N47" s="41">
        <f>'jan-feb'!M47</f>
        <v>430927.30143747281</v>
      </c>
      <c r="O47" s="41">
        <f t="shared" si="9"/>
        <v>2078747.8942022207</v>
      </c>
      <c r="Q47" s="4"/>
      <c r="R47" s="4"/>
      <c r="S47" s="4"/>
      <c r="T47" s="4"/>
    </row>
    <row r="48" spans="1:20" s="34" customFormat="1" x14ac:dyDescent="0.2">
      <c r="A48" s="33">
        <v>1554</v>
      </c>
      <c r="B48" s="34" t="s">
        <v>280</v>
      </c>
      <c r="C48" s="36">
        <v>57331590</v>
      </c>
      <c r="D48" s="36">
        <v>5872</v>
      </c>
      <c r="E48" s="37">
        <f t="shared" si="10"/>
        <v>9763.5541553133517</v>
      </c>
      <c r="F48" s="38">
        <f t="shared" si="1"/>
        <v>0.8864004303473052</v>
      </c>
      <c r="G48" s="39">
        <f t="shared" si="2"/>
        <v>750.76828418718208</v>
      </c>
      <c r="H48" s="39">
        <f t="shared" si="3"/>
        <v>52.428953762303443</v>
      </c>
      <c r="I48" s="66">
        <f t="shared" si="4"/>
        <v>803.1972379494855</v>
      </c>
      <c r="J48" s="81">
        <f t="shared" si="5"/>
        <v>-141.05179287546991</v>
      </c>
      <c r="K48" s="37">
        <f t="shared" si="6"/>
        <v>662.14544507401558</v>
      </c>
      <c r="L48" s="37">
        <f t="shared" si="7"/>
        <v>4716374.1812393786</v>
      </c>
      <c r="M48" s="37">
        <f t="shared" si="8"/>
        <v>3888118.0534746195</v>
      </c>
      <c r="N48" s="41">
        <f>'jan-feb'!M48</f>
        <v>365393.13936530938</v>
      </c>
      <c r="O48" s="41">
        <f t="shared" si="9"/>
        <v>3522724.9141093101</v>
      </c>
      <c r="Q48" s="4"/>
      <c r="R48" s="4"/>
      <c r="S48" s="4"/>
      <c r="T48" s="4"/>
    </row>
    <row r="49" spans="1:20" s="34" customFormat="1" x14ac:dyDescent="0.2">
      <c r="A49" s="33">
        <v>1557</v>
      </c>
      <c r="B49" s="34" t="s">
        <v>281</v>
      </c>
      <c r="C49" s="36">
        <v>21537939</v>
      </c>
      <c r="D49" s="36">
        <v>2669</v>
      </c>
      <c r="E49" s="37">
        <f t="shared" si="10"/>
        <v>8069.6661671037846</v>
      </c>
      <c r="F49" s="38">
        <f t="shared" si="1"/>
        <v>0.73261800462152671</v>
      </c>
      <c r="G49" s="39">
        <f t="shared" si="2"/>
        <v>1767.1010771129224</v>
      </c>
      <c r="H49" s="39">
        <f t="shared" si="3"/>
        <v>645.2897496356519</v>
      </c>
      <c r="I49" s="66">
        <f t="shared" si="4"/>
        <v>2412.3908267485745</v>
      </c>
      <c r="J49" s="81">
        <f t="shared" si="5"/>
        <v>-141.05179287546991</v>
      </c>
      <c r="K49" s="37">
        <f t="shared" si="6"/>
        <v>2271.3390338731047</v>
      </c>
      <c r="L49" s="37">
        <f t="shared" si="7"/>
        <v>6438671.1165919453</v>
      </c>
      <c r="M49" s="37">
        <f t="shared" si="8"/>
        <v>6062203.8814073168</v>
      </c>
      <c r="N49" s="41">
        <f>'jan-feb'!M49</f>
        <v>2528121.956687483</v>
      </c>
      <c r="O49" s="41">
        <f t="shared" si="9"/>
        <v>3534081.9247198338</v>
      </c>
      <c r="Q49" s="4"/>
      <c r="R49" s="4"/>
      <c r="S49" s="4"/>
      <c r="T49" s="4"/>
    </row>
    <row r="50" spans="1:20" s="34" customFormat="1" x14ac:dyDescent="0.2">
      <c r="A50" s="33">
        <v>1560</v>
      </c>
      <c r="B50" s="34" t="s">
        <v>282</v>
      </c>
      <c r="C50" s="36">
        <v>25024255</v>
      </c>
      <c r="D50" s="36">
        <v>3031</v>
      </c>
      <c r="E50" s="37">
        <f t="shared" si="10"/>
        <v>8256.1052457934675</v>
      </c>
      <c r="F50" s="38">
        <f t="shared" si="1"/>
        <v>0.7495441850836031</v>
      </c>
      <c r="G50" s="39">
        <f t="shared" si="2"/>
        <v>1655.2376298991126</v>
      </c>
      <c r="H50" s="39">
        <f t="shared" si="3"/>
        <v>580.03607209426286</v>
      </c>
      <c r="I50" s="66">
        <f t="shared" si="4"/>
        <v>2235.2737019933757</v>
      </c>
      <c r="J50" s="81">
        <f t="shared" si="5"/>
        <v>-141.05179287546991</v>
      </c>
      <c r="K50" s="37">
        <f t="shared" si="6"/>
        <v>2094.2219091179059</v>
      </c>
      <c r="L50" s="37">
        <f t="shared" si="7"/>
        <v>6775114.5907419212</v>
      </c>
      <c r="M50" s="37">
        <f t="shared" si="8"/>
        <v>6347586.6065363726</v>
      </c>
      <c r="N50" s="41">
        <f>'jan-feb'!M50</f>
        <v>2684194.3958110763</v>
      </c>
      <c r="O50" s="41">
        <f t="shared" si="9"/>
        <v>3663392.2107252963</v>
      </c>
      <c r="Q50" s="4"/>
      <c r="R50" s="4"/>
      <c r="S50" s="4"/>
      <c r="T50" s="4"/>
    </row>
    <row r="51" spans="1:20" s="34" customFormat="1" x14ac:dyDescent="0.2">
      <c r="A51" s="33">
        <v>1563</v>
      </c>
      <c r="B51" s="34" t="s">
        <v>283</v>
      </c>
      <c r="C51" s="36">
        <v>75777523</v>
      </c>
      <c r="D51" s="36">
        <v>7110</v>
      </c>
      <c r="E51" s="37">
        <f t="shared" si="10"/>
        <v>10657.879465541491</v>
      </c>
      <c r="F51" s="38">
        <f t="shared" si="1"/>
        <v>0.96759323444777756</v>
      </c>
      <c r="G51" s="39">
        <f t="shared" si="2"/>
        <v>214.17309805029836</v>
      </c>
      <c r="H51" s="39">
        <f t="shared" si="3"/>
        <v>0</v>
      </c>
      <c r="I51" s="66">
        <f t="shared" si="4"/>
        <v>214.17309805029836</v>
      </c>
      <c r="J51" s="81">
        <f t="shared" si="5"/>
        <v>-141.05179287546991</v>
      </c>
      <c r="K51" s="37">
        <f t="shared" si="6"/>
        <v>73.12130517482845</v>
      </c>
      <c r="L51" s="37">
        <f t="shared" si="7"/>
        <v>1522770.7271376213</v>
      </c>
      <c r="M51" s="37">
        <f t="shared" si="8"/>
        <v>519892.4797930303</v>
      </c>
      <c r="N51" s="41">
        <f>'jan-feb'!M51</f>
        <v>-2098446.5947398953</v>
      </c>
      <c r="O51" s="41">
        <f t="shared" si="9"/>
        <v>2618339.0745329256</v>
      </c>
      <c r="Q51" s="4"/>
      <c r="R51" s="4"/>
      <c r="S51" s="4"/>
      <c r="T51" s="4"/>
    </row>
    <row r="52" spans="1:20" s="34" customFormat="1" x14ac:dyDescent="0.2">
      <c r="A52" s="33">
        <v>1566</v>
      </c>
      <c r="B52" s="34" t="s">
        <v>284</v>
      </c>
      <c r="C52" s="36">
        <v>53298576</v>
      </c>
      <c r="D52" s="36">
        <v>5912</v>
      </c>
      <c r="E52" s="37">
        <f t="shared" si="10"/>
        <v>9015.320703653586</v>
      </c>
      <c r="F52" s="38">
        <f t="shared" si="1"/>
        <v>0.81847081752383022</v>
      </c>
      <c r="G52" s="39">
        <f t="shared" si="2"/>
        <v>1199.7083551830415</v>
      </c>
      <c r="H52" s="39">
        <f t="shared" si="3"/>
        <v>314.3106618432214</v>
      </c>
      <c r="I52" s="66">
        <f t="shared" si="4"/>
        <v>1514.0190170262629</v>
      </c>
      <c r="J52" s="81">
        <f t="shared" si="5"/>
        <v>-141.05179287546991</v>
      </c>
      <c r="K52" s="37">
        <f t="shared" si="6"/>
        <v>1372.9672241507928</v>
      </c>
      <c r="L52" s="37">
        <f t="shared" si="7"/>
        <v>8950880.4286592659</v>
      </c>
      <c r="M52" s="37">
        <f t="shared" si="8"/>
        <v>8116982.2291794876</v>
      </c>
      <c r="N52" s="41">
        <f>'jan-feb'!M52</f>
        <v>2487351.1718195598</v>
      </c>
      <c r="O52" s="41">
        <f t="shared" si="9"/>
        <v>5629631.0573599283</v>
      </c>
      <c r="Q52" s="4"/>
      <c r="R52" s="4"/>
      <c r="S52" s="4"/>
      <c r="T52" s="4"/>
    </row>
    <row r="53" spans="1:20" s="34" customFormat="1" x14ac:dyDescent="0.2">
      <c r="A53" s="33">
        <v>1573</v>
      </c>
      <c r="B53" s="34" t="s">
        <v>286</v>
      </c>
      <c r="C53" s="36">
        <v>19548689</v>
      </c>
      <c r="D53" s="36">
        <v>2158</v>
      </c>
      <c r="E53" s="37">
        <f t="shared" si="10"/>
        <v>9058.7066728452264</v>
      </c>
      <c r="F53" s="38">
        <f t="shared" si="1"/>
        <v>0.8224096845747777</v>
      </c>
      <c r="G53" s="39">
        <f t="shared" si="2"/>
        <v>1173.6767736680572</v>
      </c>
      <c r="H53" s="39">
        <f t="shared" si="3"/>
        <v>299.12557262614723</v>
      </c>
      <c r="I53" s="66">
        <f t="shared" si="4"/>
        <v>1472.8023462942044</v>
      </c>
      <c r="J53" s="81">
        <f t="shared" si="5"/>
        <v>-141.05179287546991</v>
      </c>
      <c r="K53" s="37">
        <f t="shared" si="6"/>
        <v>1331.7505534187344</v>
      </c>
      <c r="L53" s="37">
        <f t="shared" si="7"/>
        <v>3178307.4633028931</v>
      </c>
      <c r="M53" s="37">
        <f t="shared" si="8"/>
        <v>2873917.6942776288</v>
      </c>
      <c r="N53" s="41">
        <f>'jan-feb'!M53</f>
        <v>640650.573559982</v>
      </c>
      <c r="O53" s="41">
        <f t="shared" si="9"/>
        <v>2233267.1207176466</v>
      </c>
      <c r="Q53" s="4"/>
      <c r="R53" s="4"/>
      <c r="S53" s="4"/>
      <c r="T53" s="4"/>
    </row>
    <row r="54" spans="1:20" s="34" customFormat="1" x14ac:dyDescent="0.2">
      <c r="A54" s="33">
        <v>1576</v>
      </c>
      <c r="B54" s="34" t="s">
        <v>287</v>
      </c>
      <c r="C54" s="36">
        <v>33515514</v>
      </c>
      <c r="D54" s="36">
        <v>3381</v>
      </c>
      <c r="E54" s="37">
        <f t="shared" si="10"/>
        <v>9912.8997338065656</v>
      </c>
      <c r="F54" s="38">
        <f t="shared" si="1"/>
        <v>0.89995901597514349</v>
      </c>
      <c r="G54" s="39">
        <f t="shared" si="2"/>
        <v>661.1609370912538</v>
      </c>
      <c r="H54" s="39">
        <f t="shared" si="3"/>
        <v>0.15800128967857743</v>
      </c>
      <c r="I54" s="66">
        <f t="shared" si="4"/>
        <v>661.31893838093242</v>
      </c>
      <c r="J54" s="81">
        <f t="shared" si="5"/>
        <v>-141.05179287546991</v>
      </c>
      <c r="K54" s="37">
        <f t="shared" si="6"/>
        <v>520.26714550546251</v>
      </c>
      <c r="L54" s="37">
        <f t="shared" si="7"/>
        <v>2235919.3306659325</v>
      </c>
      <c r="M54" s="37">
        <f t="shared" si="8"/>
        <v>1759023.2189539687</v>
      </c>
      <c r="N54" s="41">
        <f>'jan-feb'!M54</f>
        <v>976342.42535046162</v>
      </c>
      <c r="O54" s="41">
        <f t="shared" si="9"/>
        <v>782680.7936035071</v>
      </c>
      <c r="Q54" s="4"/>
      <c r="R54" s="4"/>
      <c r="S54" s="4"/>
      <c r="T54" s="4"/>
    </row>
    <row r="55" spans="1:20" s="34" customFormat="1" x14ac:dyDescent="0.2">
      <c r="A55" s="33">
        <v>1577</v>
      </c>
      <c r="B55" s="34" t="s">
        <v>271</v>
      </c>
      <c r="C55" s="36">
        <v>89662385</v>
      </c>
      <c r="D55" s="36">
        <v>10960</v>
      </c>
      <c r="E55" s="37">
        <f t="shared" si="10"/>
        <v>8180.8745437956204</v>
      </c>
      <c r="F55" s="38">
        <f t="shared" si="1"/>
        <v>0.74271424123677854</v>
      </c>
      <c r="G55" s="39">
        <f t="shared" si="2"/>
        <v>1700.3760510978209</v>
      </c>
      <c r="H55" s="39">
        <f t="shared" si="3"/>
        <v>606.36681779350931</v>
      </c>
      <c r="I55" s="66">
        <f t="shared" si="4"/>
        <v>2306.7428688913301</v>
      </c>
      <c r="J55" s="81">
        <f t="shared" si="5"/>
        <v>-141.05179287546991</v>
      </c>
      <c r="K55" s="37">
        <f t="shared" si="6"/>
        <v>2165.6910760158603</v>
      </c>
      <c r="L55" s="37">
        <f t="shared" si="7"/>
        <v>25281901.843048979</v>
      </c>
      <c r="M55" s="37">
        <f t="shared" si="8"/>
        <v>23735974.193133827</v>
      </c>
      <c r="N55" s="41">
        <f>'jan-feb'!M55</f>
        <v>9191285.9035761803</v>
      </c>
      <c r="O55" s="41">
        <f t="shared" si="9"/>
        <v>14544688.289557647</v>
      </c>
      <c r="Q55" s="4"/>
      <c r="R55" s="4"/>
      <c r="S55" s="4"/>
      <c r="T55" s="4"/>
    </row>
    <row r="56" spans="1:20" s="34" customFormat="1" x14ac:dyDescent="0.2">
      <c r="A56" s="33">
        <v>1578</v>
      </c>
      <c r="B56" s="34" t="s">
        <v>394</v>
      </c>
      <c r="C56" s="36">
        <v>24338555</v>
      </c>
      <c r="D56" s="36">
        <v>2494</v>
      </c>
      <c r="E56" s="37">
        <f t="shared" si="10"/>
        <v>9758.8432237369689</v>
      </c>
      <c r="F56" s="38">
        <f t="shared" si="1"/>
        <v>0.88597274062384834</v>
      </c>
      <c r="G56" s="39">
        <f t="shared" si="2"/>
        <v>753.59484313301175</v>
      </c>
      <c r="H56" s="39">
        <f t="shared" si="3"/>
        <v>54.07777981403742</v>
      </c>
      <c r="I56" s="66">
        <f t="shared" si="4"/>
        <v>807.67262294704915</v>
      </c>
      <c r="J56" s="81">
        <f t="shared" si="5"/>
        <v>-141.05179287546991</v>
      </c>
      <c r="K56" s="37">
        <f t="shared" si="6"/>
        <v>666.62083007157923</v>
      </c>
      <c r="L56" s="37">
        <f t="shared" si="7"/>
        <v>2014335.5216299405</v>
      </c>
      <c r="M56" s="37">
        <f t="shared" si="8"/>
        <v>1662552.3501985187</v>
      </c>
      <c r="N56" s="41">
        <f>'jan-feb'!M56</f>
        <v>-806453.55933632865</v>
      </c>
      <c r="O56" s="41">
        <f t="shared" si="9"/>
        <v>2469005.9095348474</v>
      </c>
      <c r="Q56" s="4"/>
      <c r="R56" s="4"/>
      <c r="S56" s="4"/>
      <c r="T56" s="4"/>
    </row>
    <row r="57" spans="1:20" s="34" customFormat="1" x14ac:dyDescent="0.2">
      <c r="A57" s="33">
        <v>1579</v>
      </c>
      <c r="B57" s="34" t="s">
        <v>395</v>
      </c>
      <c r="C57" s="36">
        <v>118222776</v>
      </c>
      <c r="D57" s="36">
        <v>13341</v>
      </c>
      <c r="E57" s="37">
        <f t="shared" si="10"/>
        <v>8861.6127726557224</v>
      </c>
      <c r="F57" s="38">
        <f t="shared" si="1"/>
        <v>0.80451618850073481</v>
      </c>
      <c r="G57" s="39">
        <f t="shared" si="2"/>
        <v>1291.9331137817596</v>
      </c>
      <c r="H57" s="39">
        <f t="shared" si="3"/>
        <v>368.10843769247367</v>
      </c>
      <c r="I57" s="66">
        <f t="shared" si="4"/>
        <v>1660.0415514742333</v>
      </c>
      <c r="J57" s="81">
        <f t="shared" si="5"/>
        <v>-141.05179287546991</v>
      </c>
      <c r="K57" s="37">
        <f t="shared" si="6"/>
        <v>1518.9897585987633</v>
      </c>
      <c r="L57" s="37">
        <f t="shared" si="7"/>
        <v>22146614.338217746</v>
      </c>
      <c r="M57" s="37">
        <f t="shared" si="8"/>
        <v>20264842.3694661</v>
      </c>
      <c r="N57" s="41">
        <f>'jan-feb'!M57</f>
        <v>7439305.7302426845</v>
      </c>
      <c r="O57" s="41">
        <f t="shared" si="9"/>
        <v>12825536.639223415</v>
      </c>
      <c r="Q57" s="4"/>
      <c r="R57" s="4"/>
      <c r="S57" s="4"/>
      <c r="T57" s="4"/>
    </row>
    <row r="58" spans="1:20" s="34" customFormat="1" x14ac:dyDescent="0.2">
      <c r="A58" s="33">
        <v>1804</v>
      </c>
      <c r="B58" s="34" t="s">
        <v>288</v>
      </c>
      <c r="C58" s="36">
        <v>571666367</v>
      </c>
      <c r="D58" s="36">
        <v>53259</v>
      </c>
      <c r="E58" s="37">
        <f t="shared" si="10"/>
        <v>10733.704481871609</v>
      </c>
      <c r="F58" s="38">
        <f t="shared" si="1"/>
        <v>0.97447713410531489</v>
      </c>
      <c r="G58" s="39">
        <f t="shared" si="2"/>
        <v>168.67808825222747</v>
      </c>
      <c r="H58" s="39">
        <f t="shared" si="3"/>
        <v>0</v>
      </c>
      <c r="I58" s="66">
        <f t="shared" si="4"/>
        <v>168.67808825222747</v>
      </c>
      <c r="J58" s="81">
        <f t="shared" si="5"/>
        <v>-141.05179287546991</v>
      </c>
      <c r="K58" s="37">
        <f t="shared" si="6"/>
        <v>27.626295376757554</v>
      </c>
      <c r="L58" s="37">
        <f t="shared" si="7"/>
        <v>8983626.302225383</v>
      </c>
      <c r="M58" s="37">
        <f t="shared" si="8"/>
        <v>1471348.8654707305</v>
      </c>
      <c r="N58" s="41">
        <f>'jan-feb'!M58</f>
        <v>-1223097.7264208191</v>
      </c>
      <c r="O58" s="41">
        <f t="shared" si="9"/>
        <v>2694446.5918915495</v>
      </c>
      <c r="Q58" s="4"/>
      <c r="R58" s="4"/>
      <c r="S58" s="4"/>
      <c r="T58" s="4"/>
    </row>
    <row r="59" spans="1:20" s="34" customFormat="1" x14ac:dyDescent="0.2">
      <c r="A59" s="33">
        <v>1806</v>
      </c>
      <c r="B59" s="34" t="s">
        <v>289</v>
      </c>
      <c r="C59" s="36">
        <v>209558874</v>
      </c>
      <c r="D59" s="36">
        <v>21515</v>
      </c>
      <c r="E59" s="37">
        <f t="shared" si="10"/>
        <v>9740.1289333023469</v>
      </c>
      <c r="F59" s="38">
        <f t="shared" si="1"/>
        <v>0.88427373277987931</v>
      </c>
      <c r="G59" s="39">
        <f t="shared" si="2"/>
        <v>764.82341739378501</v>
      </c>
      <c r="H59" s="39">
        <f t="shared" si="3"/>
        <v>60.627781466155099</v>
      </c>
      <c r="I59" s="66">
        <f t="shared" si="4"/>
        <v>825.45119885994006</v>
      </c>
      <c r="J59" s="81">
        <f t="shared" si="5"/>
        <v>-141.05179287546991</v>
      </c>
      <c r="K59" s="37">
        <f t="shared" si="6"/>
        <v>684.39940598447015</v>
      </c>
      <c r="L59" s="37">
        <f t="shared" si="7"/>
        <v>17759582.543471612</v>
      </c>
      <c r="M59" s="37">
        <f t="shared" si="8"/>
        <v>14724853.219755875</v>
      </c>
      <c r="N59" s="41">
        <f>'jan-feb'!M59</f>
        <v>-330024.08745834325</v>
      </c>
      <c r="O59" s="41">
        <f t="shared" si="9"/>
        <v>15054877.307214219</v>
      </c>
      <c r="Q59" s="4"/>
      <c r="R59" s="4"/>
      <c r="S59" s="4"/>
      <c r="T59" s="4"/>
    </row>
    <row r="60" spans="1:20" s="34" customFormat="1" x14ac:dyDescent="0.2">
      <c r="A60" s="33">
        <v>1811</v>
      </c>
      <c r="B60" s="34" t="s">
        <v>290</v>
      </c>
      <c r="C60" s="36">
        <v>13223445</v>
      </c>
      <c r="D60" s="36">
        <v>1391</v>
      </c>
      <c r="E60" s="37">
        <f t="shared" si="10"/>
        <v>9506.4306254493167</v>
      </c>
      <c r="F60" s="38">
        <f t="shared" si="1"/>
        <v>0.86305704494703406</v>
      </c>
      <c r="G60" s="39">
        <f t="shared" si="2"/>
        <v>905.04240210560306</v>
      </c>
      <c r="H60" s="39">
        <f t="shared" si="3"/>
        <v>142.42218921471567</v>
      </c>
      <c r="I60" s="66">
        <f t="shared" si="4"/>
        <v>1047.4645913203187</v>
      </c>
      <c r="J60" s="81">
        <f t="shared" si="5"/>
        <v>-141.05179287546991</v>
      </c>
      <c r="K60" s="37">
        <f t="shared" si="6"/>
        <v>906.41279844484882</v>
      </c>
      <c r="L60" s="37">
        <f t="shared" si="7"/>
        <v>1457023.2465265633</v>
      </c>
      <c r="M60" s="37">
        <f t="shared" si="8"/>
        <v>1260820.2026367846</v>
      </c>
      <c r="N60" s="41">
        <f>'jan-feb'!M60</f>
        <v>-866465.60867555474</v>
      </c>
      <c r="O60" s="41">
        <f t="shared" si="9"/>
        <v>2127285.8113123393</v>
      </c>
      <c r="Q60" s="4"/>
      <c r="R60" s="4"/>
      <c r="S60" s="4"/>
      <c r="T60" s="4"/>
    </row>
    <row r="61" spans="1:20" s="34" customFormat="1" x14ac:dyDescent="0.2">
      <c r="A61" s="33">
        <v>1812</v>
      </c>
      <c r="B61" s="34" t="s">
        <v>291</v>
      </c>
      <c r="C61" s="36">
        <v>16217240</v>
      </c>
      <c r="D61" s="36">
        <v>1970</v>
      </c>
      <c r="E61" s="37">
        <f t="shared" si="10"/>
        <v>8232.1015228426404</v>
      </c>
      <c r="F61" s="38">
        <f t="shared" si="1"/>
        <v>0.74736496735048163</v>
      </c>
      <c r="G61" s="39">
        <f t="shared" si="2"/>
        <v>1669.6398636696088</v>
      </c>
      <c r="H61" s="39">
        <f t="shared" si="3"/>
        <v>588.43737512705229</v>
      </c>
      <c r="I61" s="66">
        <f t="shared" si="4"/>
        <v>2258.0772387966608</v>
      </c>
      <c r="J61" s="81">
        <f t="shared" si="5"/>
        <v>-141.05179287546991</v>
      </c>
      <c r="K61" s="37">
        <f t="shared" si="6"/>
        <v>2117.025445921191</v>
      </c>
      <c r="L61" s="37">
        <f t="shared" si="7"/>
        <v>4448412.1604294218</v>
      </c>
      <c r="M61" s="37">
        <f t="shared" si="8"/>
        <v>4170540.1284647463</v>
      </c>
      <c r="N61" s="41">
        <f>'jan-feb'!M61</f>
        <v>2060894.6734073968</v>
      </c>
      <c r="O61" s="41">
        <f t="shared" si="9"/>
        <v>2109645.4550573495</v>
      </c>
      <c r="Q61" s="4"/>
      <c r="R61" s="4"/>
      <c r="S61" s="4"/>
      <c r="T61" s="4"/>
    </row>
    <row r="62" spans="1:20" s="34" customFormat="1" x14ac:dyDescent="0.2">
      <c r="A62" s="33">
        <v>1813</v>
      </c>
      <c r="B62" s="34" t="s">
        <v>292</v>
      </c>
      <c r="C62" s="36">
        <v>74722319</v>
      </c>
      <c r="D62" s="36">
        <v>7787</v>
      </c>
      <c r="E62" s="37">
        <f t="shared" si="10"/>
        <v>9595.77744959548</v>
      </c>
      <c r="F62" s="38">
        <f t="shared" si="1"/>
        <v>0.87116854431637225</v>
      </c>
      <c r="G62" s="39">
        <f t="shared" si="2"/>
        <v>851.43430761790512</v>
      </c>
      <c r="H62" s="39">
        <f t="shared" si="3"/>
        <v>111.15080076355852</v>
      </c>
      <c r="I62" s="66">
        <f t="shared" si="4"/>
        <v>962.58510838146367</v>
      </c>
      <c r="J62" s="81">
        <f t="shared" si="5"/>
        <v>-141.05179287546991</v>
      </c>
      <c r="K62" s="37">
        <f t="shared" si="6"/>
        <v>821.53331550599376</v>
      </c>
      <c r="L62" s="37">
        <f t="shared" si="7"/>
        <v>7495650.2389664575</v>
      </c>
      <c r="M62" s="37">
        <f t="shared" si="8"/>
        <v>6397279.9278451735</v>
      </c>
      <c r="N62" s="41">
        <f>'jan-feb'!M62</f>
        <v>4666731.1943519786</v>
      </c>
      <c r="O62" s="41">
        <f t="shared" si="9"/>
        <v>1730548.7334931949</v>
      </c>
      <c r="Q62" s="4"/>
      <c r="R62" s="4"/>
      <c r="S62" s="4"/>
      <c r="T62" s="4"/>
    </row>
    <row r="63" spans="1:20" s="34" customFormat="1" x14ac:dyDescent="0.2">
      <c r="A63" s="33">
        <v>1815</v>
      </c>
      <c r="B63" s="34" t="s">
        <v>293</v>
      </c>
      <c r="C63" s="36">
        <v>10243339</v>
      </c>
      <c r="D63" s="36">
        <v>1219</v>
      </c>
      <c r="E63" s="37">
        <f t="shared" si="10"/>
        <v>8403.0672682526656</v>
      </c>
      <c r="F63" s="38">
        <f t="shared" si="1"/>
        <v>0.76288637563023431</v>
      </c>
      <c r="G63" s="39">
        <f t="shared" si="2"/>
        <v>1567.0604164235938</v>
      </c>
      <c r="H63" s="39">
        <f t="shared" si="3"/>
        <v>528.5993642335435</v>
      </c>
      <c r="I63" s="66">
        <f t="shared" si="4"/>
        <v>2095.6597806571372</v>
      </c>
      <c r="J63" s="81">
        <f t="shared" si="5"/>
        <v>-141.05179287546991</v>
      </c>
      <c r="K63" s="37">
        <f t="shared" si="6"/>
        <v>1954.6079877816674</v>
      </c>
      <c r="L63" s="37">
        <f t="shared" si="7"/>
        <v>2554609.27262105</v>
      </c>
      <c r="M63" s="37">
        <f t="shared" si="8"/>
        <v>2382667.1371058524</v>
      </c>
      <c r="N63" s="41">
        <f>'jan-feb'!M63</f>
        <v>1428960.4985957448</v>
      </c>
      <c r="O63" s="41">
        <f t="shared" si="9"/>
        <v>953706.63851010753</v>
      </c>
      <c r="Q63" s="4"/>
      <c r="R63" s="4"/>
      <c r="S63" s="4"/>
      <c r="T63" s="4"/>
    </row>
    <row r="64" spans="1:20" s="34" customFormat="1" x14ac:dyDescent="0.2">
      <c r="A64" s="33">
        <v>1816</v>
      </c>
      <c r="B64" s="34" t="s">
        <v>294</v>
      </c>
      <c r="C64" s="36">
        <v>3602242</v>
      </c>
      <c r="D64" s="36">
        <v>454</v>
      </c>
      <c r="E64" s="37">
        <f t="shared" si="10"/>
        <v>7934.4537444933922</v>
      </c>
      <c r="F64" s="38">
        <f t="shared" si="1"/>
        <v>0.72034252095199336</v>
      </c>
      <c r="G64" s="39">
        <f t="shared" si="2"/>
        <v>1848.2285306791578</v>
      </c>
      <c r="H64" s="39">
        <f t="shared" si="3"/>
        <v>692.61409754928923</v>
      </c>
      <c r="I64" s="66">
        <f t="shared" si="4"/>
        <v>2540.8426282284472</v>
      </c>
      <c r="J64" s="81">
        <f t="shared" si="5"/>
        <v>-141.05179287546991</v>
      </c>
      <c r="K64" s="37">
        <f t="shared" si="6"/>
        <v>2399.7908353529774</v>
      </c>
      <c r="L64" s="37">
        <f t="shared" si="7"/>
        <v>1153542.5532157151</v>
      </c>
      <c r="M64" s="37">
        <f t="shared" si="8"/>
        <v>1089505.0392502518</v>
      </c>
      <c r="N64" s="41">
        <f>'jan-feb'!M64</f>
        <v>505749.06260251685</v>
      </c>
      <c r="O64" s="41">
        <f t="shared" si="9"/>
        <v>583755.97664773499</v>
      </c>
      <c r="Q64" s="4"/>
      <c r="R64" s="4"/>
      <c r="S64" s="4"/>
      <c r="T64" s="4"/>
    </row>
    <row r="65" spans="1:20" s="34" customFormat="1" x14ac:dyDescent="0.2">
      <c r="A65" s="33">
        <v>1818</v>
      </c>
      <c r="B65" s="34" t="s">
        <v>396</v>
      </c>
      <c r="C65" s="36">
        <v>16719086</v>
      </c>
      <c r="D65" s="36">
        <v>1839</v>
      </c>
      <c r="E65" s="37">
        <f t="shared" si="10"/>
        <v>9091.4007612833066</v>
      </c>
      <c r="F65" s="38">
        <f t="shared" si="1"/>
        <v>0.82537787152804576</v>
      </c>
      <c r="G65" s="39">
        <f t="shared" si="2"/>
        <v>1154.0603206052092</v>
      </c>
      <c r="H65" s="39">
        <f t="shared" si="3"/>
        <v>287.68264167281922</v>
      </c>
      <c r="I65" s="66">
        <f t="shared" si="4"/>
        <v>1441.7429622780285</v>
      </c>
      <c r="J65" s="81">
        <f t="shared" si="5"/>
        <v>-141.05179287546991</v>
      </c>
      <c r="K65" s="37">
        <f t="shared" si="6"/>
        <v>1300.6911694025584</v>
      </c>
      <c r="L65" s="37">
        <f t="shared" si="7"/>
        <v>2651365.3076292942</v>
      </c>
      <c r="M65" s="37">
        <f t="shared" si="8"/>
        <v>2391971.0605313051</v>
      </c>
      <c r="N65" s="41">
        <f>'jan-feb'!M65</f>
        <v>1510596.0937797979</v>
      </c>
      <c r="O65" s="41">
        <f t="shared" si="9"/>
        <v>881374.96675150725</v>
      </c>
      <c r="Q65" s="4"/>
      <c r="R65" s="4"/>
      <c r="S65" s="4"/>
      <c r="T65" s="4"/>
    </row>
    <row r="66" spans="1:20" s="34" customFormat="1" x14ac:dyDescent="0.2">
      <c r="A66" s="33">
        <v>1820</v>
      </c>
      <c r="B66" s="34" t="s">
        <v>295</v>
      </c>
      <c r="C66" s="36">
        <v>64501988</v>
      </c>
      <c r="D66" s="36">
        <v>7300</v>
      </c>
      <c r="E66" s="37">
        <f t="shared" si="10"/>
        <v>8835.8887671232878</v>
      </c>
      <c r="F66" s="38">
        <f t="shared" si="1"/>
        <v>0.80218079206502213</v>
      </c>
      <c r="G66" s="39">
        <f t="shared" si="2"/>
        <v>1307.3675171012203</v>
      </c>
      <c r="H66" s="39">
        <f t="shared" si="3"/>
        <v>377.11183962882575</v>
      </c>
      <c r="I66" s="66">
        <f t="shared" si="4"/>
        <v>1684.479356730046</v>
      </c>
      <c r="J66" s="81">
        <f t="shared" si="5"/>
        <v>-141.05179287546991</v>
      </c>
      <c r="K66" s="37">
        <f t="shared" si="6"/>
        <v>1543.427563854576</v>
      </c>
      <c r="L66" s="37">
        <f t="shared" si="7"/>
        <v>12296699.304129336</v>
      </c>
      <c r="M66" s="37">
        <f t="shared" si="8"/>
        <v>11267021.216138404</v>
      </c>
      <c r="N66" s="41">
        <f>'jan-feb'!M66</f>
        <v>3901984.4303928926</v>
      </c>
      <c r="O66" s="41">
        <f t="shared" si="9"/>
        <v>7365036.7857455108</v>
      </c>
      <c r="Q66" s="4"/>
      <c r="R66" s="4"/>
      <c r="S66" s="4"/>
      <c r="T66" s="4"/>
    </row>
    <row r="67" spans="1:20" s="34" customFormat="1" x14ac:dyDescent="0.2">
      <c r="A67" s="33">
        <v>1822</v>
      </c>
      <c r="B67" s="34" t="s">
        <v>296</v>
      </c>
      <c r="C67" s="36">
        <v>16632209</v>
      </c>
      <c r="D67" s="36">
        <v>2270</v>
      </c>
      <c r="E67" s="37">
        <f t="shared" si="10"/>
        <v>7326.9643171806165</v>
      </c>
      <c r="F67" s="38">
        <f t="shared" si="1"/>
        <v>0.66519058742085801</v>
      </c>
      <c r="G67" s="39">
        <f t="shared" si="2"/>
        <v>2212.7221870668232</v>
      </c>
      <c r="H67" s="39">
        <f t="shared" si="3"/>
        <v>905.23539710876071</v>
      </c>
      <c r="I67" s="66">
        <f t="shared" si="4"/>
        <v>3117.9575841755841</v>
      </c>
      <c r="J67" s="81">
        <f t="shared" si="5"/>
        <v>-141.05179287546991</v>
      </c>
      <c r="K67" s="37">
        <f t="shared" si="6"/>
        <v>2976.9057913001143</v>
      </c>
      <c r="L67" s="37">
        <f t="shared" si="7"/>
        <v>7077763.7160785757</v>
      </c>
      <c r="M67" s="37">
        <f t="shared" si="8"/>
        <v>6757576.1462512594</v>
      </c>
      <c r="N67" s="41">
        <f>'jan-feb'!M67</f>
        <v>2850713.6130125844</v>
      </c>
      <c r="O67" s="41">
        <f t="shared" si="9"/>
        <v>3906862.533238675</v>
      </c>
      <c r="Q67" s="4"/>
      <c r="R67" s="4"/>
      <c r="S67" s="4"/>
      <c r="T67" s="4"/>
    </row>
    <row r="68" spans="1:20" s="34" customFormat="1" x14ac:dyDescent="0.2">
      <c r="A68" s="33">
        <v>1824</v>
      </c>
      <c r="B68" s="34" t="s">
        <v>297</v>
      </c>
      <c r="C68" s="36">
        <v>120013649</v>
      </c>
      <c r="D68" s="36">
        <v>13342</v>
      </c>
      <c r="E68" s="37">
        <f t="shared" si="10"/>
        <v>8995.1768100734516</v>
      </c>
      <c r="F68" s="38">
        <f t="shared" si="1"/>
        <v>0.81664202079117887</v>
      </c>
      <c r="G68" s="39">
        <f t="shared" si="2"/>
        <v>1211.7946913311221</v>
      </c>
      <c r="H68" s="39">
        <f t="shared" si="3"/>
        <v>321.36102459626841</v>
      </c>
      <c r="I68" s="66">
        <f t="shared" si="4"/>
        <v>1533.1557159273905</v>
      </c>
      <c r="J68" s="81">
        <f t="shared" si="5"/>
        <v>-141.05179287546991</v>
      </c>
      <c r="K68" s="37">
        <f t="shared" si="6"/>
        <v>1392.1039230519204</v>
      </c>
      <c r="L68" s="37">
        <f t="shared" si="7"/>
        <v>20455363.561903242</v>
      </c>
      <c r="M68" s="37">
        <f t="shared" si="8"/>
        <v>18573450.541358724</v>
      </c>
      <c r="N68" s="41">
        <f>'jan-feb'!M68</f>
        <v>7213384.3060413655</v>
      </c>
      <c r="O68" s="41">
        <f t="shared" si="9"/>
        <v>11360066.235317359</v>
      </c>
      <c r="Q68" s="4"/>
      <c r="R68" s="4"/>
      <c r="S68" s="4"/>
      <c r="T68" s="4"/>
    </row>
    <row r="69" spans="1:20" s="34" customFormat="1" x14ac:dyDescent="0.2">
      <c r="A69" s="33">
        <v>1825</v>
      </c>
      <c r="B69" s="34" t="s">
        <v>298</v>
      </c>
      <c r="C69" s="36">
        <v>11887247</v>
      </c>
      <c r="D69" s="36">
        <v>1454</v>
      </c>
      <c r="E69" s="37">
        <f t="shared" si="10"/>
        <v>8175.5481430536447</v>
      </c>
      <c r="F69" s="38">
        <f t="shared" si="1"/>
        <v>0.74223067512603802</v>
      </c>
      <c r="G69" s="39">
        <f t="shared" si="2"/>
        <v>1703.5718915430064</v>
      </c>
      <c r="H69" s="39">
        <f t="shared" si="3"/>
        <v>608.23105805320085</v>
      </c>
      <c r="I69" s="66">
        <f t="shared" si="4"/>
        <v>2311.8029495962073</v>
      </c>
      <c r="J69" s="81">
        <f t="shared" si="5"/>
        <v>-141.05179287546991</v>
      </c>
      <c r="K69" s="37">
        <f t="shared" si="6"/>
        <v>2170.7511567207375</v>
      </c>
      <c r="L69" s="37">
        <f t="shared" si="7"/>
        <v>3361361.4887128854</v>
      </c>
      <c r="M69" s="37">
        <f t="shared" si="8"/>
        <v>3156272.1818719525</v>
      </c>
      <c r="N69" s="41">
        <f>'jan-feb'!M69</f>
        <v>611296.4612864746</v>
      </c>
      <c r="O69" s="41">
        <f t="shared" si="9"/>
        <v>2544975.720585478</v>
      </c>
      <c r="Q69" s="4"/>
      <c r="R69" s="4"/>
      <c r="S69" s="4"/>
      <c r="T69" s="4"/>
    </row>
    <row r="70" spans="1:20" s="34" customFormat="1" x14ac:dyDescent="0.2">
      <c r="A70" s="33">
        <v>1826</v>
      </c>
      <c r="B70" s="34" t="s">
        <v>397</v>
      </c>
      <c r="C70" s="36">
        <v>9894751</v>
      </c>
      <c r="D70" s="36">
        <v>1278</v>
      </c>
      <c r="E70" s="37">
        <f t="shared" si="10"/>
        <v>7742.3716744913927</v>
      </c>
      <c r="F70" s="38">
        <f t="shared" si="1"/>
        <v>0.70290403218004172</v>
      </c>
      <c r="G70" s="39">
        <f t="shared" si="2"/>
        <v>1963.4777726803575</v>
      </c>
      <c r="H70" s="39">
        <f t="shared" si="3"/>
        <v>759.84282204998908</v>
      </c>
      <c r="I70" s="66">
        <f t="shared" si="4"/>
        <v>2723.3205947303468</v>
      </c>
      <c r="J70" s="81">
        <f t="shared" si="5"/>
        <v>-141.05179287546991</v>
      </c>
      <c r="K70" s="37">
        <f t="shared" si="6"/>
        <v>2582.268801854877</v>
      </c>
      <c r="L70" s="37">
        <f t="shared" si="7"/>
        <v>3480403.7200653832</v>
      </c>
      <c r="M70" s="37">
        <f t="shared" si="8"/>
        <v>3300139.5287705329</v>
      </c>
      <c r="N70" s="41">
        <f>'jan-feb'!M70</f>
        <v>668662.67071809818</v>
      </c>
      <c r="O70" s="41">
        <f t="shared" si="9"/>
        <v>2631476.8580524349</v>
      </c>
      <c r="Q70" s="4"/>
      <c r="R70" s="4"/>
      <c r="S70" s="4"/>
      <c r="T70" s="4"/>
    </row>
    <row r="71" spans="1:20" s="34" customFormat="1" x14ac:dyDescent="0.2">
      <c r="A71" s="33">
        <v>1827</v>
      </c>
      <c r="B71" s="34" t="s">
        <v>299</v>
      </c>
      <c r="C71" s="36">
        <v>15669051</v>
      </c>
      <c r="D71" s="36">
        <v>1391</v>
      </c>
      <c r="E71" s="37">
        <f t="shared" si="10"/>
        <v>11264.594536304816</v>
      </c>
      <c r="F71" s="38">
        <f t="shared" si="1"/>
        <v>1.0226748667374022</v>
      </c>
      <c r="G71" s="39">
        <f t="shared" si="2"/>
        <v>-149.85594440769637</v>
      </c>
      <c r="H71" s="39">
        <f t="shared" si="3"/>
        <v>0</v>
      </c>
      <c r="I71" s="66">
        <f t="shared" si="4"/>
        <v>-149.85594440769637</v>
      </c>
      <c r="J71" s="81">
        <f t="shared" si="5"/>
        <v>-141.05179287546991</v>
      </c>
      <c r="K71" s="37">
        <f t="shared" si="6"/>
        <v>-290.90773728316628</v>
      </c>
      <c r="L71" s="37">
        <f t="shared" si="7"/>
        <v>-208449.61867110565</v>
      </c>
      <c r="M71" s="37">
        <f t="shared" si="8"/>
        <v>-404652.66256088432</v>
      </c>
      <c r="N71" s="41">
        <f>'jan-feb'!M71</f>
        <v>1191356.5859693855</v>
      </c>
      <c r="O71" s="41">
        <f t="shared" si="9"/>
        <v>-1596009.2485302698</v>
      </c>
      <c r="Q71" s="4"/>
      <c r="R71" s="4"/>
      <c r="S71" s="4"/>
      <c r="T71" s="4"/>
    </row>
    <row r="72" spans="1:20" s="34" customFormat="1" x14ac:dyDescent="0.2">
      <c r="A72" s="33">
        <v>1828</v>
      </c>
      <c r="B72" s="34" t="s">
        <v>300</v>
      </c>
      <c r="C72" s="36">
        <v>13869191</v>
      </c>
      <c r="D72" s="36">
        <v>1783</v>
      </c>
      <c r="E72" s="37">
        <f t="shared" si="10"/>
        <v>7778.5703869882218</v>
      </c>
      <c r="F72" s="38">
        <f t="shared" si="1"/>
        <v>0.70619039223139113</v>
      </c>
      <c r="G72" s="39">
        <f t="shared" si="2"/>
        <v>1941.7585451822599</v>
      </c>
      <c r="H72" s="39">
        <f t="shared" si="3"/>
        <v>747.1732726760988</v>
      </c>
      <c r="I72" s="66">
        <f t="shared" si="4"/>
        <v>2688.931817858359</v>
      </c>
      <c r="J72" s="81">
        <f t="shared" si="5"/>
        <v>-141.05179287546991</v>
      </c>
      <c r="K72" s="37">
        <f t="shared" si="6"/>
        <v>2547.8800249828892</v>
      </c>
      <c r="L72" s="37">
        <f t="shared" si="7"/>
        <v>4794365.4312414536</v>
      </c>
      <c r="M72" s="37">
        <f t="shared" si="8"/>
        <v>4542870.084544491</v>
      </c>
      <c r="N72" s="41">
        <f>'jan-feb'!M72</f>
        <v>1834966.399053497</v>
      </c>
      <c r="O72" s="41">
        <f t="shared" si="9"/>
        <v>2707903.6854909938</v>
      </c>
      <c r="Q72" s="4"/>
      <c r="R72" s="4"/>
      <c r="S72" s="4"/>
      <c r="T72" s="4"/>
    </row>
    <row r="73" spans="1:20" s="34" customFormat="1" x14ac:dyDescent="0.2">
      <c r="A73" s="33">
        <v>1832</v>
      </c>
      <c r="B73" s="34" t="s">
        <v>301</v>
      </c>
      <c r="C73" s="36">
        <v>50282780</v>
      </c>
      <c r="D73" s="36">
        <v>4459</v>
      </c>
      <c r="E73" s="37">
        <f t="shared" ref="E73:E136" si="11">IF(ISNUMBER(C73),(C73)/D73,"")</f>
        <v>11276.694326082081</v>
      </c>
      <c r="F73" s="38">
        <f t="shared" ref="F73:F136" si="12">IF(ISNUMBER(C73),E73/E$365,"")</f>
        <v>1.0237733661869948</v>
      </c>
      <c r="G73" s="39">
        <f t="shared" ref="G73:G136" si="13">IF(ISNUMBER(D73),(E$365-E73)*0.6,"")</f>
        <v>-157.11581827405533</v>
      </c>
      <c r="H73" s="39">
        <f t="shared" ref="H73:H136" si="14">IF(ISNUMBER(D73),(IF(E73&gt;=E$365*0.9,0,IF(E73&lt;0.9*E$365,(E$365*0.9-E73)*0.35))),"")</f>
        <v>0</v>
      </c>
      <c r="I73" s="66">
        <f t="shared" ref="I73:I136" si="15">IF(ISNUMBER(C73),G73+H73,"")</f>
        <v>-157.11581827405533</v>
      </c>
      <c r="J73" s="81">
        <f t="shared" ref="J73:J136" si="16">IF(ISNUMBER(D73),I$367,"")</f>
        <v>-141.05179287546991</v>
      </c>
      <c r="K73" s="37">
        <f t="shared" ref="K73:K136" si="17">IF(ISNUMBER(I73),I73+J73,"")</f>
        <v>-298.16761114952521</v>
      </c>
      <c r="L73" s="37">
        <f t="shared" ref="L73:L136" si="18">IF(ISNUMBER(I73),(I73*D73),"")</f>
        <v>-700579.43368401274</v>
      </c>
      <c r="M73" s="37">
        <f t="shared" ref="M73:M136" si="19">IF(ISNUMBER(K73),(K73*D73),"")</f>
        <v>-1329529.3781157329</v>
      </c>
      <c r="N73" s="41">
        <f>'jan-feb'!M73</f>
        <v>-6550527.6072496735</v>
      </c>
      <c r="O73" s="41">
        <f t="shared" ref="O73:O136" si="20">IF(ISNUMBER(M73),(M73-N73),"")</f>
        <v>5220998.2291339403</v>
      </c>
      <c r="Q73" s="4"/>
      <c r="R73" s="4"/>
      <c r="S73" s="4"/>
      <c r="T73" s="4"/>
    </row>
    <row r="74" spans="1:20" s="34" customFormat="1" x14ac:dyDescent="0.2">
      <c r="A74" s="33">
        <v>1833</v>
      </c>
      <c r="B74" s="34" t="s">
        <v>302</v>
      </c>
      <c r="C74" s="36">
        <v>251782217</v>
      </c>
      <c r="D74" s="36">
        <v>25980</v>
      </c>
      <c r="E74" s="37">
        <f t="shared" si="11"/>
        <v>9691.3863356428028</v>
      </c>
      <c r="F74" s="38">
        <f t="shared" si="12"/>
        <v>0.87984855534404227</v>
      </c>
      <c r="G74" s="39">
        <f t="shared" si="13"/>
        <v>794.06897598951139</v>
      </c>
      <c r="H74" s="39">
        <f t="shared" si="14"/>
        <v>77.687690646995534</v>
      </c>
      <c r="I74" s="66">
        <f t="shared" si="15"/>
        <v>871.75666663650691</v>
      </c>
      <c r="J74" s="81">
        <f t="shared" si="16"/>
        <v>-141.05179287546991</v>
      </c>
      <c r="K74" s="37">
        <f t="shared" si="17"/>
        <v>730.70487376103699</v>
      </c>
      <c r="L74" s="37">
        <f t="shared" si="18"/>
        <v>22648238.199216448</v>
      </c>
      <c r="M74" s="37">
        <f t="shared" si="19"/>
        <v>18983712.620311741</v>
      </c>
      <c r="N74" s="41">
        <f>'jan-feb'!M74</f>
        <v>900653.6749166681</v>
      </c>
      <c r="O74" s="41">
        <f t="shared" si="20"/>
        <v>18083058.945395071</v>
      </c>
      <c r="Q74" s="4"/>
      <c r="R74" s="4"/>
      <c r="S74" s="4"/>
      <c r="T74" s="4"/>
    </row>
    <row r="75" spans="1:20" s="34" customFormat="1" x14ac:dyDescent="0.2">
      <c r="A75" s="33">
        <v>1834</v>
      </c>
      <c r="B75" s="34" t="s">
        <v>303</v>
      </c>
      <c r="C75" s="36">
        <v>24048759</v>
      </c>
      <c r="D75" s="36">
        <v>1852</v>
      </c>
      <c r="E75" s="37">
        <f t="shared" si="11"/>
        <v>12985.291036717063</v>
      </c>
      <c r="F75" s="38">
        <f t="shared" si="12"/>
        <v>1.1788911476326627</v>
      </c>
      <c r="G75" s="39">
        <f t="shared" si="13"/>
        <v>-1182.2738446550443</v>
      </c>
      <c r="H75" s="39">
        <f t="shared" si="14"/>
        <v>0</v>
      </c>
      <c r="I75" s="66">
        <f t="shared" si="15"/>
        <v>-1182.2738446550443</v>
      </c>
      <c r="J75" s="81">
        <f t="shared" si="16"/>
        <v>-141.05179287546991</v>
      </c>
      <c r="K75" s="37">
        <f t="shared" si="17"/>
        <v>-1323.3256375305141</v>
      </c>
      <c r="L75" s="37">
        <f t="shared" si="18"/>
        <v>-2189571.1603011419</v>
      </c>
      <c r="M75" s="37">
        <f t="shared" si="19"/>
        <v>-2450799.0807065121</v>
      </c>
      <c r="N75" s="41">
        <f>'jan-feb'!M75</f>
        <v>-899929.90917838051</v>
      </c>
      <c r="O75" s="41">
        <f t="shared" si="20"/>
        <v>-1550869.1715281317</v>
      </c>
      <c r="Q75" s="4"/>
      <c r="R75" s="4"/>
      <c r="S75" s="4"/>
      <c r="T75" s="4"/>
    </row>
    <row r="76" spans="1:20" s="34" customFormat="1" x14ac:dyDescent="0.2">
      <c r="A76" s="33">
        <v>1835</v>
      </c>
      <c r="B76" s="34" t="s">
        <v>304</v>
      </c>
      <c r="C76" s="36">
        <v>4271347</v>
      </c>
      <c r="D76" s="36">
        <v>444</v>
      </c>
      <c r="E76" s="37">
        <f t="shared" si="11"/>
        <v>9620.1509009009005</v>
      </c>
      <c r="F76" s="38">
        <f t="shared" si="12"/>
        <v>0.87338132845035654</v>
      </c>
      <c r="G76" s="39">
        <f t="shared" si="13"/>
        <v>836.81023683465276</v>
      </c>
      <c r="H76" s="39">
        <f t="shared" si="14"/>
        <v>102.62009280666133</v>
      </c>
      <c r="I76" s="66">
        <f t="shared" si="15"/>
        <v>939.43032964131407</v>
      </c>
      <c r="J76" s="81">
        <f t="shared" si="16"/>
        <v>-141.05179287546991</v>
      </c>
      <c r="K76" s="37">
        <f t="shared" si="17"/>
        <v>798.37853676584416</v>
      </c>
      <c r="L76" s="37">
        <f t="shared" si="18"/>
        <v>417107.06636074343</v>
      </c>
      <c r="M76" s="37">
        <f t="shared" si="19"/>
        <v>354480.07032403478</v>
      </c>
      <c r="N76" s="41">
        <f>'jan-feb'!M76</f>
        <v>195908.70461567721</v>
      </c>
      <c r="O76" s="41">
        <f t="shared" si="20"/>
        <v>158571.36570835757</v>
      </c>
      <c r="Q76" s="4"/>
      <c r="R76" s="4"/>
      <c r="S76" s="4"/>
      <c r="T76" s="4"/>
    </row>
    <row r="77" spans="1:20" s="34" customFormat="1" x14ac:dyDescent="0.2">
      <c r="A77" s="33">
        <v>1836</v>
      </c>
      <c r="B77" s="34" t="s">
        <v>305</v>
      </c>
      <c r="C77" s="36">
        <v>10070264</v>
      </c>
      <c r="D77" s="36">
        <v>1139</v>
      </c>
      <c r="E77" s="37">
        <f t="shared" si="11"/>
        <v>8841.320456540825</v>
      </c>
      <c r="F77" s="38">
        <f t="shared" si="12"/>
        <v>0.80267391698250901</v>
      </c>
      <c r="G77" s="39">
        <f t="shared" si="13"/>
        <v>1304.108503450698</v>
      </c>
      <c r="H77" s="39">
        <f t="shared" si="14"/>
        <v>375.21074833268773</v>
      </c>
      <c r="I77" s="66">
        <f t="shared" si="15"/>
        <v>1679.3192517833857</v>
      </c>
      <c r="J77" s="81">
        <f t="shared" si="16"/>
        <v>-141.05179287546991</v>
      </c>
      <c r="K77" s="37">
        <f t="shared" si="17"/>
        <v>1538.2674589079156</v>
      </c>
      <c r="L77" s="37">
        <f t="shared" si="18"/>
        <v>1912744.6277812764</v>
      </c>
      <c r="M77" s="37">
        <f t="shared" si="19"/>
        <v>1752086.6356961159</v>
      </c>
      <c r="N77" s="41">
        <f>'jan-feb'!M77</f>
        <v>253841.86708737834</v>
      </c>
      <c r="O77" s="41">
        <f t="shared" si="20"/>
        <v>1498244.7686087375</v>
      </c>
      <c r="Q77" s="4"/>
      <c r="R77" s="4"/>
      <c r="S77" s="4"/>
      <c r="T77" s="4"/>
    </row>
    <row r="78" spans="1:20" s="34" customFormat="1" x14ac:dyDescent="0.2">
      <c r="A78" s="33">
        <v>1837</v>
      </c>
      <c r="B78" s="34" t="s">
        <v>306</v>
      </c>
      <c r="C78" s="36">
        <v>67430871</v>
      </c>
      <c r="D78" s="36">
        <v>6212</v>
      </c>
      <c r="E78" s="37">
        <f t="shared" si="11"/>
        <v>10854.937379265937</v>
      </c>
      <c r="F78" s="38">
        <f t="shared" si="12"/>
        <v>0.98548346343100435</v>
      </c>
      <c r="G78" s="39">
        <f t="shared" si="13"/>
        <v>95.938349815630858</v>
      </c>
      <c r="H78" s="39">
        <f t="shared" si="14"/>
        <v>0</v>
      </c>
      <c r="I78" s="66">
        <f t="shared" si="15"/>
        <v>95.938349815630858</v>
      </c>
      <c r="J78" s="81">
        <f t="shared" si="16"/>
        <v>-141.05179287546991</v>
      </c>
      <c r="K78" s="37">
        <f t="shared" si="17"/>
        <v>-45.113443059839057</v>
      </c>
      <c r="L78" s="37">
        <f t="shared" si="18"/>
        <v>595969.02905469888</v>
      </c>
      <c r="M78" s="37">
        <f t="shared" si="19"/>
        <v>-280244.70828772022</v>
      </c>
      <c r="N78" s="41">
        <f>'jan-feb'!M78</f>
        <v>-5096233.115235473</v>
      </c>
      <c r="O78" s="41">
        <f t="shared" si="20"/>
        <v>4815988.4069477525</v>
      </c>
      <c r="Q78" s="4"/>
      <c r="R78" s="4"/>
      <c r="S78" s="4"/>
      <c r="T78" s="4"/>
    </row>
    <row r="79" spans="1:20" s="34" customFormat="1" x14ac:dyDescent="0.2">
      <c r="A79" s="33">
        <v>1838</v>
      </c>
      <c r="B79" s="34" t="s">
        <v>307</v>
      </c>
      <c r="C79" s="36">
        <v>17896543</v>
      </c>
      <c r="D79" s="36">
        <v>1928</v>
      </c>
      <c r="E79" s="37">
        <f t="shared" si="11"/>
        <v>9282.4393153526962</v>
      </c>
      <c r="F79" s="38">
        <f t="shared" si="12"/>
        <v>0.84272162297821629</v>
      </c>
      <c r="G79" s="39">
        <f t="shared" si="13"/>
        <v>1039.4371881635755</v>
      </c>
      <c r="H79" s="39">
        <f t="shared" si="14"/>
        <v>220.81914774853283</v>
      </c>
      <c r="I79" s="66">
        <f t="shared" si="15"/>
        <v>1260.2563359121082</v>
      </c>
      <c r="J79" s="81">
        <f t="shared" si="16"/>
        <v>-141.05179287546991</v>
      </c>
      <c r="K79" s="37">
        <f t="shared" si="17"/>
        <v>1119.2045430366384</v>
      </c>
      <c r="L79" s="37">
        <f t="shared" si="18"/>
        <v>2429774.2156385444</v>
      </c>
      <c r="M79" s="37">
        <f t="shared" si="19"/>
        <v>2157826.3589746389</v>
      </c>
      <c r="N79" s="41">
        <f>'jan-feb'!M79</f>
        <v>-3684.4272656144253</v>
      </c>
      <c r="O79" s="41">
        <f t="shared" si="20"/>
        <v>2161510.7862402531</v>
      </c>
      <c r="Q79" s="4"/>
      <c r="R79" s="4"/>
      <c r="S79" s="4"/>
      <c r="T79" s="4"/>
    </row>
    <row r="80" spans="1:20" s="34" customFormat="1" x14ac:dyDescent="0.2">
      <c r="A80" s="33">
        <v>1839</v>
      </c>
      <c r="B80" s="34" t="s">
        <v>308</v>
      </c>
      <c r="C80" s="36">
        <v>10013235</v>
      </c>
      <c r="D80" s="36">
        <v>1027</v>
      </c>
      <c r="E80" s="37">
        <f t="shared" si="11"/>
        <v>9749.9853943524831</v>
      </c>
      <c r="F80" s="38">
        <f t="shared" si="12"/>
        <v>0.885168567916507</v>
      </c>
      <c r="G80" s="39">
        <f t="shared" si="13"/>
        <v>758.90954076370326</v>
      </c>
      <c r="H80" s="39">
        <f t="shared" si="14"/>
        <v>57.178020098607426</v>
      </c>
      <c r="I80" s="66">
        <f t="shared" si="15"/>
        <v>816.08756086231074</v>
      </c>
      <c r="J80" s="81">
        <f t="shared" si="16"/>
        <v>-141.05179287546991</v>
      </c>
      <c r="K80" s="37">
        <f t="shared" si="17"/>
        <v>675.03576798684082</v>
      </c>
      <c r="L80" s="37">
        <f t="shared" si="18"/>
        <v>838121.9250055931</v>
      </c>
      <c r="M80" s="37">
        <f t="shared" si="19"/>
        <v>693261.73372248549</v>
      </c>
      <c r="N80" s="41">
        <f>'jan-feb'!M80</f>
        <v>-927111.23257354007</v>
      </c>
      <c r="O80" s="41">
        <f t="shared" si="20"/>
        <v>1620372.9662960256</v>
      </c>
      <c r="Q80" s="4"/>
      <c r="R80" s="4"/>
      <c r="S80" s="4"/>
      <c r="T80" s="4"/>
    </row>
    <row r="81" spans="1:20" s="34" customFormat="1" x14ac:dyDescent="0.2">
      <c r="A81" s="33">
        <v>1840</v>
      </c>
      <c r="B81" s="34" t="s">
        <v>309</v>
      </c>
      <c r="C81" s="36">
        <v>39068762</v>
      </c>
      <c r="D81" s="36">
        <v>4650</v>
      </c>
      <c r="E81" s="37">
        <f t="shared" si="11"/>
        <v>8401.884301075268</v>
      </c>
      <c r="F81" s="38">
        <f t="shared" si="12"/>
        <v>0.76277897799629368</v>
      </c>
      <c r="G81" s="39">
        <f t="shared" si="13"/>
        <v>1567.7701967300322</v>
      </c>
      <c r="H81" s="39">
        <f t="shared" si="14"/>
        <v>529.01340274563267</v>
      </c>
      <c r="I81" s="66">
        <f t="shared" si="15"/>
        <v>2096.7835994756651</v>
      </c>
      <c r="J81" s="81">
        <f t="shared" si="16"/>
        <v>-141.05179287546991</v>
      </c>
      <c r="K81" s="37">
        <f t="shared" si="17"/>
        <v>1955.7318066001953</v>
      </c>
      <c r="L81" s="37">
        <f t="shared" si="18"/>
        <v>9750043.7375618424</v>
      </c>
      <c r="M81" s="37">
        <f t="shared" si="19"/>
        <v>9094152.9006909076</v>
      </c>
      <c r="N81" s="41">
        <f>'jan-feb'!M81</f>
        <v>3344805.1638804032</v>
      </c>
      <c r="O81" s="41">
        <f t="shared" si="20"/>
        <v>5749347.7368105045</v>
      </c>
      <c r="Q81" s="4"/>
      <c r="R81" s="4"/>
      <c r="S81" s="4"/>
      <c r="T81" s="4"/>
    </row>
    <row r="82" spans="1:20" s="34" customFormat="1" x14ac:dyDescent="0.2">
      <c r="A82" s="33">
        <v>1841</v>
      </c>
      <c r="B82" s="34" t="s">
        <v>398</v>
      </c>
      <c r="C82" s="36">
        <v>92363318</v>
      </c>
      <c r="D82" s="36">
        <v>9572</v>
      </c>
      <c r="E82" s="37">
        <f t="shared" si="11"/>
        <v>9649.3228165482651</v>
      </c>
      <c r="F82" s="38">
        <f t="shared" si="12"/>
        <v>0.87602974911485476</v>
      </c>
      <c r="G82" s="39">
        <f t="shared" si="13"/>
        <v>819.30708744623405</v>
      </c>
      <c r="H82" s="39">
        <f t="shared" si="14"/>
        <v>92.409922330083731</v>
      </c>
      <c r="I82" s="66">
        <f t="shared" si="15"/>
        <v>911.71700977631781</v>
      </c>
      <c r="J82" s="81">
        <f t="shared" si="16"/>
        <v>-141.05179287546991</v>
      </c>
      <c r="K82" s="37">
        <f t="shared" si="17"/>
        <v>770.66521690084789</v>
      </c>
      <c r="L82" s="37">
        <f t="shared" si="18"/>
        <v>8726955.217578914</v>
      </c>
      <c r="M82" s="37">
        <f t="shared" si="19"/>
        <v>7376807.4561749157</v>
      </c>
      <c r="N82" s="41">
        <f>'jan-feb'!M82</f>
        <v>136153.27459208661</v>
      </c>
      <c r="O82" s="41">
        <f t="shared" si="20"/>
        <v>7240654.181582829</v>
      </c>
      <c r="Q82" s="4"/>
      <c r="R82" s="4"/>
      <c r="S82" s="4"/>
      <c r="T82" s="4"/>
    </row>
    <row r="83" spans="1:20" s="34" customFormat="1" x14ac:dyDescent="0.2">
      <c r="A83" s="33">
        <v>1845</v>
      </c>
      <c r="B83" s="34" t="s">
        <v>310</v>
      </c>
      <c r="C83" s="36">
        <v>23633976</v>
      </c>
      <c r="D83" s="36">
        <v>1845</v>
      </c>
      <c r="E83" s="37">
        <f t="shared" si="11"/>
        <v>12809.743089430895</v>
      </c>
      <c r="F83" s="38">
        <f t="shared" si="12"/>
        <v>1.1629537365684381</v>
      </c>
      <c r="G83" s="39">
        <f t="shared" si="13"/>
        <v>-1076.9450762833435</v>
      </c>
      <c r="H83" s="39">
        <f t="shared" si="14"/>
        <v>0</v>
      </c>
      <c r="I83" s="66">
        <f t="shared" si="15"/>
        <v>-1076.9450762833435</v>
      </c>
      <c r="J83" s="81">
        <f t="shared" si="16"/>
        <v>-141.05179287546991</v>
      </c>
      <c r="K83" s="37">
        <f t="shared" si="17"/>
        <v>-1217.9968691588133</v>
      </c>
      <c r="L83" s="37">
        <f t="shared" si="18"/>
        <v>-1986963.6657427687</v>
      </c>
      <c r="M83" s="37">
        <f t="shared" si="19"/>
        <v>-2247204.2235980104</v>
      </c>
      <c r="N83" s="41">
        <f>'jan-feb'!M83</f>
        <v>-4401229.8404071862</v>
      </c>
      <c r="O83" s="41">
        <f t="shared" si="20"/>
        <v>2154025.6168091758</v>
      </c>
      <c r="Q83" s="4"/>
      <c r="R83" s="4"/>
      <c r="S83" s="4"/>
      <c r="T83" s="4"/>
    </row>
    <row r="84" spans="1:20" s="34" customFormat="1" x14ac:dyDescent="0.2">
      <c r="A84" s="33">
        <v>1848</v>
      </c>
      <c r="B84" s="34" t="s">
        <v>311</v>
      </c>
      <c r="C84" s="36">
        <v>23921987</v>
      </c>
      <c r="D84" s="36">
        <v>2665</v>
      </c>
      <c r="E84" s="37">
        <f t="shared" si="11"/>
        <v>8976.3553470919323</v>
      </c>
      <c r="F84" s="38">
        <f t="shared" si="12"/>
        <v>0.81493328311008506</v>
      </c>
      <c r="G84" s="39">
        <f t="shared" si="13"/>
        <v>1223.0875691200338</v>
      </c>
      <c r="H84" s="39">
        <f t="shared" si="14"/>
        <v>327.94853663980018</v>
      </c>
      <c r="I84" s="66">
        <f t="shared" si="15"/>
        <v>1551.0361057598338</v>
      </c>
      <c r="J84" s="81">
        <f t="shared" si="16"/>
        <v>-141.05179287546991</v>
      </c>
      <c r="K84" s="37">
        <f t="shared" si="17"/>
        <v>1409.984312884364</v>
      </c>
      <c r="L84" s="37">
        <f t="shared" si="18"/>
        <v>4133511.221849957</v>
      </c>
      <c r="M84" s="37">
        <f t="shared" si="19"/>
        <v>3757608.1938368301</v>
      </c>
      <c r="N84" s="41">
        <f>'jan-feb'!M84</f>
        <v>1816631.9034927478</v>
      </c>
      <c r="O84" s="41">
        <f t="shared" si="20"/>
        <v>1940976.2903440823</v>
      </c>
      <c r="Q84" s="4"/>
      <c r="R84" s="4"/>
      <c r="S84" s="4"/>
      <c r="T84" s="4"/>
    </row>
    <row r="85" spans="1:20" s="34" customFormat="1" x14ac:dyDescent="0.2">
      <c r="A85" s="33">
        <v>1851</v>
      </c>
      <c r="B85" s="34" t="s">
        <v>312</v>
      </c>
      <c r="C85" s="36">
        <v>16718406</v>
      </c>
      <c r="D85" s="36">
        <v>1985</v>
      </c>
      <c r="E85" s="37">
        <f t="shared" si="11"/>
        <v>8422.3707808564232</v>
      </c>
      <c r="F85" s="38">
        <f t="shared" si="12"/>
        <v>0.76463887698445421</v>
      </c>
      <c r="G85" s="39">
        <f t="shared" si="13"/>
        <v>1555.4783088613392</v>
      </c>
      <c r="H85" s="39">
        <f t="shared" si="14"/>
        <v>521.84313482222842</v>
      </c>
      <c r="I85" s="66">
        <f t="shared" si="15"/>
        <v>2077.3214436835678</v>
      </c>
      <c r="J85" s="81">
        <f t="shared" si="16"/>
        <v>-141.05179287546991</v>
      </c>
      <c r="K85" s="37">
        <f t="shared" si="17"/>
        <v>1936.269650808098</v>
      </c>
      <c r="L85" s="37">
        <f t="shared" si="18"/>
        <v>4123483.065711882</v>
      </c>
      <c r="M85" s="37">
        <f t="shared" si="19"/>
        <v>3843495.2568540745</v>
      </c>
      <c r="N85" s="41">
        <f>'jan-feb'!M85</f>
        <v>1385085.210387656</v>
      </c>
      <c r="O85" s="41">
        <f t="shared" si="20"/>
        <v>2458410.0464664185</v>
      </c>
      <c r="Q85" s="4"/>
      <c r="R85" s="4"/>
      <c r="S85" s="4"/>
      <c r="T85" s="4"/>
    </row>
    <row r="86" spans="1:20" s="34" customFormat="1" x14ac:dyDescent="0.2">
      <c r="A86" s="33">
        <v>1853</v>
      </c>
      <c r="B86" s="34" t="s">
        <v>314</v>
      </c>
      <c r="C86" s="36">
        <v>10960102</v>
      </c>
      <c r="D86" s="36">
        <v>1310</v>
      </c>
      <c r="E86" s="37">
        <f t="shared" si="11"/>
        <v>8366.4900763358783</v>
      </c>
      <c r="F86" s="38">
        <f t="shared" si="12"/>
        <v>0.75956565469806314</v>
      </c>
      <c r="G86" s="39">
        <f t="shared" si="13"/>
        <v>1589.0067315736662</v>
      </c>
      <c r="H86" s="39">
        <f t="shared" si="14"/>
        <v>541.40138140441911</v>
      </c>
      <c r="I86" s="66">
        <f t="shared" si="15"/>
        <v>2130.4081129780852</v>
      </c>
      <c r="J86" s="81">
        <f t="shared" si="16"/>
        <v>-141.05179287546991</v>
      </c>
      <c r="K86" s="37">
        <f t="shared" si="17"/>
        <v>1989.3563201026154</v>
      </c>
      <c r="L86" s="37">
        <f t="shared" si="18"/>
        <v>2790834.6280012918</v>
      </c>
      <c r="M86" s="37">
        <f t="shared" si="19"/>
        <v>2606056.7793344264</v>
      </c>
      <c r="N86" s="41">
        <f>'jan-feb'!M86</f>
        <v>908395.34627598489</v>
      </c>
      <c r="O86" s="41">
        <f t="shared" si="20"/>
        <v>1697661.4330584416</v>
      </c>
      <c r="Q86" s="4"/>
      <c r="R86" s="4"/>
      <c r="S86" s="4"/>
      <c r="T86" s="4"/>
    </row>
    <row r="87" spans="1:20" s="34" customFormat="1" x14ac:dyDescent="0.2">
      <c r="A87" s="33">
        <v>1856</v>
      </c>
      <c r="B87" s="34" t="s">
        <v>315</v>
      </c>
      <c r="C87" s="36">
        <v>4493057</v>
      </c>
      <c r="D87" s="36">
        <v>469</v>
      </c>
      <c r="E87" s="37">
        <f t="shared" si="11"/>
        <v>9580.0788912579956</v>
      </c>
      <c r="F87" s="38">
        <f t="shared" si="12"/>
        <v>0.8697433247042492</v>
      </c>
      <c r="G87" s="39">
        <f t="shared" si="13"/>
        <v>860.85344262039575</v>
      </c>
      <c r="H87" s="39">
        <f t="shared" si="14"/>
        <v>116.64529618167806</v>
      </c>
      <c r="I87" s="66">
        <f t="shared" si="15"/>
        <v>977.49873880207383</v>
      </c>
      <c r="J87" s="81">
        <f t="shared" si="16"/>
        <v>-141.05179287546991</v>
      </c>
      <c r="K87" s="37">
        <f t="shared" si="17"/>
        <v>836.44694592660392</v>
      </c>
      <c r="L87" s="37">
        <f t="shared" si="18"/>
        <v>458446.90849817265</v>
      </c>
      <c r="M87" s="37">
        <f t="shared" si="19"/>
        <v>392293.61763957725</v>
      </c>
      <c r="N87" s="41">
        <f>'jan-feb'!M87</f>
        <v>111593.69958277616</v>
      </c>
      <c r="O87" s="41">
        <f t="shared" si="20"/>
        <v>280699.91805680108</v>
      </c>
      <c r="Q87" s="4"/>
      <c r="R87" s="4"/>
      <c r="S87" s="4"/>
      <c r="T87" s="4"/>
    </row>
    <row r="88" spans="1:20" s="34" customFormat="1" x14ac:dyDescent="0.2">
      <c r="A88" s="33">
        <v>1857</v>
      </c>
      <c r="B88" s="34" t="s">
        <v>316</v>
      </c>
      <c r="C88" s="36">
        <v>7263422</v>
      </c>
      <c r="D88" s="36">
        <v>688</v>
      </c>
      <c r="E88" s="37">
        <f t="shared" si="11"/>
        <v>10557.299418604651</v>
      </c>
      <c r="F88" s="38">
        <f t="shared" si="12"/>
        <v>0.95846190834757361</v>
      </c>
      <c r="G88" s="39">
        <f t="shared" si="13"/>
        <v>274.52112621240263</v>
      </c>
      <c r="H88" s="39">
        <f t="shared" si="14"/>
        <v>0</v>
      </c>
      <c r="I88" s="66">
        <f t="shared" si="15"/>
        <v>274.52112621240263</v>
      </c>
      <c r="J88" s="81">
        <f t="shared" si="16"/>
        <v>-141.05179287546991</v>
      </c>
      <c r="K88" s="37">
        <f t="shared" si="17"/>
        <v>133.46933333693272</v>
      </c>
      <c r="L88" s="37">
        <f t="shared" si="18"/>
        <v>188870.53483413302</v>
      </c>
      <c r="M88" s="37">
        <f t="shared" si="19"/>
        <v>91826.901335809715</v>
      </c>
      <c r="N88" s="41">
        <f>'jan-feb'!M88</f>
        <v>-360779.81636864244</v>
      </c>
      <c r="O88" s="41">
        <f t="shared" si="20"/>
        <v>452606.71770445217</v>
      </c>
      <c r="Q88" s="4"/>
      <c r="R88" s="4"/>
      <c r="S88" s="4"/>
      <c r="T88" s="4"/>
    </row>
    <row r="89" spans="1:20" s="34" customFormat="1" x14ac:dyDescent="0.2">
      <c r="A89" s="33">
        <v>1859</v>
      </c>
      <c r="B89" s="34" t="s">
        <v>317</v>
      </c>
      <c r="C89" s="36">
        <v>11986489</v>
      </c>
      <c r="D89" s="36">
        <v>1220</v>
      </c>
      <c r="E89" s="37">
        <f t="shared" si="11"/>
        <v>9824.9909836065581</v>
      </c>
      <c r="F89" s="38">
        <f t="shared" si="12"/>
        <v>0.89197807453014977</v>
      </c>
      <c r="G89" s="39">
        <f t="shared" si="13"/>
        <v>713.90618721125827</v>
      </c>
      <c r="H89" s="39">
        <f t="shared" si="14"/>
        <v>30.926063859681197</v>
      </c>
      <c r="I89" s="66">
        <f t="shared" si="15"/>
        <v>744.83225107093949</v>
      </c>
      <c r="J89" s="81">
        <f t="shared" si="16"/>
        <v>-141.05179287546991</v>
      </c>
      <c r="K89" s="37">
        <f t="shared" si="17"/>
        <v>603.78045819546958</v>
      </c>
      <c r="L89" s="37">
        <f t="shared" si="18"/>
        <v>908695.34630654613</v>
      </c>
      <c r="M89" s="37">
        <f t="shared" si="19"/>
        <v>736612.15899847285</v>
      </c>
      <c r="N89" s="41">
        <f>'jan-feb'!M89</f>
        <v>-47691.842979278837</v>
      </c>
      <c r="O89" s="41">
        <f t="shared" si="20"/>
        <v>784304.00197775173</v>
      </c>
      <c r="Q89" s="4"/>
      <c r="R89" s="4"/>
      <c r="S89" s="4"/>
      <c r="T89" s="4"/>
    </row>
    <row r="90" spans="1:20" s="34" customFormat="1" x14ac:dyDescent="0.2">
      <c r="A90" s="33">
        <v>1860</v>
      </c>
      <c r="B90" s="34" t="s">
        <v>318</v>
      </c>
      <c r="C90" s="36">
        <v>103353948</v>
      </c>
      <c r="D90" s="36">
        <v>11551</v>
      </c>
      <c r="E90" s="37">
        <f t="shared" si="11"/>
        <v>8947.6190805990827</v>
      </c>
      <c r="F90" s="38">
        <f t="shared" si="12"/>
        <v>0.81232441357542129</v>
      </c>
      <c r="G90" s="39">
        <f t="shared" si="13"/>
        <v>1240.3293290157435</v>
      </c>
      <c r="H90" s="39">
        <f t="shared" si="14"/>
        <v>338.00622991229756</v>
      </c>
      <c r="I90" s="66">
        <f t="shared" si="15"/>
        <v>1578.3355589280411</v>
      </c>
      <c r="J90" s="81">
        <f t="shared" si="16"/>
        <v>-141.05179287546991</v>
      </c>
      <c r="K90" s="37">
        <f t="shared" si="17"/>
        <v>1437.2837660525711</v>
      </c>
      <c r="L90" s="37">
        <f t="shared" si="18"/>
        <v>18231354.041177802</v>
      </c>
      <c r="M90" s="37">
        <f t="shared" si="19"/>
        <v>16602064.781673249</v>
      </c>
      <c r="N90" s="41">
        <f>'jan-feb'!M90</f>
        <v>3948292.850598393</v>
      </c>
      <c r="O90" s="41">
        <f t="shared" si="20"/>
        <v>12653771.931074856</v>
      </c>
      <c r="Q90" s="4"/>
      <c r="R90" s="4"/>
      <c r="S90" s="4"/>
      <c r="T90" s="4"/>
    </row>
    <row r="91" spans="1:20" s="34" customFormat="1" x14ac:dyDescent="0.2">
      <c r="A91" s="33">
        <v>1865</v>
      </c>
      <c r="B91" s="34" t="s">
        <v>319</v>
      </c>
      <c r="C91" s="36">
        <v>94660291</v>
      </c>
      <c r="D91" s="36">
        <v>9736</v>
      </c>
      <c r="E91" s="37">
        <f t="shared" si="11"/>
        <v>9722.7086072308957</v>
      </c>
      <c r="F91" s="38">
        <f t="shared" si="12"/>
        <v>0.88269219963314893</v>
      </c>
      <c r="G91" s="39">
        <f t="shared" si="13"/>
        <v>775.27561303665573</v>
      </c>
      <c r="H91" s="39">
        <f t="shared" si="14"/>
        <v>66.724895591163019</v>
      </c>
      <c r="I91" s="66">
        <f t="shared" si="15"/>
        <v>842.0005086278187</v>
      </c>
      <c r="J91" s="81">
        <f t="shared" si="16"/>
        <v>-141.05179287546991</v>
      </c>
      <c r="K91" s="37">
        <f t="shared" si="17"/>
        <v>700.94871575234879</v>
      </c>
      <c r="L91" s="37">
        <f t="shared" si="18"/>
        <v>8197716.9520004429</v>
      </c>
      <c r="M91" s="37">
        <f t="shared" si="19"/>
        <v>6824436.6965648681</v>
      </c>
      <c r="N91" s="41">
        <f>'jan-feb'!M91</f>
        <v>1987053.1776670001</v>
      </c>
      <c r="O91" s="41">
        <f t="shared" si="20"/>
        <v>4837383.5188978678</v>
      </c>
      <c r="Q91" s="4"/>
      <c r="R91" s="4"/>
      <c r="S91" s="4"/>
      <c r="T91" s="4"/>
    </row>
    <row r="92" spans="1:20" s="34" customFormat="1" x14ac:dyDescent="0.2">
      <c r="A92" s="33">
        <v>1866</v>
      </c>
      <c r="B92" s="34" t="s">
        <v>320</v>
      </c>
      <c r="C92" s="36">
        <v>82279200</v>
      </c>
      <c r="D92" s="36">
        <v>8184</v>
      </c>
      <c r="E92" s="37">
        <f t="shared" si="11"/>
        <v>10053.66568914956</v>
      </c>
      <c r="F92" s="38">
        <f t="shared" si="12"/>
        <v>0.91273868630926835</v>
      </c>
      <c r="G92" s="39">
        <f t="shared" si="13"/>
        <v>576.70136388545689</v>
      </c>
      <c r="H92" s="39">
        <f t="shared" si="14"/>
        <v>0</v>
      </c>
      <c r="I92" s="66">
        <f t="shared" si="15"/>
        <v>576.70136388545689</v>
      </c>
      <c r="J92" s="81">
        <f t="shared" si="16"/>
        <v>-141.05179287546991</v>
      </c>
      <c r="K92" s="37">
        <f t="shared" si="17"/>
        <v>435.64957100998697</v>
      </c>
      <c r="L92" s="37">
        <f t="shared" si="18"/>
        <v>4719723.9620385794</v>
      </c>
      <c r="M92" s="37">
        <f t="shared" si="19"/>
        <v>3565356.0891457335</v>
      </c>
      <c r="N92" s="41">
        <f>'jan-feb'!M92</f>
        <v>2062468.536429513</v>
      </c>
      <c r="O92" s="41">
        <f t="shared" si="20"/>
        <v>1502887.5527162205</v>
      </c>
      <c r="Q92" s="4"/>
      <c r="R92" s="4"/>
      <c r="S92" s="4"/>
      <c r="T92" s="4"/>
    </row>
    <row r="93" spans="1:20" s="34" customFormat="1" x14ac:dyDescent="0.2">
      <c r="A93" s="33">
        <v>1867</v>
      </c>
      <c r="B93" s="34" t="s">
        <v>422</v>
      </c>
      <c r="C93" s="36">
        <v>37265718</v>
      </c>
      <c r="D93" s="36">
        <v>2584</v>
      </c>
      <c r="E93" s="37">
        <f t="shared" si="11"/>
        <v>14421.717492260062</v>
      </c>
      <c r="F93" s="38">
        <f t="shared" si="12"/>
        <v>1.3092995018140816</v>
      </c>
      <c r="G93" s="39">
        <f t="shared" si="13"/>
        <v>-2044.1297179808444</v>
      </c>
      <c r="H93" s="39">
        <f t="shared" si="14"/>
        <v>0</v>
      </c>
      <c r="I93" s="66">
        <f t="shared" si="15"/>
        <v>-2044.1297179808444</v>
      </c>
      <c r="J93" s="81">
        <f t="shared" si="16"/>
        <v>-141.05179287546991</v>
      </c>
      <c r="K93" s="37">
        <f t="shared" si="17"/>
        <v>-2185.1815108563142</v>
      </c>
      <c r="L93" s="37">
        <f t="shared" si="18"/>
        <v>-5282031.1912625022</v>
      </c>
      <c r="M93" s="37">
        <f t="shared" si="19"/>
        <v>-5646509.0240527159</v>
      </c>
      <c r="N93" s="41">
        <f>'jan-feb'!M93</f>
        <v>-2481769.814965948</v>
      </c>
      <c r="O93" s="41">
        <f t="shared" si="20"/>
        <v>-3164739.2090867679</v>
      </c>
      <c r="Q93" s="4"/>
      <c r="R93" s="4"/>
      <c r="S93" s="4"/>
      <c r="T93" s="4"/>
    </row>
    <row r="94" spans="1:20" s="34" customFormat="1" x14ac:dyDescent="0.2">
      <c r="A94" s="33">
        <v>1868</v>
      </c>
      <c r="B94" s="34" t="s">
        <v>321</v>
      </c>
      <c r="C94" s="36">
        <v>45159564</v>
      </c>
      <c r="D94" s="36">
        <v>4533</v>
      </c>
      <c r="E94" s="37">
        <f t="shared" si="11"/>
        <v>9962.4010589013906</v>
      </c>
      <c r="F94" s="38">
        <f t="shared" si="12"/>
        <v>0.90445307573748279</v>
      </c>
      <c r="G94" s="39">
        <f t="shared" si="13"/>
        <v>631.4601420343588</v>
      </c>
      <c r="H94" s="39">
        <f t="shared" si="14"/>
        <v>0</v>
      </c>
      <c r="I94" s="66">
        <f t="shared" si="15"/>
        <v>631.4601420343588</v>
      </c>
      <c r="J94" s="81">
        <f t="shared" si="16"/>
        <v>-141.05179287546991</v>
      </c>
      <c r="K94" s="37">
        <f t="shared" si="17"/>
        <v>490.40834915888888</v>
      </c>
      <c r="L94" s="37">
        <f t="shared" si="18"/>
        <v>2862408.8238417483</v>
      </c>
      <c r="M94" s="37">
        <f t="shared" si="19"/>
        <v>2223021.0467372434</v>
      </c>
      <c r="N94" s="41">
        <f>'jan-feb'!M94</f>
        <v>-782092.84854513942</v>
      </c>
      <c r="O94" s="41">
        <f t="shared" si="20"/>
        <v>3005113.8952823831</v>
      </c>
      <c r="Q94" s="4"/>
      <c r="R94" s="4"/>
      <c r="S94" s="4"/>
      <c r="T94" s="4"/>
    </row>
    <row r="95" spans="1:20" s="34" customFormat="1" x14ac:dyDescent="0.2">
      <c r="A95" s="33">
        <v>1870</v>
      </c>
      <c r="B95" s="34" t="s">
        <v>385</v>
      </c>
      <c r="C95" s="36">
        <v>101087586</v>
      </c>
      <c r="D95" s="36">
        <v>10561</v>
      </c>
      <c r="E95" s="37">
        <f t="shared" si="11"/>
        <v>9571.7816494650124</v>
      </c>
      <c r="F95" s="38">
        <f t="shared" si="12"/>
        <v>0.86899004586961559</v>
      </c>
      <c r="G95" s="39">
        <f t="shared" si="13"/>
        <v>865.83178769618564</v>
      </c>
      <c r="H95" s="39">
        <f t="shared" si="14"/>
        <v>119.54933080922218</v>
      </c>
      <c r="I95" s="66">
        <f t="shared" si="15"/>
        <v>985.38111850540781</v>
      </c>
      <c r="J95" s="81">
        <f t="shared" si="16"/>
        <v>-141.05179287546991</v>
      </c>
      <c r="K95" s="37">
        <f t="shared" si="17"/>
        <v>844.3293256299379</v>
      </c>
      <c r="L95" s="37">
        <f t="shared" si="18"/>
        <v>10406609.992535612</v>
      </c>
      <c r="M95" s="37">
        <f t="shared" si="19"/>
        <v>8916962.0079777744</v>
      </c>
      <c r="N95" s="41">
        <f>'jan-feb'!M95</f>
        <v>2479808.7099012788</v>
      </c>
      <c r="O95" s="41">
        <f t="shared" si="20"/>
        <v>6437153.2980764955</v>
      </c>
      <c r="Q95" s="4"/>
      <c r="R95" s="4"/>
      <c r="S95" s="4"/>
      <c r="T95" s="4"/>
    </row>
    <row r="96" spans="1:20" s="34" customFormat="1" x14ac:dyDescent="0.2">
      <c r="A96" s="33">
        <v>1871</v>
      </c>
      <c r="B96" s="34" t="s">
        <v>322</v>
      </c>
      <c r="C96" s="36">
        <v>43552333</v>
      </c>
      <c r="D96" s="36">
        <v>4577</v>
      </c>
      <c r="E96" s="37">
        <f t="shared" si="11"/>
        <v>9515.4758575486121</v>
      </c>
      <c r="F96" s="38">
        <f t="shared" si="12"/>
        <v>0.86387823132013808</v>
      </c>
      <c r="G96" s="39">
        <f t="shared" si="13"/>
        <v>899.61526284602587</v>
      </c>
      <c r="H96" s="39">
        <f t="shared" si="14"/>
        <v>139.25635797996227</v>
      </c>
      <c r="I96" s="66">
        <f t="shared" si="15"/>
        <v>1038.8716208259882</v>
      </c>
      <c r="J96" s="81">
        <f t="shared" si="16"/>
        <v>-141.05179287546991</v>
      </c>
      <c r="K96" s="37">
        <f t="shared" si="17"/>
        <v>897.81982795051829</v>
      </c>
      <c r="L96" s="37">
        <f t="shared" si="18"/>
        <v>4754915.4085205477</v>
      </c>
      <c r="M96" s="37">
        <f t="shared" si="19"/>
        <v>4109321.352529522</v>
      </c>
      <c r="N96" s="41">
        <f>'jan-feb'!M96</f>
        <v>950126.2620359346</v>
      </c>
      <c r="O96" s="41">
        <f t="shared" si="20"/>
        <v>3159195.0904935873</v>
      </c>
      <c r="Q96" s="4"/>
      <c r="R96" s="4"/>
      <c r="S96" s="4"/>
      <c r="T96" s="4"/>
    </row>
    <row r="97" spans="1:20" s="34" customFormat="1" x14ac:dyDescent="0.2">
      <c r="A97" s="33">
        <v>1874</v>
      </c>
      <c r="B97" s="34" t="s">
        <v>323</v>
      </c>
      <c r="C97" s="36">
        <v>11480663</v>
      </c>
      <c r="D97" s="36">
        <v>979</v>
      </c>
      <c r="E97" s="37">
        <f t="shared" si="11"/>
        <v>11726.928498467825</v>
      </c>
      <c r="F97" s="38">
        <f t="shared" si="12"/>
        <v>1.0646486210185155</v>
      </c>
      <c r="G97" s="39">
        <f t="shared" si="13"/>
        <v>-427.25632170550199</v>
      </c>
      <c r="H97" s="39">
        <f t="shared" si="14"/>
        <v>0</v>
      </c>
      <c r="I97" s="66">
        <f t="shared" si="15"/>
        <v>-427.25632170550199</v>
      </c>
      <c r="J97" s="81">
        <f t="shared" si="16"/>
        <v>-141.05179287546991</v>
      </c>
      <c r="K97" s="37">
        <f t="shared" si="17"/>
        <v>-568.30811458097196</v>
      </c>
      <c r="L97" s="37">
        <f t="shared" si="18"/>
        <v>-418283.93894968648</v>
      </c>
      <c r="M97" s="37">
        <f t="shared" si="19"/>
        <v>-556373.6441747715</v>
      </c>
      <c r="N97" s="41">
        <f>'jan-feb'!M97</f>
        <v>-1216923.1895710768</v>
      </c>
      <c r="O97" s="41">
        <f t="shared" si="20"/>
        <v>660549.54539630527</v>
      </c>
      <c r="Q97" s="4"/>
      <c r="R97" s="4"/>
      <c r="S97" s="4"/>
      <c r="T97" s="4"/>
    </row>
    <row r="98" spans="1:20" s="34" customFormat="1" x14ac:dyDescent="0.2">
      <c r="A98" s="33">
        <v>1875</v>
      </c>
      <c r="B98" s="34" t="s">
        <v>384</v>
      </c>
      <c r="C98" s="36">
        <v>26569011</v>
      </c>
      <c r="D98" s="36">
        <v>2682</v>
      </c>
      <c r="E98" s="37">
        <f t="shared" si="11"/>
        <v>9906.4172259507832</v>
      </c>
      <c r="F98" s="38">
        <f t="shared" si="12"/>
        <v>0.89937049076580988</v>
      </c>
      <c r="G98" s="39">
        <f t="shared" si="13"/>
        <v>665.05044180472316</v>
      </c>
      <c r="H98" s="39">
        <f t="shared" si="14"/>
        <v>2.4268790392024129</v>
      </c>
      <c r="I98" s="66">
        <f t="shared" si="15"/>
        <v>667.47732084392555</v>
      </c>
      <c r="J98" s="81">
        <f t="shared" si="16"/>
        <v>-141.05179287546991</v>
      </c>
      <c r="K98" s="37">
        <f t="shared" si="17"/>
        <v>526.42552796845564</v>
      </c>
      <c r="L98" s="37">
        <f t="shared" si="18"/>
        <v>1790174.1745034084</v>
      </c>
      <c r="M98" s="37">
        <f t="shared" si="19"/>
        <v>1411873.2660113981</v>
      </c>
      <c r="N98" s="41">
        <f>'jan-feb'!M98</f>
        <v>-228561.97776264304</v>
      </c>
      <c r="O98" s="41">
        <f t="shared" si="20"/>
        <v>1640435.2437740411</v>
      </c>
      <c r="Q98" s="4"/>
      <c r="R98" s="4"/>
      <c r="S98" s="4"/>
      <c r="T98" s="4"/>
    </row>
    <row r="99" spans="1:20" s="34" customFormat="1" x14ac:dyDescent="0.2">
      <c r="A99" s="33">
        <v>3001</v>
      </c>
      <c r="B99" s="34" t="s">
        <v>63</v>
      </c>
      <c r="C99" s="36">
        <v>265830928</v>
      </c>
      <c r="D99" s="36">
        <v>31730</v>
      </c>
      <c r="E99" s="37">
        <f t="shared" si="11"/>
        <v>8377.9050740624007</v>
      </c>
      <c r="F99" s="38">
        <f t="shared" si="12"/>
        <v>0.76060198416745994</v>
      </c>
      <c r="G99" s="39">
        <f t="shared" si="13"/>
        <v>1582.1577329377526</v>
      </c>
      <c r="H99" s="39">
        <f t="shared" si="14"/>
        <v>537.4061322001362</v>
      </c>
      <c r="I99" s="66">
        <f t="shared" si="15"/>
        <v>2119.5638651378886</v>
      </c>
      <c r="J99" s="81">
        <f t="shared" si="16"/>
        <v>-141.05179287546991</v>
      </c>
      <c r="K99" s="37">
        <f t="shared" si="17"/>
        <v>1978.5120722624188</v>
      </c>
      <c r="L99" s="37">
        <f t="shared" si="18"/>
        <v>67253761.440825209</v>
      </c>
      <c r="M99" s="37">
        <f t="shared" si="19"/>
        <v>62778188.052886546</v>
      </c>
      <c r="N99" s="41">
        <f>'jan-feb'!M99</f>
        <v>26116326.192241978</v>
      </c>
      <c r="O99" s="41">
        <f t="shared" si="20"/>
        <v>36661861.860644564</v>
      </c>
      <c r="Q99" s="4"/>
      <c r="R99" s="4"/>
      <c r="S99" s="4"/>
      <c r="T99" s="4"/>
    </row>
    <row r="100" spans="1:20" s="34" customFormat="1" x14ac:dyDescent="0.2">
      <c r="A100" s="33">
        <v>3002</v>
      </c>
      <c r="B100" s="34" t="s">
        <v>64</v>
      </c>
      <c r="C100" s="36">
        <v>501920420</v>
      </c>
      <c r="D100" s="36">
        <v>51240</v>
      </c>
      <c r="E100" s="37">
        <f t="shared" si="11"/>
        <v>9795.4804839968783</v>
      </c>
      <c r="F100" s="38">
        <f t="shared" si="12"/>
        <v>0.88929891496001012</v>
      </c>
      <c r="G100" s="39">
        <f t="shared" si="13"/>
        <v>731.61248697706617</v>
      </c>
      <c r="H100" s="39">
        <f t="shared" si="14"/>
        <v>41.25473872306911</v>
      </c>
      <c r="I100" s="66">
        <f t="shared" si="15"/>
        <v>772.86722570013524</v>
      </c>
      <c r="J100" s="81">
        <f t="shared" si="16"/>
        <v>-141.05179287546991</v>
      </c>
      <c r="K100" s="37">
        <f t="shared" si="17"/>
        <v>631.81543282466532</v>
      </c>
      <c r="L100" s="37">
        <f t="shared" si="18"/>
        <v>39601716.64487493</v>
      </c>
      <c r="M100" s="37">
        <f t="shared" si="19"/>
        <v>32374222.777935851</v>
      </c>
      <c r="N100" s="41">
        <f>'jan-feb'!M100</f>
        <v>25830661.174565993</v>
      </c>
      <c r="O100" s="41">
        <f t="shared" si="20"/>
        <v>6543561.6033698581</v>
      </c>
      <c r="Q100" s="4"/>
      <c r="R100" s="4"/>
      <c r="S100" s="4"/>
      <c r="T100" s="4"/>
    </row>
    <row r="101" spans="1:20" s="34" customFormat="1" x14ac:dyDescent="0.2">
      <c r="A101" s="33">
        <v>3003</v>
      </c>
      <c r="B101" s="34" t="s">
        <v>65</v>
      </c>
      <c r="C101" s="36">
        <v>506312238</v>
      </c>
      <c r="D101" s="36">
        <v>59038</v>
      </c>
      <c r="E101" s="37">
        <f t="shared" si="11"/>
        <v>8576.0398048714396</v>
      </c>
      <c r="F101" s="38">
        <f t="shared" si="12"/>
        <v>0.77858997377269024</v>
      </c>
      <c r="G101" s="39">
        <f t="shared" si="13"/>
        <v>1463.2768944523293</v>
      </c>
      <c r="H101" s="39">
        <f t="shared" si="14"/>
        <v>468.0589764169726</v>
      </c>
      <c r="I101" s="66">
        <f t="shared" si="15"/>
        <v>1931.335870869302</v>
      </c>
      <c r="J101" s="81">
        <f t="shared" si="16"/>
        <v>-141.05179287546991</v>
      </c>
      <c r="K101" s="37">
        <f t="shared" si="17"/>
        <v>1790.2840779938319</v>
      </c>
      <c r="L101" s="37">
        <f t="shared" si="18"/>
        <v>114022207.14438185</v>
      </c>
      <c r="M101" s="37">
        <f t="shared" si="19"/>
        <v>105694791.39659984</v>
      </c>
      <c r="N101" s="41">
        <f>'jan-feb'!M101</f>
        <v>41860483.652703516</v>
      </c>
      <c r="O101" s="41">
        <f t="shared" si="20"/>
        <v>63834307.743896328</v>
      </c>
      <c r="Q101" s="4"/>
      <c r="R101" s="4"/>
      <c r="S101" s="4"/>
      <c r="T101" s="4"/>
    </row>
    <row r="102" spans="1:20" s="34" customFormat="1" x14ac:dyDescent="0.2">
      <c r="A102" s="33">
        <v>3004</v>
      </c>
      <c r="B102" s="34" t="s">
        <v>66</v>
      </c>
      <c r="C102" s="36">
        <v>764478857</v>
      </c>
      <c r="D102" s="36">
        <v>84444</v>
      </c>
      <c r="E102" s="37">
        <f t="shared" si="11"/>
        <v>9053.0867438775986</v>
      </c>
      <c r="F102" s="38">
        <f t="shared" si="12"/>
        <v>0.82189947001805141</v>
      </c>
      <c r="G102" s="39">
        <f t="shared" si="13"/>
        <v>1177.048731048634</v>
      </c>
      <c r="H102" s="39">
        <f t="shared" si="14"/>
        <v>301.09254776481703</v>
      </c>
      <c r="I102" s="66">
        <f t="shared" si="15"/>
        <v>1478.141278813451</v>
      </c>
      <c r="J102" s="81">
        <f t="shared" si="16"/>
        <v>-141.05179287546991</v>
      </c>
      <c r="K102" s="37">
        <f t="shared" si="17"/>
        <v>1337.089485937981</v>
      </c>
      <c r="L102" s="37">
        <f t="shared" si="18"/>
        <v>124820162.14812306</v>
      </c>
      <c r="M102" s="37">
        <f t="shared" si="19"/>
        <v>112909184.55054687</v>
      </c>
      <c r="N102" s="41">
        <f>'jan-feb'!M102</f>
        <v>53646580.544068113</v>
      </c>
      <c r="O102" s="41">
        <f t="shared" si="20"/>
        <v>59262604.006478757</v>
      </c>
      <c r="Q102" s="4"/>
      <c r="R102" s="4"/>
      <c r="S102" s="4"/>
      <c r="T102" s="4"/>
    </row>
    <row r="103" spans="1:20" s="34" customFormat="1" x14ac:dyDescent="0.2">
      <c r="A103" s="33">
        <v>3005</v>
      </c>
      <c r="B103" s="34" t="s">
        <v>138</v>
      </c>
      <c r="C103" s="36">
        <v>1021852418</v>
      </c>
      <c r="D103" s="36">
        <v>103291</v>
      </c>
      <c r="E103" s="37">
        <f t="shared" si="11"/>
        <v>9892.9472848554087</v>
      </c>
      <c r="F103" s="38">
        <f t="shared" si="12"/>
        <v>0.89814759986012516</v>
      </c>
      <c r="G103" s="39">
        <f t="shared" si="13"/>
        <v>673.13240646194788</v>
      </c>
      <c r="H103" s="39">
        <f t="shared" si="14"/>
        <v>7.1413584225834708</v>
      </c>
      <c r="I103" s="66">
        <f t="shared" si="15"/>
        <v>680.27376488453137</v>
      </c>
      <c r="J103" s="81">
        <f t="shared" si="16"/>
        <v>-141.05179287546991</v>
      </c>
      <c r="K103" s="37">
        <f t="shared" si="17"/>
        <v>539.22197200906146</v>
      </c>
      <c r="L103" s="37">
        <f t="shared" si="18"/>
        <v>70266157.448688135</v>
      </c>
      <c r="M103" s="37">
        <f t="shared" si="19"/>
        <v>55696776.710787967</v>
      </c>
      <c r="N103" s="41">
        <f>'jan-feb'!M103</f>
        <v>26983590.671864737</v>
      </c>
      <c r="O103" s="41">
        <f t="shared" si="20"/>
        <v>28713186.03892323</v>
      </c>
      <c r="Q103" s="4"/>
      <c r="R103" s="4"/>
      <c r="S103" s="4"/>
      <c r="T103" s="4"/>
    </row>
    <row r="104" spans="1:20" s="34" customFormat="1" x14ac:dyDescent="0.2">
      <c r="A104" s="33">
        <v>3006</v>
      </c>
      <c r="B104" s="34" t="s">
        <v>139</v>
      </c>
      <c r="C104" s="36">
        <v>307480520</v>
      </c>
      <c r="D104" s="36">
        <v>28793</v>
      </c>
      <c r="E104" s="37">
        <f t="shared" si="11"/>
        <v>10679.00253533845</v>
      </c>
      <c r="F104" s="38">
        <f t="shared" si="12"/>
        <v>0.96951092731457966</v>
      </c>
      <c r="G104" s="39">
        <f t="shared" si="13"/>
        <v>201.49925617212321</v>
      </c>
      <c r="H104" s="39">
        <f t="shared" si="14"/>
        <v>0</v>
      </c>
      <c r="I104" s="66">
        <f t="shared" si="15"/>
        <v>201.49925617212321</v>
      </c>
      <c r="J104" s="81">
        <f t="shared" si="16"/>
        <v>-141.05179287546991</v>
      </c>
      <c r="K104" s="37">
        <f t="shared" si="17"/>
        <v>60.447463296653297</v>
      </c>
      <c r="L104" s="37">
        <f t="shared" si="18"/>
        <v>5801768.0829639435</v>
      </c>
      <c r="M104" s="37">
        <f t="shared" si="19"/>
        <v>1740463.8107005383</v>
      </c>
      <c r="N104" s="41">
        <f>'jan-feb'!M104</f>
        <v>1039286.4672931317</v>
      </c>
      <c r="O104" s="41">
        <f t="shared" si="20"/>
        <v>701177.34340740659</v>
      </c>
      <c r="Q104" s="4"/>
      <c r="R104" s="4"/>
      <c r="S104" s="4"/>
      <c r="T104" s="4"/>
    </row>
    <row r="105" spans="1:20" s="34" customFormat="1" x14ac:dyDescent="0.2">
      <c r="A105" s="33">
        <v>3007</v>
      </c>
      <c r="B105" s="34" t="s">
        <v>140</v>
      </c>
      <c r="C105" s="36">
        <v>293444181</v>
      </c>
      <c r="D105" s="36">
        <v>31444</v>
      </c>
      <c r="E105" s="37">
        <f t="shared" si="11"/>
        <v>9332.2790039435185</v>
      </c>
      <c r="F105" s="38">
        <f t="shared" si="12"/>
        <v>0.84724640163079723</v>
      </c>
      <c r="G105" s="39">
        <f t="shared" si="13"/>
        <v>1009.533375009082</v>
      </c>
      <c r="H105" s="39">
        <f t="shared" si="14"/>
        <v>203.37525674174503</v>
      </c>
      <c r="I105" s="66">
        <f t="shared" si="15"/>
        <v>1212.908631750827</v>
      </c>
      <c r="J105" s="81">
        <f t="shared" si="16"/>
        <v>-141.05179287546991</v>
      </c>
      <c r="K105" s="37">
        <f t="shared" si="17"/>
        <v>1071.856838875357</v>
      </c>
      <c r="L105" s="37">
        <f t="shared" si="18"/>
        <v>38138699.016773008</v>
      </c>
      <c r="M105" s="37">
        <f t="shared" si="19"/>
        <v>33703466.441596724</v>
      </c>
      <c r="N105" s="41">
        <f>'jan-feb'!M105</f>
        <v>16453847.013818374</v>
      </c>
      <c r="O105" s="41">
        <f t="shared" si="20"/>
        <v>17249619.427778348</v>
      </c>
      <c r="Q105" s="4"/>
      <c r="R105" s="4"/>
      <c r="S105" s="4"/>
      <c r="T105" s="4"/>
    </row>
    <row r="106" spans="1:20" s="34" customFormat="1" x14ac:dyDescent="0.2">
      <c r="A106" s="33">
        <v>3011</v>
      </c>
      <c r="B106" s="34" t="s">
        <v>67</v>
      </c>
      <c r="C106" s="36">
        <v>53701477</v>
      </c>
      <c r="D106" s="36">
        <v>4762</v>
      </c>
      <c r="E106" s="37">
        <f t="shared" si="11"/>
        <v>11277.084628307433</v>
      </c>
      <c r="F106" s="38">
        <f t="shared" si="12"/>
        <v>1.0238088004207804</v>
      </c>
      <c r="G106" s="39">
        <f t="shared" si="13"/>
        <v>-157.34999960926689</v>
      </c>
      <c r="H106" s="39">
        <f t="shared" si="14"/>
        <v>0</v>
      </c>
      <c r="I106" s="66">
        <f t="shared" si="15"/>
        <v>-157.34999960926689</v>
      </c>
      <c r="J106" s="81">
        <f t="shared" si="16"/>
        <v>-141.05179287546991</v>
      </c>
      <c r="K106" s="37">
        <f t="shared" si="17"/>
        <v>-298.4017924847368</v>
      </c>
      <c r="L106" s="37">
        <f t="shared" si="18"/>
        <v>-749300.69813932898</v>
      </c>
      <c r="M106" s="37">
        <f t="shared" si="19"/>
        <v>-1420989.3358123167</v>
      </c>
      <c r="N106" s="41">
        <f>'jan-feb'!M106</f>
        <v>104559.9587972733</v>
      </c>
      <c r="O106" s="41">
        <f t="shared" si="20"/>
        <v>-1525549.29460959</v>
      </c>
      <c r="Q106" s="4"/>
      <c r="R106" s="4"/>
      <c r="S106" s="4"/>
      <c r="T106" s="4"/>
    </row>
    <row r="107" spans="1:20" s="34" customFormat="1" x14ac:dyDescent="0.2">
      <c r="A107" s="33">
        <v>3012</v>
      </c>
      <c r="B107" s="34" t="s">
        <v>68</v>
      </c>
      <c r="C107" s="36">
        <v>11529901</v>
      </c>
      <c r="D107" s="36">
        <v>1329</v>
      </c>
      <c r="E107" s="37">
        <f t="shared" si="11"/>
        <v>8675.6215199398048</v>
      </c>
      <c r="F107" s="38">
        <f t="shared" si="12"/>
        <v>0.78763066466119058</v>
      </c>
      <c r="G107" s="39">
        <f t="shared" si="13"/>
        <v>1403.5278654113101</v>
      </c>
      <c r="H107" s="39">
        <f t="shared" si="14"/>
        <v>433.20537614304482</v>
      </c>
      <c r="I107" s="66">
        <f t="shared" si="15"/>
        <v>1836.7332415543549</v>
      </c>
      <c r="J107" s="81">
        <f t="shared" si="16"/>
        <v>-141.05179287546991</v>
      </c>
      <c r="K107" s="37">
        <f t="shared" si="17"/>
        <v>1695.6814486788849</v>
      </c>
      <c r="L107" s="37">
        <f t="shared" si="18"/>
        <v>2441018.4780257377</v>
      </c>
      <c r="M107" s="37">
        <f t="shared" si="19"/>
        <v>2253560.6452942379</v>
      </c>
      <c r="N107" s="41">
        <f>'jan-feb'!M107</f>
        <v>1154190.28645098</v>
      </c>
      <c r="O107" s="41">
        <f t="shared" si="20"/>
        <v>1099370.3588432579</v>
      </c>
      <c r="Q107" s="4"/>
      <c r="R107" s="4"/>
      <c r="S107" s="4"/>
      <c r="T107" s="4"/>
    </row>
    <row r="108" spans="1:20" s="34" customFormat="1" x14ac:dyDescent="0.2">
      <c r="A108" s="33">
        <v>3013</v>
      </c>
      <c r="B108" s="34" t="s">
        <v>69</v>
      </c>
      <c r="C108" s="36">
        <v>29912187</v>
      </c>
      <c r="D108" s="36">
        <v>3639</v>
      </c>
      <c r="E108" s="37">
        <f t="shared" si="11"/>
        <v>8219.8920032976093</v>
      </c>
      <c r="F108" s="38">
        <f t="shared" si="12"/>
        <v>0.74625650590223336</v>
      </c>
      <c r="G108" s="39">
        <f t="shared" si="13"/>
        <v>1676.9655753966274</v>
      </c>
      <c r="H108" s="39">
        <f t="shared" si="14"/>
        <v>592.71070696781317</v>
      </c>
      <c r="I108" s="66">
        <f t="shared" si="15"/>
        <v>2269.6762823644403</v>
      </c>
      <c r="J108" s="81">
        <f t="shared" si="16"/>
        <v>-141.05179287546991</v>
      </c>
      <c r="K108" s="37">
        <f t="shared" si="17"/>
        <v>2128.6244894889705</v>
      </c>
      <c r="L108" s="37">
        <f t="shared" si="18"/>
        <v>8259351.9915241981</v>
      </c>
      <c r="M108" s="37">
        <f t="shared" si="19"/>
        <v>7746064.5172503637</v>
      </c>
      <c r="N108" s="41">
        <f>'jan-feb'!M108</f>
        <v>4452942.8814109229</v>
      </c>
      <c r="O108" s="41">
        <f t="shared" si="20"/>
        <v>3293121.6358394409</v>
      </c>
      <c r="Q108" s="4"/>
      <c r="R108" s="4"/>
      <c r="S108" s="4"/>
      <c r="T108" s="4"/>
    </row>
    <row r="109" spans="1:20" s="34" customFormat="1" x14ac:dyDescent="0.2">
      <c r="A109" s="33">
        <v>3014</v>
      </c>
      <c r="B109" s="34" t="s">
        <v>399</v>
      </c>
      <c r="C109" s="36">
        <v>445688008</v>
      </c>
      <c r="D109" s="36">
        <v>46382</v>
      </c>
      <c r="E109" s="37">
        <f t="shared" si="11"/>
        <v>9609.0726574964428</v>
      </c>
      <c r="F109" s="38">
        <f t="shared" si="12"/>
        <v>0.8723755717796815</v>
      </c>
      <c r="G109" s="39">
        <f t="shared" si="13"/>
        <v>843.45718287732745</v>
      </c>
      <c r="H109" s="39">
        <f t="shared" si="14"/>
        <v>106.49747799822153</v>
      </c>
      <c r="I109" s="66">
        <f t="shared" si="15"/>
        <v>949.95466087554894</v>
      </c>
      <c r="J109" s="81">
        <f t="shared" si="16"/>
        <v>-141.05179287546991</v>
      </c>
      <c r="K109" s="37">
        <f t="shared" si="17"/>
        <v>808.90286800007902</v>
      </c>
      <c r="L109" s="37">
        <f t="shared" si="18"/>
        <v>44060797.080729708</v>
      </c>
      <c r="M109" s="37">
        <f t="shared" si="19"/>
        <v>37518532.823579669</v>
      </c>
      <c r="N109" s="41">
        <f>'jan-feb'!M109</f>
        <v>1473147.3220779577</v>
      </c>
      <c r="O109" s="41">
        <f t="shared" si="20"/>
        <v>36045385.501501709</v>
      </c>
      <c r="Q109" s="4"/>
      <c r="R109" s="4"/>
      <c r="S109" s="4"/>
      <c r="T109" s="4"/>
    </row>
    <row r="110" spans="1:20" s="34" customFormat="1" x14ac:dyDescent="0.2">
      <c r="A110" s="33">
        <v>3015</v>
      </c>
      <c r="B110" s="34" t="s">
        <v>70</v>
      </c>
      <c r="C110" s="36">
        <v>33762609</v>
      </c>
      <c r="D110" s="36">
        <v>3886</v>
      </c>
      <c r="E110" s="37">
        <f t="shared" si="11"/>
        <v>8688.2678847143598</v>
      </c>
      <c r="F110" s="38">
        <f t="shared" si="12"/>
        <v>0.78877878582692351</v>
      </c>
      <c r="G110" s="39">
        <f t="shared" si="13"/>
        <v>1395.9400465465772</v>
      </c>
      <c r="H110" s="39">
        <f t="shared" si="14"/>
        <v>428.77914847195058</v>
      </c>
      <c r="I110" s="66">
        <f t="shared" si="15"/>
        <v>1824.7191950185277</v>
      </c>
      <c r="J110" s="81">
        <f t="shared" si="16"/>
        <v>-141.05179287546991</v>
      </c>
      <c r="K110" s="37">
        <f t="shared" si="17"/>
        <v>1683.6674021430576</v>
      </c>
      <c r="L110" s="37">
        <f t="shared" si="18"/>
        <v>7090858.7918419987</v>
      </c>
      <c r="M110" s="37">
        <f t="shared" si="19"/>
        <v>6542731.5247279219</v>
      </c>
      <c r="N110" s="41">
        <f>'jan-feb'!M110</f>
        <v>1987009.5536858595</v>
      </c>
      <c r="O110" s="41">
        <f t="shared" si="20"/>
        <v>4555721.9710420622</v>
      </c>
      <c r="Q110" s="4"/>
      <c r="R110" s="4"/>
      <c r="S110" s="4"/>
      <c r="T110" s="4"/>
    </row>
    <row r="111" spans="1:20" s="34" customFormat="1" x14ac:dyDescent="0.2">
      <c r="A111" s="33">
        <v>3016</v>
      </c>
      <c r="B111" s="34" t="s">
        <v>71</v>
      </c>
      <c r="C111" s="36">
        <v>70909912</v>
      </c>
      <c r="D111" s="36">
        <v>8371</v>
      </c>
      <c r="E111" s="37">
        <f t="shared" si="11"/>
        <v>8470.9009676263286</v>
      </c>
      <c r="F111" s="38">
        <f t="shared" si="12"/>
        <v>0.76904477034596841</v>
      </c>
      <c r="G111" s="39">
        <f t="shared" si="13"/>
        <v>1526.3601967993959</v>
      </c>
      <c r="H111" s="39">
        <f t="shared" si="14"/>
        <v>504.85756945276148</v>
      </c>
      <c r="I111" s="66">
        <f t="shared" si="15"/>
        <v>2031.2177662521574</v>
      </c>
      <c r="J111" s="81">
        <f t="shared" si="16"/>
        <v>-141.05179287546991</v>
      </c>
      <c r="K111" s="37">
        <f t="shared" si="17"/>
        <v>1890.1659733766874</v>
      </c>
      <c r="L111" s="37">
        <f t="shared" si="18"/>
        <v>17003323.921296809</v>
      </c>
      <c r="M111" s="37">
        <f t="shared" si="19"/>
        <v>15822579.363136251</v>
      </c>
      <c r="N111" s="41">
        <f>'jan-feb'!M111</f>
        <v>8252721.9607834117</v>
      </c>
      <c r="O111" s="41">
        <f t="shared" si="20"/>
        <v>7569857.4023528388</v>
      </c>
      <c r="Q111" s="4"/>
      <c r="R111" s="4"/>
      <c r="S111" s="4"/>
      <c r="T111" s="4"/>
    </row>
    <row r="112" spans="1:20" s="34" customFormat="1" x14ac:dyDescent="0.2">
      <c r="A112" s="33">
        <v>3017</v>
      </c>
      <c r="B112" s="34" t="s">
        <v>72</v>
      </c>
      <c r="C112" s="36">
        <v>72130884</v>
      </c>
      <c r="D112" s="36">
        <v>8317</v>
      </c>
      <c r="E112" s="37">
        <f t="shared" si="11"/>
        <v>8672.7045809787178</v>
      </c>
      <c r="F112" s="38">
        <f t="shared" si="12"/>
        <v>0.78736584552778144</v>
      </c>
      <c r="G112" s="39">
        <f t="shared" si="13"/>
        <v>1405.2780287879625</v>
      </c>
      <c r="H112" s="39">
        <f t="shared" si="14"/>
        <v>434.22630477942528</v>
      </c>
      <c r="I112" s="66">
        <f t="shared" si="15"/>
        <v>1839.5043335673877</v>
      </c>
      <c r="J112" s="81">
        <f t="shared" si="16"/>
        <v>-141.05179287546991</v>
      </c>
      <c r="K112" s="37">
        <f t="shared" si="17"/>
        <v>1698.4525406919179</v>
      </c>
      <c r="L112" s="37">
        <f t="shared" si="18"/>
        <v>15299157.542279962</v>
      </c>
      <c r="M112" s="37">
        <f t="shared" si="19"/>
        <v>14126029.78093468</v>
      </c>
      <c r="N112" s="41">
        <f>'jan-feb'!M112</f>
        <v>6224155.9676544778</v>
      </c>
      <c r="O112" s="41">
        <f t="shared" si="20"/>
        <v>7901873.8132802024</v>
      </c>
      <c r="Q112" s="4"/>
      <c r="R112" s="4"/>
      <c r="S112" s="4"/>
      <c r="T112" s="4"/>
    </row>
    <row r="113" spans="1:20" s="34" customFormat="1" x14ac:dyDescent="0.2">
      <c r="A113" s="33">
        <v>3018</v>
      </c>
      <c r="B113" s="34" t="s">
        <v>400</v>
      </c>
      <c r="C113" s="36">
        <v>53071558</v>
      </c>
      <c r="D113" s="36">
        <v>6023</v>
      </c>
      <c r="E113" s="37">
        <f t="shared" si="11"/>
        <v>8811.4823177818362</v>
      </c>
      <c r="F113" s="38">
        <f t="shared" si="12"/>
        <v>0.79996501214969906</v>
      </c>
      <c r="G113" s="39">
        <f t="shared" si="13"/>
        <v>1322.0113867060913</v>
      </c>
      <c r="H113" s="39">
        <f t="shared" si="14"/>
        <v>385.65409689833382</v>
      </c>
      <c r="I113" s="66">
        <f t="shared" si="15"/>
        <v>1707.6654836044252</v>
      </c>
      <c r="J113" s="81">
        <f t="shared" si="16"/>
        <v>-141.05179287546991</v>
      </c>
      <c r="K113" s="37">
        <f t="shared" si="17"/>
        <v>1566.6136907289551</v>
      </c>
      <c r="L113" s="37">
        <f t="shared" si="18"/>
        <v>10285269.207749452</v>
      </c>
      <c r="M113" s="37">
        <f t="shared" si="19"/>
        <v>9435714.2592604961</v>
      </c>
      <c r="N113" s="41">
        <f>'jan-feb'!M113</f>
        <v>3703622.0854734792</v>
      </c>
      <c r="O113" s="41">
        <f t="shared" si="20"/>
        <v>5732092.1737870164</v>
      </c>
      <c r="Q113" s="4"/>
      <c r="R113" s="4"/>
      <c r="S113" s="4"/>
      <c r="T113" s="4"/>
    </row>
    <row r="114" spans="1:20" s="34" customFormat="1" x14ac:dyDescent="0.2">
      <c r="A114" s="33">
        <v>3019</v>
      </c>
      <c r="B114" s="34" t="s">
        <v>73</v>
      </c>
      <c r="C114" s="36">
        <v>195568796</v>
      </c>
      <c r="D114" s="36">
        <v>19089</v>
      </c>
      <c r="E114" s="37">
        <f t="shared" si="11"/>
        <v>10245.104300906281</v>
      </c>
      <c r="F114" s="38">
        <f t="shared" si="12"/>
        <v>0.93011875765899321</v>
      </c>
      <c r="G114" s="39">
        <f t="shared" si="13"/>
        <v>461.83819683142428</v>
      </c>
      <c r="H114" s="39">
        <f t="shared" si="14"/>
        <v>0</v>
      </c>
      <c r="I114" s="66">
        <f t="shared" si="15"/>
        <v>461.83819683142428</v>
      </c>
      <c r="J114" s="81">
        <f t="shared" si="16"/>
        <v>-141.05179287546991</v>
      </c>
      <c r="K114" s="37">
        <f t="shared" si="17"/>
        <v>320.78640395595437</v>
      </c>
      <c r="L114" s="37">
        <f t="shared" si="18"/>
        <v>8816029.3393150587</v>
      </c>
      <c r="M114" s="37">
        <f t="shared" si="19"/>
        <v>6123491.665115213</v>
      </c>
      <c r="N114" s="41">
        <f>'jan-feb'!M114</f>
        <v>3273085.4609578303</v>
      </c>
      <c r="O114" s="41">
        <f t="shared" si="20"/>
        <v>2850406.2041573827</v>
      </c>
      <c r="Q114" s="4"/>
      <c r="R114" s="4"/>
      <c r="S114" s="4"/>
      <c r="T114" s="4"/>
    </row>
    <row r="115" spans="1:20" s="34" customFormat="1" x14ac:dyDescent="0.2">
      <c r="A115" s="33">
        <v>3020</v>
      </c>
      <c r="B115" s="34" t="s">
        <v>401</v>
      </c>
      <c r="C115" s="36">
        <v>746182428</v>
      </c>
      <c r="D115" s="36">
        <v>62245</v>
      </c>
      <c r="E115" s="37">
        <f t="shared" si="11"/>
        <v>11987.829191099687</v>
      </c>
      <c r="F115" s="38">
        <f t="shared" si="12"/>
        <v>1.0883349223948375</v>
      </c>
      <c r="G115" s="39">
        <f t="shared" si="13"/>
        <v>-583.79673728461887</v>
      </c>
      <c r="H115" s="39">
        <f t="shared" si="14"/>
        <v>0</v>
      </c>
      <c r="I115" s="66">
        <f t="shared" si="15"/>
        <v>-583.79673728461887</v>
      </c>
      <c r="J115" s="81">
        <f t="shared" si="16"/>
        <v>-141.05179287546991</v>
      </c>
      <c r="K115" s="37">
        <f t="shared" si="17"/>
        <v>-724.84853016008879</v>
      </c>
      <c r="L115" s="37">
        <f t="shared" si="18"/>
        <v>-36338427.912281103</v>
      </c>
      <c r="M115" s="37">
        <f t="shared" si="19"/>
        <v>-45118196.759814724</v>
      </c>
      <c r="N115" s="41">
        <f>'jan-feb'!M115</f>
        <v>-14939951.951840321</v>
      </c>
      <c r="O115" s="41">
        <f t="shared" si="20"/>
        <v>-30178244.807974406</v>
      </c>
      <c r="Q115" s="4"/>
      <c r="R115" s="4"/>
      <c r="S115" s="4"/>
      <c r="T115" s="4"/>
    </row>
    <row r="116" spans="1:20" s="34" customFormat="1" x14ac:dyDescent="0.2">
      <c r="A116" s="33">
        <v>3021</v>
      </c>
      <c r="B116" s="34" t="s">
        <v>74</v>
      </c>
      <c r="C116" s="36">
        <v>213731380</v>
      </c>
      <c r="D116" s="36">
        <v>21350</v>
      </c>
      <c r="E116" s="37">
        <f t="shared" si="11"/>
        <v>10010.837470725995</v>
      </c>
      <c r="F116" s="38">
        <f t="shared" si="12"/>
        <v>0.90885045558531663</v>
      </c>
      <c r="G116" s="39">
        <f t="shared" si="13"/>
        <v>602.39829493959587</v>
      </c>
      <c r="H116" s="39">
        <f t="shared" si="14"/>
        <v>0</v>
      </c>
      <c r="I116" s="66">
        <f t="shared" si="15"/>
        <v>602.39829493959587</v>
      </c>
      <c r="J116" s="81">
        <f t="shared" si="16"/>
        <v>-141.05179287546991</v>
      </c>
      <c r="K116" s="37">
        <f t="shared" si="17"/>
        <v>461.34650206412596</v>
      </c>
      <c r="L116" s="37">
        <f t="shared" si="18"/>
        <v>12861203.596960371</v>
      </c>
      <c r="M116" s="37">
        <f t="shared" si="19"/>
        <v>9849747.8190690894</v>
      </c>
      <c r="N116" s="41">
        <f>'jan-feb'!M116</f>
        <v>4214139.2478626249</v>
      </c>
      <c r="O116" s="41">
        <f t="shared" si="20"/>
        <v>5635608.5712064644</v>
      </c>
      <c r="Q116" s="4"/>
      <c r="R116" s="4"/>
      <c r="S116" s="4"/>
      <c r="T116" s="4"/>
    </row>
    <row r="117" spans="1:20" s="34" customFormat="1" x14ac:dyDescent="0.2">
      <c r="A117" s="33">
        <v>3022</v>
      </c>
      <c r="B117" s="34" t="s">
        <v>75</v>
      </c>
      <c r="C117" s="36">
        <v>213208169</v>
      </c>
      <c r="D117" s="36">
        <v>16106</v>
      </c>
      <c r="E117" s="37">
        <f t="shared" si="11"/>
        <v>13237.810070781075</v>
      </c>
      <c r="F117" s="38">
        <f t="shared" si="12"/>
        <v>1.2018165062576687</v>
      </c>
      <c r="G117" s="39">
        <f t="shared" si="13"/>
        <v>-1333.7852650934522</v>
      </c>
      <c r="H117" s="39">
        <f t="shared" si="14"/>
        <v>0</v>
      </c>
      <c r="I117" s="66">
        <f t="shared" si="15"/>
        <v>-1333.7852650934522</v>
      </c>
      <c r="J117" s="81">
        <f t="shared" si="16"/>
        <v>-141.05179287546991</v>
      </c>
      <c r="K117" s="37">
        <f t="shared" si="17"/>
        <v>-1474.8370579689222</v>
      </c>
      <c r="L117" s="37">
        <f t="shared" si="18"/>
        <v>-21481945.47959514</v>
      </c>
      <c r="M117" s="37">
        <f t="shared" si="19"/>
        <v>-23753725.65564746</v>
      </c>
      <c r="N117" s="41">
        <f>'jan-feb'!M117</f>
        <v>-5986280.4041182492</v>
      </c>
      <c r="O117" s="41">
        <f t="shared" si="20"/>
        <v>-17767445.251529209</v>
      </c>
      <c r="Q117" s="4"/>
      <c r="R117" s="4"/>
      <c r="S117" s="4"/>
      <c r="T117" s="4"/>
    </row>
    <row r="118" spans="1:20" s="34" customFormat="1" x14ac:dyDescent="0.2">
      <c r="A118" s="33">
        <v>3023</v>
      </c>
      <c r="B118" s="34" t="s">
        <v>76</v>
      </c>
      <c r="C118" s="36">
        <v>225670044</v>
      </c>
      <c r="D118" s="36">
        <v>20322</v>
      </c>
      <c r="E118" s="37">
        <f t="shared" si="11"/>
        <v>11104.71626808385</v>
      </c>
      <c r="F118" s="38">
        <f t="shared" si="12"/>
        <v>1.0081600534327488</v>
      </c>
      <c r="G118" s="39">
        <f t="shared" si="13"/>
        <v>-53.928983475116908</v>
      </c>
      <c r="H118" s="39">
        <f t="shared" si="14"/>
        <v>0</v>
      </c>
      <c r="I118" s="66">
        <f t="shared" si="15"/>
        <v>-53.928983475116908</v>
      </c>
      <c r="J118" s="81">
        <f t="shared" si="16"/>
        <v>-141.05179287546991</v>
      </c>
      <c r="K118" s="37">
        <f t="shared" si="17"/>
        <v>-194.98077635058684</v>
      </c>
      <c r="L118" s="37">
        <f t="shared" si="18"/>
        <v>-1095944.8021813259</v>
      </c>
      <c r="M118" s="37">
        <f t="shared" si="19"/>
        <v>-3962399.3369966256</v>
      </c>
      <c r="N118" s="41">
        <f>'jan-feb'!M118</f>
        <v>374439.91883205395</v>
      </c>
      <c r="O118" s="41">
        <f t="shared" si="20"/>
        <v>-4336839.2558286795</v>
      </c>
      <c r="Q118" s="4"/>
      <c r="R118" s="4"/>
      <c r="S118" s="4"/>
      <c r="T118" s="4"/>
    </row>
    <row r="119" spans="1:20" s="34" customFormat="1" x14ac:dyDescent="0.2">
      <c r="A119" s="33">
        <v>3024</v>
      </c>
      <c r="B119" s="34" t="s">
        <v>77</v>
      </c>
      <c r="C119" s="36">
        <v>2299207667</v>
      </c>
      <c r="D119" s="36">
        <v>129874</v>
      </c>
      <c r="E119" s="37">
        <f t="shared" si="11"/>
        <v>17703.371475430031</v>
      </c>
      <c r="F119" s="38">
        <f t="shared" si="12"/>
        <v>1.6072298923931927</v>
      </c>
      <c r="G119" s="39">
        <f t="shared" si="13"/>
        <v>-4013.1221078828253</v>
      </c>
      <c r="H119" s="39">
        <f t="shared" si="14"/>
        <v>0</v>
      </c>
      <c r="I119" s="66">
        <f t="shared" si="15"/>
        <v>-4013.1221078828253</v>
      </c>
      <c r="J119" s="81">
        <f t="shared" si="16"/>
        <v>-141.05179287546991</v>
      </c>
      <c r="K119" s="37">
        <f t="shared" si="17"/>
        <v>-4154.1739007582955</v>
      </c>
      <c r="L119" s="37">
        <f t="shared" si="18"/>
        <v>-521200220.63917404</v>
      </c>
      <c r="M119" s="37">
        <f t="shared" si="19"/>
        <v>-539519181.18708289</v>
      </c>
      <c r="N119" s="41">
        <f>'jan-feb'!M119</f>
        <v>-193345403.82712364</v>
      </c>
      <c r="O119" s="41">
        <f t="shared" si="20"/>
        <v>-346173777.35995924</v>
      </c>
      <c r="Q119" s="4"/>
      <c r="R119" s="4"/>
      <c r="S119" s="4"/>
      <c r="T119" s="4"/>
    </row>
    <row r="120" spans="1:20" s="34" customFormat="1" x14ac:dyDescent="0.2">
      <c r="A120" s="33">
        <v>3025</v>
      </c>
      <c r="B120" s="34" t="s">
        <v>78</v>
      </c>
      <c r="C120" s="36">
        <v>1459045586</v>
      </c>
      <c r="D120" s="36">
        <v>97784</v>
      </c>
      <c r="E120" s="37">
        <f t="shared" si="11"/>
        <v>14921.107604516077</v>
      </c>
      <c r="F120" s="38">
        <f t="shared" si="12"/>
        <v>1.3546374600384465</v>
      </c>
      <c r="G120" s="39">
        <f t="shared" si="13"/>
        <v>-2343.7637853344531</v>
      </c>
      <c r="H120" s="39">
        <f t="shared" si="14"/>
        <v>0</v>
      </c>
      <c r="I120" s="66">
        <f t="shared" si="15"/>
        <v>-2343.7637853344531</v>
      </c>
      <c r="J120" s="81">
        <f t="shared" si="16"/>
        <v>-141.05179287546991</v>
      </c>
      <c r="K120" s="37">
        <f t="shared" si="17"/>
        <v>-2484.8155782099229</v>
      </c>
      <c r="L120" s="37">
        <f t="shared" si="18"/>
        <v>-229182597.98514417</v>
      </c>
      <c r="M120" s="37">
        <f t="shared" si="19"/>
        <v>-242975206.49967912</v>
      </c>
      <c r="N120" s="41">
        <f>'jan-feb'!M120</f>
        <v>-71052868.103185058</v>
      </c>
      <c r="O120" s="41">
        <f t="shared" si="20"/>
        <v>-171922338.39649406</v>
      </c>
      <c r="Q120" s="4"/>
      <c r="R120" s="4"/>
      <c r="S120" s="4"/>
      <c r="T120" s="4"/>
    </row>
    <row r="121" spans="1:20" s="34" customFormat="1" x14ac:dyDescent="0.2">
      <c r="A121" s="33">
        <v>3026</v>
      </c>
      <c r="B121" s="34" t="s">
        <v>79</v>
      </c>
      <c r="C121" s="36">
        <v>150003043</v>
      </c>
      <c r="D121" s="36">
        <v>17945</v>
      </c>
      <c r="E121" s="37">
        <f t="shared" si="11"/>
        <v>8359.0439119531911</v>
      </c>
      <c r="F121" s="38">
        <f t="shared" si="12"/>
        <v>0.75888964233532541</v>
      </c>
      <c r="G121" s="39">
        <f t="shared" si="13"/>
        <v>1593.4744302032784</v>
      </c>
      <c r="H121" s="39">
        <f t="shared" si="14"/>
        <v>544.00753893835963</v>
      </c>
      <c r="I121" s="66">
        <f t="shared" si="15"/>
        <v>2137.4819691416378</v>
      </c>
      <c r="J121" s="81">
        <f t="shared" si="16"/>
        <v>-141.05179287546991</v>
      </c>
      <c r="K121" s="37">
        <f t="shared" si="17"/>
        <v>1996.430176266168</v>
      </c>
      <c r="L121" s="37">
        <f t="shared" si="18"/>
        <v>38357113.936246693</v>
      </c>
      <c r="M121" s="37">
        <f t="shared" si="19"/>
        <v>35825939.513096385</v>
      </c>
      <c r="N121" s="41">
        <f>'jan-feb'!M121</f>
        <v>15167887.957383623</v>
      </c>
      <c r="O121" s="41">
        <f t="shared" si="20"/>
        <v>20658051.555712759</v>
      </c>
      <c r="Q121" s="4"/>
      <c r="R121" s="4"/>
      <c r="S121" s="4"/>
      <c r="T121" s="4"/>
    </row>
    <row r="122" spans="1:20" s="34" customFormat="1" x14ac:dyDescent="0.2">
      <c r="A122" s="33">
        <v>3027</v>
      </c>
      <c r="B122" s="34" t="s">
        <v>80</v>
      </c>
      <c r="C122" s="36">
        <v>203536069</v>
      </c>
      <c r="D122" s="36">
        <v>19618</v>
      </c>
      <c r="E122" s="37">
        <f t="shared" si="11"/>
        <v>10374.965286981344</v>
      </c>
      <c r="F122" s="38">
        <f t="shared" si="12"/>
        <v>0.94190840230183237</v>
      </c>
      <c r="G122" s="39">
        <f t="shared" si="13"/>
        <v>383.92160518638701</v>
      </c>
      <c r="H122" s="39">
        <f t="shared" si="14"/>
        <v>0</v>
      </c>
      <c r="I122" s="66">
        <f t="shared" si="15"/>
        <v>383.92160518638701</v>
      </c>
      <c r="J122" s="81">
        <f t="shared" si="16"/>
        <v>-141.05179287546991</v>
      </c>
      <c r="K122" s="37">
        <f t="shared" si="17"/>
        <v>242.8698123109171</v>
      </c>
      <c r="L122" s="37">
        <f t="shared" si="18"/>
        <v>7531774.0505465399</v>
      </c>
      <c r="M122" s="37">
        <f t="shared" si="19"/>
        <v>4764619.977915572</v>
      </c>
      <c r="N122" s="41">
        <f>'jan-feb'!M122</f>
        <v>2189933.9495348479</v>
      </c>
      <c r="O122" s="41">
        <f t="shared" si="20"/>
        <v>2574686.0283807241</v>
      </c>
      <c r="Q122" s="4"/>
      <c r="R122" s="4"/>
      <c r="S122" s="4"/>
      <c r="T122" s="4"/>
    </row>
    <row r="123" spans="1:20" s="34" customFormat="1" x14ac:dyDescent="0.2">
      <c r="A123" s="33">
        <v>3028</v>
      </c>
      <c r="B123" s="34" t="s">
        <v>81</v>
      </c>
      <c r="C123" s="36">
        <v>104031153</v>
      </c>
      <c r="D123" s="36">
        <v>11392</v>
      </c>
      <c r="E123" s="37">
        <f t="shared" si="11"/>
        <v>9131.9481214887637</v>
      </c>
      <c r="F123" s="38">
        <f t="shared" si="12"/>
        <v>0.82905903076205334</v>
      </c>
      <c r="G123" s="39">
        <f t="shared" si="13"/>
        <v>1129.7319044819349</v>
      </c>
      <c r="H123" s="39">
        <f t="shared" si="14"/>
        <v>273.49106560090922</v>
      </c>
      <c r="I123" s="66">
        <f t="shared" si="15"/>
        <v>1403.2229700828441</v>
      </c>
      <c r="J123" s="81">
        <f t="shared" si="16"/>
        <v>-141.05179287546991</v>
      </c>
      <c r="K123" s="37">
        <f t="shared" si="17"/>
        <v>1262.1711772073741</v>
      </c>
      <c r="L123" s="37">
        <f t="shared" si="18"/>
        <v>15985516.07518376</v>
      </c>
      <c r="M123" s="37">
        <f t="shared" si="19"/>
        <v>14378654.050746405</v>
      </c>
      <c r="N123" s="41">
        <f>'jan-feb'!M123</f>
        <v>5689929.7986076493</v>
      </c>
      <c r="O123" s="41">
        <f t="shared" si="20"/>
        <v>8688724.2521387562</v>
      </c>
      <c r="Q123" s="4"/>
      <c r="R123" s="4"/>
      <c r="S123" s="4"/>
      <c r="T123" s="4"/>
    </row>
    <row r="124" spans="1:20" s="34" customFormat="1" x14ac:dyDescent="0.2">
      <c r="A124" s="33">
        <v>3029</v>
      </c>
      <c r="B124" s="34" t="s">
        <v>82</v>
      </c>
      <c r="C124" s="36">
        <v>496234156</v>
      </c>
      <c r="D124" s="36">
        <v>46797</v>
      </c>
      <c r="E124" s="37">
        <f t="shared" si="11"/>
        <v>10603.973673526081</v>
      </c>
      <c r="F124" s="38">
        <f t="shared" si="12"/>
        <v>0.96269930786319791</v>
      </c>
      <c r="G124" s="39">
        <f t="shared" si="13"/>
        <v>246.51657325954437</v>
      </c>
      <c r="H124" s="39">
        <f t="shared" si="14"/>
        <v>0</v>
      </c>
      <c r="I124" s="66">
        <f t="shared" si="15"/>
        <v>246.51657325954437</v>
      </c>
      <c r="J124" s="81">
        <f t="shared" si="16"/>
        <v>-141.05179287546991</v>
      </c>
      <c r="K124" s="37">
        <f t="shared" si="17"/>
        <v>105.46478038407446</v>
      </c>
      <c r="L124" s="37">
        <f t="shared" si="18"/>
        <v>11536236.078826899</v>
      </c>
      <c r="M124" s="37">
        <f t="shared" si="19"/>
        <v>4935435.3276335327</v>
      </c>
      <c r="N124" s="41">
        <f>'jan-feb'!M124</f>
        <v>4878103.9877858162</v>
      </c>
      <c r="O124" s="41">
        <f t="shared" si="20"/>
        <v>57331.339847716503</v>
      </c>
      <c r="Q124" s="4"/>
      <c r="R124" s="4"/>
      <c r="S124" s="4"/>
      <c r="T124" s="4"/>
    </row>
    <row r="125" spans="1:20" s="34" customFormat="1" x14ac:dyDescent="0.2">
      <c r="A125" s="33">
        <v>3030</v>
      </c>
      <c r="B125" s="34" t="s">
        <v>402</v>
      </c>
      <c r="C125" s="36">
        <v>977743858</v>
      </c>
      <c r="D125" s="36">
        <v>91515</v>
      </c>
      <c r="E125" s="37">
        <f t="shared" si="11"/>
        <v>10683.973752936678</v>
      </c>
      <c r="F125" s="38">
        <f t="shared" si="12"/>
        <v>0.96996224753550775</v>
      </c>
      <c r="G125" s="39">
        <f t="shared" si="13"/>
        <v>198.51652561318659</v>
      </c>
      <c r="H125" s="39">
        <f t="shared" si="14"/>
        <v>0</v>
      </c>
      <c r="I125" s="66">
        <f t="shared" si="15"/>
        <v>198.51652561318659</v>
      </c>
      <c r="J125" s="81">
        <f t="shared" si="16"/>
        <v>-141.05179287546991</v>
      </c>
      <c r="K125" s="37">
        <f t="shared" si="17"/>
        <v>57.464732737716673</v>
      </c>
      <c r="L125" s="37">
        <f t="shared" si="18"/>
        <v>18167239.841490772</v>
      </c>
      <c r="M125" s="37">
        <f t="shared" si="19"/>
        <v>5258885.0164921414</v>
      </c>
      <c r="N125" s="41">
        <f>'jan-feb'!M125</f>
        <v>5084698.0006158231</v>
      </c>
      <c r="O125" s="41">
        <f t="shared" si="20"/>
        <v>174187.01587631833</v>
      </c>
      <c r="Q125" s="4"/>
      <c r="R125" s="4"/>
      <c r="S125" s="4"/>
      <c r="T125" s="4"/>
    </row>
    <row r="126" spans="1:20" s="34" customFormat="1" x14ac:dyDescent="0.2">
      <c r="A126" s="33">
        <v>3031</v>
      </c>
      <c r="B126" s="34" t="s">
        <v>83</v>
      </c>
      <c r="C126" s="36">
        <v>286961257</v>
      </c>
      <c r="D126" s="36">
        <v>25440</v>
      </c>
      <c r="E126" s="37">
        <f t="shared" si="11"/>
        <v>11279.923624213836</v>
      </c>
      <c r="F126" s="38">
        <f t="shared" si="12"/>
        <v>1.0240665433649132</v>
      </c>
      <c r="G126" s="39">
        <f t="shared" si="13"/>
        <v>-159.05339715310836</v>
      </c>
      <c r="H126" s="39">
        <f t="shared" si="14"/>
        <v>0</v>
      </c>
      <c r="I126" s="66">
        <f t="shared" si="15"/>
        <v>-159.05339715310836</v>
      </c>
      <c r="J126" s="81">
        <f t="shared" si="16"/>
        <v>-141.05179287546991</v>
      </c>
      <c r="K126" s="37">
        <f t="shared" si="17"/>
        <v>-300.10519002857825</v>
      </c>
      <c r="L126" s="37">
        <f t="shared" si="18"/>
        <v>-4046318.4235750767</v>
      </c>
      <c r="M126" s="37">
        <f t="shared" si="19"/>
        <v>-7634676.0343270311</v>
      </c>
      <c r="N126" s="41">
        <f>'jan-feb'!M126</f>
        <v>-1493222.3913056117</v>
      </c>
      <c r="O126" s="41">
        <f t="shared" si="20"/>
        <v>-6141453.6430214196</v>
      </c>
      <c r="Q126" s="4"/>
      <c r="R126" s="4"/>
      <c r="S126" s="4"/>
      <c r="T126" s="4"/>
    </row>
    <row r="127" spans="1:20" s="34" customFormat="1" x14ac:dyDescent="0.2">
      <c r="A127" s="33">
        <v>3032</v>
      </c>
      <c r="B127" s="34" t="s">
        <v>84</v>
      </c>
      <c r="C127" s="36">
        <v>84055904</v>
      </c>
      <c r="D127" s="36">
        <v>7285</v>
      </c>
      <c r="E127" s="37">
        <f t="shared" si="11"/>
        <v>11538.216060398077</v>
      </c>
      <c r="F127" s="38">
        <f t="shared" si="12"/>
        <v>1.0475160498609231</v>
      </c>
      <c r="G127" s="39">
        <f t="shared" si="13"/>
        <v>-314.02885886365328</v>
      </c>
      <c r="H127" s="39">
        <f t="shared" si="14"/>
        <v>0</v>
      </c>
      <c r="I127" s="66">
        <f t="shared" si="15"/>
        <v>-314.02885886365328</v>
      </c>
      <c r="J127" s="81">
        <f t="shared" si="16"/>
        <v>-141.05179287546991</v>
      </c>
      <c r="K127" s="37">
        <f t="shared" si="17"/>
        <v>-455.0806517391232</v>
      </c>
      <c r="L127" s="37">
        <f t="shared" si="18"/>
        <v>-2287700.2368217143</v>
      </c>
      <c r="M127" s="37">
        <f t="shared" si="19"/>
        <v>-3315262.5479195127</v>
      </c>
      <c r="N127" s="41">
        <f>'jan-feb'!M127</f>
        <v>-770771.31401970796</v>
      </c>
      <c r="O127" s="41">
        <f t="shared" si="20"/>
        <v>-2544491.2338998048</v>
      </c>
      <c r="Q127" s="4"/>
      <c r="R127" s="4"/>
      <c r="S127" s="4"/>
      <c r="T127" s="4"/>
    </row>
    <row r="128" spans="1:20" s="34" customFormat="1" x14ac:dyDescent="0.2">
      <c r="A128" s="33">
        <v>3033</v>
      </c>
      <c r="B128" s="34" t="s">
        <v>85</v>
      </c>
      <c r="C128" s="36">
        <v>418816682</v>
      </c>
      <c r="D128" s="36">
        <v>42866</v>
      </c>
      <c r="E128" s="37">
        <f t="shared" si="11"/>
        <v>9770.3700368590489</v>
      </c>
      <c r="F128" s="38">
        <f t="shared" si="12"/>
        <v>0.88701922143907319</v>
      </c>
      <c r="G128" s="39">
        <f t="shared" si="13"/>
        <v>746.67875525976376</v>
      </c>
      <c r="H128" s="39">
        <f t="shared" si="14"/>
        <v>50.043395221309396</v>
      </c>
      <c r="I128" s="66">
        <f t="shared" si="15"/>
        <v>796.72215048107319</v>
      </c>
      <c r="J128" s="81">
        <f t="shared" si="16"/>
        <v>-141.05179287546991</v>
      </c>
      <c r="K128" s="37">
        <f t="shared" si="17"/>
        <v>655.67035760560327</v>
      </c>
      <c r="L128" s="37">
        <f t="shared" si="18"/>
        <v>34152291.702521682</v>
      </c>
      <c r="M128" s="37">
        <f t="shared" si="19"/>
        <v>28105965.54912179</v>
      </c>
      <c r="N128" s="41">
        <f>'jan-feb'!M128</f>
        <v>9901204.9363865256</v>
      </c>
      <c r="O128" s="41">
        <f t="shared" si="20"/>
        <v>18204760.612735264</v>
      </c>
      <c r="Q128" s="4"/>
      <c r="R128" s="4"/>
      <c r="S128" s="4"/>
      <c r="T128" s="4"/>
    </row>
    <row r="129" spans="1:20" s="34" customFormat="1" x14ac:dyDescent="0.2">
      <c r="A129" s="33">
        <v>3034</v>
      </c>
      <c r="B129" s="34" t="s">
        <v>86</v>
      </c>
      <c r="C129" s="36">
        <v>212463504</v>
      </c>
      <c r="D129" s="36">
        <v>24283</v>
      </c>
      <c r="E129" s="37">
        <f t="shared" si="11"/>
        <v>8749.4751060412636</v>
      </c>
      <c r="F129" s="38">
        <f t="shared" si="12"/>
        <v>0.79433558476115229</v>
      </c>
      <c r="G129" s="39">
        <f t="shared" si="13"/>
        <v>1359.2157137504348</v>
      </c>
      <c r="H129" s="39">
        <f t="shared" si="14"/>
        <v>407.35662100753422</v>
      </c>
      <c r="I129" s="66">
        <f t="shared" si="15"/>
        <v>1766.572334757969</v>
      </c>
      <c r="J129" s="81">
        <f t="shared" si="16"/>
        <v>-141.05179287546991</v>
      </c>
      <c r="K129" s="37">
        <f t="shared" si="17"/>
        <v>1625.5205418824989</v>
      </c>
      <c r="L129" s="37">
        <f t="shared" si="18"/>
        <v>42897676.004927762</v>
      </c>
      <c r="M129" s="37">
        <f t="shared" si="19"/>
        <v>39472515.31853272</v>
      </c>
      <c r="N129" s="41">
        <f>'jan-feb'!M129</f>
        <v>16669914.469442546</v>
      </c>
      <c r="O129" s="41">
        <f t="shared" si="20"/>
        <v>22802600.849090174</v>
      </c>
      <c r="Q129" s="4"/>
      <c r="R129" s="4"/>
      <c r="S129" s="4"/>
      <c r="T129" s="4"/>
    </row>
    <row r="130" spans="1:20" s="34" customFormat="1" x14ac:dyDescent="0.2">
      <c r="A130" s="33">
        <v>3035</v>
      </c>
      <c r="B130" s="34" t="s">
        <v>87</v>
      </c>
      <c r="C130" s="36">
        <v>240629229</v>
      </c>
      <c r="D130" s="36">
        <v>27338</v>
      </c>
      <c r="E130" s="37">
        <f t="shared" si="11"/>
        <v>8802.005596605457</v>
      </c>
      <c r="F130" s="38">
        <f t="shared" si="12"/>
        <v>0.79910465232627836</v>
      </c>
      <c r="G130" s="39">
        <f t="shared" si="13"/>
        <v>1327.6974194119189</v>
      </c>
      <c r="H130" s="39">
        <f t="shared" si="14"/>
        <v>388.97094931006654</v>
      </c>
      <c r="I130" s="66">
        <f t="shared" si="15"/>
        <v>1716.6683687219854</v>
      </c>
      <c r="J130" s="81">
        <f t="shared" si="16"/>
        <v>-141.05179287546991</v>
      </c>
      <c r="K130" s="37">
        <f t="shared" si="17"/>
        <v>1575.6165758465154</v>
      </c>
      <c r="L130" s="37">
        <f t="shared" si="18"/>
        <v>46930279.864121638</v>
      </c>
      <c r="M130" s="37">
        <f t="shared" si="19"/>
        <v>43074205.950492039</v>
      </c>
      <c r="N130" s="41">
        <f>'jan-feb'!M130</f>
        <v>15331356.084422039</v>
      </c>
      <c r="O130" s="41">
        <f t="shared" si="20"/>
        <v>27742849.866070002</v>
      </c>
      <c r="Q130" s="4"/>
      <c r="R130" s="4"/>
      <c r="S130" s="4"/>
      <c r="T130" s="4"/>
    </row>
    <row r="131" spans="1:20" s="34" customFormat="1" x14ac:dyDescent="0.2">
      <c r="A131" s="33">
        <v>3036</v>
      </c>
      <c r="B131" s="34" t="s">
        <v>88</v>
      </c>
      <c r="C131" s="36">
        <v>135860356</v>
      </c>
      <c r="D131" s="36">
        <v>15530</v>
      </c>
      <c r="E131" s="37">
        <f t="shared" si="11"/>
        <v>8748.2521571152611</v>
      </c>
      <c r="F131" s="38">
        <f t="shared" si="12"/>
        <v>0.79422455731796338</v>
      </c>
      <c r="G131" s="39">
        <f t="shared" si="13"/>
        <v>1359.9494831060365</v>
      </c>
      <c r="H131" s="39">
        <f t="shared" si="14"/>
        <v>407.78465313163514</v>
      </c>
      <c r="I131" s="66">
        <f t="shared" si="15"/>
        <v>1767.7341362376717</v>
      </c>
      <c r="J131" s="81">
        <f t="shared" si="16"/>
        <v>-141.05179287546991</v>
      </c>
      <c r="K131" s="37">
        <f t="shared" si="17"/>
        <v>1626.6823433622017</v>
      </c>
      <c r="L131" s="37">
        <f t="shared" si="18"/>
        <v>27452911.13577104</v>
      </c>
      <c r="M131" s="37">
        <f t="shared" si="19"/>
        <v>25262376.792414993</v>
      </c>
      <c r="N131" s="41">
        <f>'jan-feb'!M131</f>
        <v>9825411.4535618629</v>
      </c>
      <c r="O131" s="41">
        <f t="shared" si="20"/>
        <v>15436965.33885313</v>
      </c>
      <c r="Q131" s="4"/>
      <c r="R131" s="4"/>
      <c r="S131" s="4"/>
      <c r="T131" s="4"/>
    </row>
    <row r="132" spans="1:20" s="34" customFormat="1" x14ac:dyDescent="0.2">
      <c r="A132" s="33">
        <v>3037</v>
      </c>
      <c r="B132" s="34" t="s">
        <v>89</v>
      </c>
      <c r="C132" s="36">
        <v>23953552</v>
      </c>
      <c r="D132" s="36">
        <v>2944</v>
      </c>
      <c r="E132" s="37">
        <f t="shared" si="11"/>
        <v>8136.396739130435</v>
      </c>
      <c r="F132" s="38">
        <f t="shared" si="12"/>
        <v>0.73867625009451932</v>
      </c>
      <c r="G132" s="39">
        <f t="shared" si="13"/>
        <v>1727.0627338969321</v>
      </c>
      <c r="H132" s="39">
        <f t="shared" si="14"/>
        <v>621.93404942632424</v>
      </c>
      <c r="I132" s="66">
        <f t="shared" si="15"/>
        <v>2348.9967833232563</v>
      </c>
      <c r="J132" s="81">
        <f t="shared" si="16"/>
        <v>-141.05179287546991</v>
      </c>
      <c r="K132" s="37">
        <f t="shared" si="17"/>
        <v>2207.9449904477865</v>
      </c>
      <c r="L132" s="37">
        <f t="shared" si="18"/>
        <v>6915446.5301036667</v>
      </c>
      <c r="M132" s="37">
        <f t="shared" si="19"/>
        <v>6500190.0518782837</v>
      </c>
      <c r="N132" s="41">
        <f>'jan-feb'!M132</f>
        <v>2861026.6513255714</v>
      </c>
      <c r="O132" s="41">
        <f t="shared" si="20"/>
        <v>3639163.4005527124</v>
      </c>
      <c r="Q132" s="4"/>
      <c r="R132" s="4"/>
      <c r="S132" s="4"/>
      <c r="T132" s="4"/>
    </row>
    <row r="133" spans="1:20" s="34" customFormat="1" x14ac:dyDescent="0.2">
      <c r="A133" s="33">
        <v>3038</v>
      </c>
      <c r="B133" s="34" t="s">
        <v>141</v>
      </c>
      <c r="C133" s="36">
        <v>80380429</v>
      </c>
      <c r="D133" s="36">
        <v>6888</v>
      </c>
      <c r="E133" s="37">
        <f t="shared" si="11"/>
        <v>11669.632549361208</v>
      </c>
      <c r="F133" s="38">
        <f t="shared" si="12"/>
        <v>1.0594469134090356</v>
      </c>
      <c r="G133" s="39">
        <f t="shared" si="13"/>
        <v>-392.8787522415314</v>
      </c>
      <c r="H133" s="39">
        <f t="shared" si="14"/>
        <v>0</v>
      </c>
      <c r="I133" s="66">
        <f t="shared" si="15"/>
        <v>-392.8787522415314</v>
      </c>
      <c r="J133" s="81">
        <f t="shared" si="16"/>
        <v>-141.05179287546991</v>
      </c>
      <c r="K133" s="37">
        <f t="shared" si="17"/>
        <v>-533.93054511700132</v>
      </c>
      <c r="L133" s="37">
        <f t="shared" si="18"/>
        <v>-2706148.8454396683</v>
      </c>
      <c r="M133" s="37">
        <f t="shared" si="19"/>
        <v>-3677713.5947659053</v>
      </c>
      <c r="N133" s="41">
        <f>'jan-feb'!M133</f>
        <v>-815733.47085349984</v>
      </c>
      <c r="O133" s="41">
        <f t="shared" si="20"/>
        <v>-2861980.1239124052</v>
      </c>
      <c r="Q133" s="4"/>
      <c r="R133" s="4"/>
      <c r="S133" s="4"/>
      <c r="T133" s="4"/>
    </row>
    <row r="134" spans="1:20" s="34" customFormat="1" x14ac:dyDescent="0.2">
      <c r="A134" s="33">
        <v>3039</v>
      </c>
      <c r="B134" s="34" t="s">
        <v>142</v>
      </c>
      <c r="C134" s="36">
        <v>12641208</v>
      </c>
      <c r="D134" s="36">
        <v>1097</v>
      </c>
      <c r="E134" s="37">
        <f t="shared" si="11"/>
        <v>11523.43482224248</v>
      </c>
      <c r="F134" s="38">
        <f t="shared" si="12"/>
        <v>1.0461741106803986</v>
      </c>
      <c r="G134" s="39">
        <f t="shared" si="13"/>
        <v>-305.16011597029461</v>
      </c>
      <c r="H134" s="39">
        <f t="shared" si="14"/>
        <v>0</v>
      </c>
      <c r="I134" s="66">
        <f t="shared" si="15"/>
        <v>-305.16011597029461</v>
      </c>
      <c r="J134" s="81">
        <f t="shared" si="16"/>
        <v>-141.05179287546991</v>
      </c>
      <c r="K134" s="37">
        <f t="shared" si="17"/>
        <v>-446.21190884576453</v>
      </c>
      <c r="L134" s="37">
        <f t="shared" si="18"/>
        <v>-334760.64721941319</v>
      </c>
      <c r="M134" s="37">
        <f t="shared" si="19"/>
        <v>-489494.46400380367</v>
      </c>
      <c r="N134" s="41">
        <f>'jan-feb'!M134</f>
        <v>-310013.72028546617</v>
      </c>
      <c r="O134" s="41">
        <f t="shared" si="20"/>
        <v>-179480.7437183375</v>
      </c>
      <c r="Q134" s="4"/>
      <c r="R134" s="4"/>
      <c r="S134" s="4"/>
      <c r="T134" s="4"/>
    </row>
    <row r="135" spans="1:20" s="34" customFormat="1" x14ac:dyDescent="0.2">
      <c r="A135" s="33">
        <v>3040</v>
      </c>
      <c r="B135" s="34" t="s">
        <v>403</v>
      </c>
      <c r="C135" s="36">
        <v>37973839</v>
      </c>
      <c r="D135" s="36">
        <v>3299</v>
      </c>
      <c r="E135" s="37">
        <f t="shared" si="11"/>
        <v>11510.712033949681</v>
      </c>
      <c r="F135" s="38">
        <f t="shared" si="12"/>
        <v>1.0450190512790209</v>
      </c>
      <c r="G135" s="39">
        <f t="shared" si="13"/>
        <v>-297.52644299461571</v>
      </c>
      <c r="H135" s="39">
        <f t="shared" si="14"/>
        <v>0</v>
      </c>
      <c r="I135" s="66">
        <f t="shared" si="15"/>
        <v>-297.52644299461571</v>
      </c>
      <c r="J135" s="81">
        <f t="shared" si="16"/>
        <v>-141.05179287546991</v>
      </c>
      <c r="K135" s="37">
        <f t="shared" si="17"/>
        <v>-438.57823587008562</v>
      </c>
      <c r="L135" s="37">
        <f t="shared" si="18"/>
        <v>-981539.73543923721</v>
      </c>
      <c r="M135" s="37">
        <f t="shared" si="19"/>
        <v>-1446869.6001354125</v>
      </c>
      <c r="N135" s="41">
        <f>'jan-feb'!M135</f>
        <v>-1147020.8680234766</v>
      </c>
      <c r="O135" s="41">
        <f t="shared" si="20"/>
        <v>-299848.73211193597</v>
      </c>
      <c r="Q135" s="4"/>
      <c r="R135" s="4"/>
      <c r="S135" s="4"/>
      <c r="T135" s="4"/>
    </row>
    <row r="136" spans="1:20" s="34" customFormat="1" x14ac:dyDescent="0.2">
      <c r="A136" s="33">
        <v>3041</v>
      </c>
      <c r="B136" s="34" t="s">
        <v>143</v>
      </c>
      <c r="C136" s="36">
        <v>52701740</v>
      </c>
      <c r="D136" s="36">
        <v>4767</v>
      </c>
      <c r="E136" s="37">
        <f t="shared" si="11"/>
        <v>11055.53597650514</v>
      </c>
      <c r="F136" s="38">
        <f t="shared" si="12"/>
        <v>1.0036951392297329</v>
      </c>
      <c r="G136" s="39">
        <f t="shared" si="13"/>
        <v>-24.420808527890767</v>
      </c>
      <c r="H136" s="39">
        <f t="shared" si="14"/>
        <v>0</v>
      </c>
      <c r="I136" s="66">
        <f t="shared" si="15"/>
        <v>-24.420808527890767</v>
      </c>
      <c r="J136" s="81">
        <f t="shared" si="16"/>
        <v>-141.05179287546991</v>
      </c>
      <c r="K136" s="37">
        <f t="shared" si="17"/>
        <v>-165.47260140336067</v>
      </c>
      <c r="L136" s="37">
        <f t="shared" si="18"/>
        <v>-116413.99425245529</v>
      </c>
      <c r="M136" s="37">
        <f t="shared" si="19"/>
        <v>-788807.89088982029</v>
      </c>
      <c r="N136" s="41">
        <f>'jan-feb'!M136</f>
        <v>-1415142.0331821474</v>
      </c>
      <c r="O136" s="41">
        <f t="shared" si="20"/>
        <v>626334.14229232713</v>
      </c>
      <c r="Q136" s="4"/>
      <c r="R136" s="4"/>
      <c r="S136" s="4"/>
      <c r="T136" s="4"/>
    </row>
    <row r="137" spans="1:20" s="34" customFormat="1" x14ac:dyDescent="0.2">
      <c r="A137" s="33">
        <v>3042</v>
      </c>
      <c r="B137" s="34" t="s">
        <v>144</v>
      </c>
      <c r="C137" s="36">
        <v>35165708</v>
      </c>
      <c r="D137" s="36">
        <v>2645</v>
      </c>
      <c r="E137" s="37">
        <f t="shared" ref="E137:E200" si="21">IF(ISNUMBER(C137),(C137)/D137,"")</f>
        <v>13295.163705103971</v>
      </c>
      <c r="F137" s="38">
        <f t="shared" ref="F137:F200" si="22">IF(ISNUMBER(C137),E137/E$365,"")</f>
        <v>1.2070234509150228</v>
      </c>
      <c r="G137" s="39">
        <f t="shared" ref="G137:G200" si="23">IF(ISNUMBER(D137),(E$365-E137)*0.6,"")</f>
        <v>-1368.1974456871892</v>
      </c>
      <c r="H137" s="39">
        <f t="shared" ref="H137:H200" si="24">IF(ISNUMBER(D137),(IF(E137&gt;=E$365*0.9,0,IF(E137&lt;0.9*E$365,(E$365*0.9-E137)*0.35))),"")</f>
        <v>0</v>
      </c>
      <c r="I137" s="66">
        <f t="shared" ref="I137:I200" si="25">IF(ISNUMBER(C137),G137+H137,"")</f>
        <v>-1368.1974456871892</v>
      </c>
      <c r="J137" s="81">
        <f t="shared" ref="J137:J200" si="26">IF(ISNUMBER(D137),I$367,"")</f>
        <v>-141.05179287546991</v>
      </c>
      <c r="K137" s="37">
        <f t="shared" ref="K137:K200" si="27">IF(ISNUMBER(I137),I137+J137,"")</f>
        <v>-1509.2492385626592</v>
      </c>
      <c r="L137" s="37">
        <f t="shared" ref="L137:L200" si="28">IF(ISNUMBER(I137),(I137*D137),"")</f>
        <v>-3618882.2438426153</v>
      </c>
      <c r="M137" s="37">
        <f t="shared" ref="M137:M200" si="29">IF(ISNUMBER(K137),(K137*D137),"")</f>
        <v>-3991964.2359982338</v>
      </c>
      <c r="N137" s="41">
        <f>'jan-feb'!M137</f>
        <v>-1594664.7571149124</v>
      </c>
      <c r="O137" s="41">
        <f t="shared" ref="O137:O200" si="30">IF(ISNUMBER(M137),(M137-N137),"")</f>
        <v>-2397299.4788833214</v>
      </c>
      <c r="Q137" s="4"/>
      <c r="R137" s="4"/>
      <c r="S137" s="4"/>
      <c r="T137" s="4"/>
    </row>
    <row r="138" spans="1:20" s="34" customFormat="1" x14ac:dyDescent="0.2">
      <c r="A138" s="33">
        <v>3043</v>
      </c>
      <c r="B138" s="34" t="s">
        <v>145</v>
      </c>
      <c r="C138" s="36">
        <v>51821465</v>
      </c>
      <c r="D138" s="36">
        <v>4862</v>
      </c>
      <c r="E138" s="37">
        <f t="shared" si="21"/>
        <v>10658.466680378446</v>
      </c>
      <c r="F138" s="38">
        <f t="shared" si="22"/>
        <v>0.96764654571905262</v>
      </c>
      <c r="G138" s="39">
        <f t="shared" si="23"/>
        <v>213.82076914812569</v>
      </c>
      <c r="H138" s="39">
        <f t="shared" si="24"/>
        <v>0</v>
      </c>
      <c r="I138" s="66">
        <f t="shared" si="25"/>
        <v>213.82076914812569</v>
      </c>
      <c r="J138" s="81">
        <f t="shared" si="26"/>
        <v>-141.05179287546991</v>
      </c>
      <c r="K138" s="37">
        <f t="shared" si="27"/>
        <v>72.768976272655777</v>
      </c>
      <c r="L138" s="37">
        <f t="shared" si="28"/>
        <v>1039596.5795981871</v>
      </c>
      <c r="M138" s="37">
        <f t="shared" si="29"/>
        <v>353802.7626376524</v>
      </c>
      <c r="N138" s="41">
        <f>'jan-feb'!M138</f>
        <v>-1775415.8807911905</v>
      </c>
      <c r="O138" s="41">
        <f t="shared" si="30"/>
        <v>2129218.643428843</v>
      </c>
      <c r="Q138" s="4"/>
      <c r="R138" s="4"/>
      <c r="S138" s="4"/>
      <c r="T138" s="4"/>
    </row>
    <row r="139" spans="1:20" s="34" customFormat="1" x14ac:dyDescent="0.2">
      <c r="A139" s="33">
        <v>3044</v>
      </c>
      <c r="B139" s="34" t="s">
        <v>146</v>
      </c>
      <c r="C139" s="36">
        <v>67540440</v>
      </c>
      <c r="D139" s="36">
        <v>4506</v>
      </c>
      <c r="E139" s="37">
        <f t="shared" si="21"/>
        <v>14989.001331557924</v>
      </c>
      <c r="F139" s="38">
        <f t="shared" si="22"/>
        <v>1.3608013044654295</v>
      </c>
      <c r="G139" s="39">
        <f t="shared" si="23"/>
        <v>-2384.500021559561</v>
      </c>
      <c r="H139" s="39">
        <f t="shared" si="24"/>
        <v>0</v>
      </c>
      <c r="I139" s="66">
        <f t="shared" si="25"/>
        <v>-2384.500021559561</v>
      </c>
      <c r="J139" s="81">
        <f t="shared" si="26"/>
        <v>-141.05179287546991</v>
      </c>
      <c r="K139" s="37">
        <f t="shared" si="27"/>
        <v>-2525.5518144350308</v>
      </c>
      <c r="L139" s="37">
        <f t="shared" si="28"/>
        <v>-10744557.097147381</v>
      </c>
      <c r="M139" s="37">
        <f t="shared" si="29"/>
        <v>-11380136.475844249</v>
      </c>
      <c r="N139" s="41">
        <f>'jan-feb'!M139</f>
        <v>-8520221.6118562538</v>
      </c>
      <c r="O139" s="41">
        <f t="shared" si="30"/>
        <v>-2859914.8639879953</v>
      </c>
      <c r="Q139" s="4"/>
      <c r="R139" s="4"/>
      <c r="S139" s="4"/>
      <c r="T139" s="4"/>
    </row>
    <row r="140" spans="1:20" s="34" customFormat="1" x14ac:dyDescent="0.2">
      <c r="A140" s="33">
        <v>3045</v>
      </c>
      <c r="B140" s="34" t="s">
        <v>147</v>
      </c>
      <c r="C140" s="36">
        <v>35227950</v>
      </c>
      <c r="D140" s="36">
        <v>3479</v>
      </c>
      <c r="E140" s="37">
        <f t="shared" si="21"/>
        <v>10125.883874676631</v>
      </c>
      <c r="F140" s="38">
        <f t="shared" si="22"/>
        <v>0.91929513386021067</v>
      </c>
      <c r="G140" s="39">
        <f t="shared" si="23"/>
        <v>533.37045256921476</v>
      </c>
      <c r="H140" s="39">
        <f t="shared" si="24"/>
        <v>0</v>
      </c>
      <c r="I140" s="66">
        <f t="shared" si="25"/>
        <v>533.37045256921476</v>
      </c>
      <c r="J140" s="81">
        <f t="shared" si="26"/>
        <v>-141.05179287546991</v>
      </c>
      <c r="K140" s="37">
        <f t="shared" si="27"/>
        <v>392.31865969374485</v>
      </c>
      <c r="L140" s="37">
        <f t="shared" si="28"/>
        <v>1855595.8044882983</v>
      </c>
      <c r="M140" s="37">
        <f t="shared" si="29"/>
        <v>1364876.6170745383</v>
      </c>
      <c r="N140" s="41">
        <f>'jan-feb'!M140</f>
        <v>909125.65362148837</v>
      </c>
      <c r="O140" s="41">
        <f t="shared" si="30"/>
        <v>455750.96345304989</v>
      </c>
      <c r="Q140" s="4"/>
      <c r="R140" s="4"/>
      <c r="S140" s="4"/>
      <c r="T140" s="4"/>
    </row>
    <row r="141" spans="1:20" s="34" customFormat="1" x14ac:dyDescent="0.2">
      <c r="A141" s="33">
        <v>3046</v>
      </c>
      <c r="B141" s="34" t="s">
        <v>148</v>
      </c>
      <c r="C141" s="36">
        <v>25228082</v>
      </c>
      <c r="D141" s="36">
        <v>2211</v>
      </c>
      <c r="E141" s="37">
        <f t="shared" si="21"/>
        <v>11410.258706467661</v>
      </c>
      <c r="F141" s="38">
        <f t="shared" si="22"/>
        <v>1.0358992296143432</v>
      </c>
      <c r="G141" s="39">
        <f t="shared" si="23"/>
        <v>-237.25444650540339</v>
      </c>
      <c r="H141" s="39">
        <f t="shared" si="24"/>
        <v>0</v>
      </c>
      <c r="I141" s="66">
        <f t="shared" si="25"/>
        <v>-237.25444650540339</v>
      </c>
      <c r="J141" s="81">
        <f t="shared" si="26"/>
        <v>-141.05179287546991</v>
      </c>
      <c r="K141" s="37">
        <f t="shared" si="27"/>
        <v>-378.30623938087331</v>
      </c>
      <c r="L141" s="37">
        <f t="shared" si="28"/>
        <v>-524569.58122344688</v>
      </c>
      <c r="M141" s="37">
        <f t="shared" si="29"/>
        <v>-836435.09527111088</v>
      </c>
      <c r="N141" s="41">
        <f>'jan-feb'!M141</f>
        <v>-385521.89330097137</v>
      </c>
      <c r="O141" s="41">
        <f t="shared" si="30"/>
        <v>-450913.20197013952</v>
      </c>
      <c r="Q141" s="4"/>
      <c r="R141" s="4"/>
      <c r="S141" s="4"/>
      <c r="T141" s="4"/>
    </row>
    <row r="142" spans="1:20" s="34" customFormat="1" x14ac:dyDescent="0.2">
      <c r="A142" s="33">
        <v>3047</v>
      </c>
      <c r="B142" s="34" t="s">
        <v>149</v>
      </c>
      <c r="C142" s="36">
        <v>130259272</v>
      </c>
      <c r="D142" s="36">
        <v>14527</v>
      </c>
      <c r="E142" s="37">
        <f t="shared" si="21"/>
        <v>8966.7014524678179</v>
      </c>
      <c r="F142" s="38">
        <f t="shared" si="22"/>
        <v>0.81405683830185038</v>
      </c>
      <c r="G142" s="39">
        <f t="shared" si="23"/>
        <v>1228.8799058945024</v>
      </c>
      <c r="H142" s="39">
        <f t="shared" si="24"/>
        <v>331.32739975824023</v>
      </c>
      <c r="I142" s="66">
        <f t="shared" si="25"/>
        <v>1560.2073056527427</v>
      </c>
      <c r="J142" s="81">
        <f t="shared" si="26"/>
        <v>-141.05179287546991</v>
      </c>
      <c r="K142" s="37">
        <f t="shared" si="27"/>
        <v>1419.1555127772726</v>
      </c>
      <c r="L142" s="37">
        <f t="shared" si="28"/>
        <v>22665131.529217392</v>
      </c>
      <c r="M142" s="37">
        <f t="shared" si="29"/>
        <v>20616072.134115439</v>
      </c>
      <c r="N142" s="41">
        <f>'jan-feb'!M142</f>
        <v>5748231.427481859</v>
      </c>
      <c r="O142" s="41">
        <f t="shared" si="30"/>
        <v>14867840.706633579</v>
      </c>
      <c r="Q142" s="4"/>
      <c r="R142" s="4"/>
      <c r="S142" s="4"/>
      <c r="T142" s="4"/>
    </row>
    <row r="143" spans="1:20" s="34" customFormat="1" x14ac:dyDescent="0.2">
      <c r="A143" s="33">
        <v>3048</v>
      </c>
      <c r="B143" s="34" t="s">
        <v>150</v>
      </c>
      <c r="C143" s="36">
        <v>199773125</v>
      </c>
      <c r="D143" s="36">
        <v>20495</v>
      </c>
      <c r="E143" s="37">
        <f t="shared" si="21"/>
        <v>9747.407904366919</v>
      </c>
      <c r="F143" s="38">
        <f t="shared" si="22"/>
        <v>0.88493456622039557</v>
      </c>
      <c r="G143" s="39">
        <f t="shared" si="23"/>
        <v>760.45603475504174</v>
      </c>
      <c r="H143" s="39">
        <f t="shared" si="24"/>
        <v>58.080141593554885</v>
      </c>
      <c r="I143" s="66">
        <f t="shared" si="25"/>
        <v>818.53617634859665</v>
      </c>
      <c r="J143" s="81">
        <f t="shared" si="26"/>
        <v>-141.05179287546991</v>
      </c>
      <c r="K143" s="37">
        <f t="shared" si="27"/>
        <v>677.48438347312674</v>
      </c>
      <c r="L143" s="37">
        <f t="shared" si="28"/>
        <v>16775898.934264489</v>
      </c>
      <c r="M143" s="37">
        <f t="shared" si="29"/>
        <v>13885042.439281732</v>
      </c>
      <c r="N143" s="41">
        <f>'jan-feb'!M143</f>
        <v>8636346.344027726</v>
      </c>
      <c r="O143" s="41">
        <f t="shared" si="30"/>
        <v>5248696.0952540059</v>
      </c>
      <c r="Q143" s="4"/>
      <c r="R143" s="4"/>
      <c r="S143" s="4"/>
      <c r="T143" s="4"/>
    </row>
    <row r="144" spans="1:20" s="34" customFormat="1" x14ac:dyDescent="0.2">
      <c r="A144" s="33">
        <v>3049</v>
      </c>
      <c r="B144" s="34" t="s">
        <v>151</v>
      </c>
      <c r="C144" s="36">
        <v>329082514</v>
      </c>
      <c r="D144" s="36">
        <v>28167</v>
      </c>
      <c r="E144" s="37">
        <f t="shared" si="21"/>
        <v>11683.26460041893</v>
      </c>
      <c r="F144" s="38">
        <f t="shared" si="22"/>
        <v>1.0606845217360714</v>
      </c>
      <c r="G144" s="39">
        <f t="shared" si="23"/>
        <v>-401.05798287616489</v>
      </c>
      <c r="H144" s="39">
        <f t="shared" si="24"/>
        <v>0</v>
      </c>
      <c r="I144" s="66">
        <f t="shared" si="25"/>
        <v>-401.05798287616489</v>
      </c>
      <c r="J144" s="81">
        <f t="shared" si="26"/>
        <v>-141.05179287546991</v>
      </c>
      <c r="K144" s="37">
        <f t="shared" si="27"/>
        <v>-542.10977575163474</v>
      </c>
      <c r="L144" s="37">
        <f t="shared" si="28"/>
        <v>-11296600.203672936</v>
      </c>
      <c r="M144" s="37">
        <f t="shared" si="29"/>
        <v>-15269606.053596295</v>
      </c>
      <c r="N144" s="41">
        <f>'jan-feb'!M144</f>
        <v>-3731792.0968830609</v>
      </c>
      <c r="O144" s="41">
        <f t="shared" si="30"/>
        <v>-11537813.956713235</v>
      </c>
      <c r="Q144" s="4"/>
      <c r="R144" s="4"/>
      <c r="S144" s="4"/>
      <c r="T144" s="4"/>
    </row>
    <row r="145" spans="1:20" s="34" customFormat="1" x14ac:dyDescent="0.2">
      <c r="A145" s="33">
        <v>3050</v>
      </c>
      <c r="B145" s="34" t="s">
        <v>152</v>
      </c>
      <c r="C145" s="36">
        <v>27612317</v>
      </c>
      <c r="D145" s="36">
        <v>2737</v>
      </c>
      <c r="E145" s="37">
        <f t="shared" si="21"/>
        <v>10088.533796127147</v>
      </c>
      <c r="F145" s="38">
        <f t="shared" si="22"/>
        <v>0.91590424513535518</v>
      </c>
      <c r="G145" s="39">
        <f t="shared" si="23"/>
        <v>555.78049969890492</v>
      </c>
      <c r="H145" s="39">
        <f t="shared" si="24"/>
        <v>0</v>
      </c>
      <c r="I145" s="66">
        <f t="shared" si="25"/>
        <v>555.78049969890492</v>
      </c>
      <c r="J145" s="81">
        <f t="shared" si="26"/>
        <v>-141.05179287546991</v>
      </c>
      <c r="K145" s="37">
        <f t="shared" si="27"/>
        <v>414.728706823435</v>
      </c>
      <c r="L145" s="37">
        <f t="shared" si="28"/>
        <v>1521171.2276759027</v>
      </c>
      <c r="M145" s="37">
        <f t="shared" si="29"/>
        <v>1135112.4705757415</v>
      </c>
      <c r="N145" s="41">
        <f>'jan-feb'!M145</f>
        <v>476335.31046370033</v>
      </c>
      <c r="O145" s="41">
        <f t="shared" si="30"/>
        <v>658777.16011204117</v>
      </c>
      <c r="Q145" s="4"/>
      <c r="R145" s="4"/>
      <c r="S145" s="4"/>
      <c r="T145" s="4"/>
    </row>
    <row r="146" spans="1:20" s="34" customFormat="1" x14ac:dyDescent="0.2">
      <c r="A146" s="33">
        <v>3051</v>
      </c>
      <c r="B146" s="34" t="s">
        <v>153</v>
      </c>
      <c r="C146" s="36">
        <v>13665911</v>
      </c>
      <c r="D146" s="36">
        <v>1366</v>
      </c>
      <c r="E146" s="37">
        <f t="shared" si="21"/>
        <v>10004.327232796486</v>
      </c>
      <c r="F146" s="38">
        <f t="shared" si="22"/>
        <v>0.90825941285532463</v>
      </c>
      <c r="G146" s="39">
        <f t="shared" si="23"/>
        <v>606.30443769730152</v>
      </c>
      <c r="H146" s="39">
        <f t="shared" si="24"/>
        <v>0</v>
      </c>
      <c r="I146" s="66">
        <f t="shared" si="25"/>
        <v>606.30443769730152</v>
      </c>
      <c r="J146" s="81">
        <f t="shared" si="26"/>
        <v>-141.05179287546991</v>
      </c>
      <c r="K146" s="37">
        <f t="shared" si="27"/>
        <v>465.25264482183161</v>
      </c>
      <c r="L146" s="37">
        <f t="shared" si="28"/>
        <v>828211.86189451383</v>
      </c>
      <c r="M146" s="37">
        <f t="shared" si="29"/>
        <v>635535.11282662197</v>
      </c>
      <c r="N146" s="41">
        <f>'jan-feb'!M146</f>
        <v>-262224.04877843824</v>
      </c>
      <c r="O146" s="41">
        <f t="shared" si="30"/>
        <v>897759.16160506022</v>
      </c>
      <c r="Q146" s="4"/>
      <c r="R146" s="4"/>
      <c r="S146" s="4"/>
      <c r="T146" s="4"/>
    </row>
    <row r="147" spans="1:20" s="34" customFormat="1" x14ac:dyDescent="0.2">
      <c r="A147" s="33">
        <v>3052</v>
      </c>
      <c r="B147" s="34" t="s">
        <v>154</v>
      </c>
      <c r="C147" s="36">
        <v>34406570</v>
      </c>
      <c r="D147" s="36">
        <v>2486</v>
      </c>
      <c r="E147" s="37">
        <f t="shared" si="21"/>
        <v>13840.132743362832</v>
      </c>
      <c r="F147" s="38">
        <f t="shared" si="22"/>
        <v>1.2564993674055078</v>
      </c>
      <c r="G147" s="39">
        <f t="shared" si="23"/>
        <v>-1695.1788686425061</v>
      </c>
      <c r="H147" s="39">
        <f t="shared" si="24"/>
        <v>0</v>
      </c>
      <c r="I147" s="66">
        <f t="shared" si="25"/>
        <v>-1695.1788686425061</v>
      </c>
      <c r="J147" s="81">
        <f t="shared" si="26"/>
        <v>-141.05179287546991</v>
      </c>
      <c r="K147" s="37">
        <f t="shared" si="27"/>
        <v>-1836.2306615179759</v>
      </c>
      <c r="L147" s="37">
        <f t="shared" si="28"/>
        <v>-4214214.6674452703</v>
      </c>
      <c r="M147" s="37">
        <f t="shared" si="29"/>
        <v>-4564869.4245336885</v>
      </c>
      <c r="N147" s="41">
        <f>'jan-feb'!M147</f>
        <v>-6040199.6521692509</v>
      </c>
      <c r="O147" s="41">
        <f t="shared" si="30"/>
        <v>1475330.2276355624</v>
      </c>
      <c r="Q147" s="4"/>
      <c r="R147" s="4"/>
      <c r="S147" s="4"/>
      <c r="T147" s="4"/>
    </row>
    <row r="148" spans="1:20" s="34" customFormat="1" x14ac:dyDescent="0.2">
      <c r="A148" s="33">
        <v>3053</v>
      </c>
      <c r="B148" s="34" t="s">
        <v>127</v>
      </c>
      <c r="C148" s="36">
        <v>61964136</v>
      </c>
      <c r="D148" s="36">
        <v>6990</v>
      </c>
      <c r="E148" s="37">
        <f t="shared" si="21"/>
        <v>8864.6832618025746</v>
      </c>
      <c r="F148" s="38">
        <f t="shared" si="22"/>
        <v>0.80479494794200501</v>
      </c>
      <c r="G148" s="39">
        <f t="shared" si="23"/>
        <v>1290.0908202936482</v>
      </c>
      <c r="H148" s="39">
        <f t="shared" si="24"/>
        <v>367.03376649107537</v>
      </c>
      <c r="I148" s="66">
        <f t="shared" si="25"/>
        <v>1657.1245867847235</v>
      </c>
      <c r="J148" s="81">
        <f t="shared" si="26"/>
        <v>-141.05179287546991</v>
      </c>
      <c r="K148" s="37">
        <f t="shared" si="27"/>
        <v>1516.0727939092535</v>
      </c>
      <c r="L148" s="37">
        <f t="shared" si="28"/>
        <v>11583300.861625217</v>
      </c>
      <c r="M148" s="37">
        <f t="shared" si="29"/>
        <v>10597348.829425681</v>
      </c>
      <c r="N148" s="41">
        <f>'jan-feb'!M148</f>
        <v>4979336.5828008661</v>
      </c>
      <c r="O148" s="41">
        <f t="shared" si="30"/>
        <v>5618012.2466248153</v>
      </c>
      <c r="Q148" s="4"/>
      <c r="R148" s="4"/>
      <c r="S148" s="4"/>
      <c r="T148" s="4"/>
    </row>
    <row r="149" spans="1:20" s="34" customFormat="1" x14ac:dyDescent="0.2">
      <c r="A149" s="33">
        <v>3054</v>
      </c>
      <c r="B149" s="34" t="s">
        <v>128</v>
      </c>
      <c r="C149" s="36">
        <v>84933137</v>
      </c>
      <c r="D149" s="36">
        <v>9307</v>
      </c>
      <c r="E149" s="37">
        <f t="shared" si="21"/>
        <v>9125.7265499086716</v>
      </c>
      <c r="F149" s="38">
        <f t="shared" si="22"/>
        <v>0.8284941950845629</v>
      </c>
      <c r="G149" s="39">
        <f t="shared" si="23"/>
        <v>1133.4648474299902</v>
      </c>
      <c r="H149" s="39">
        <f t="shared" si="24"/>
        <v>275.66861565394146</v>
      </c>
      <c r="I149" s="66">
        <f t="shared" si="25"/>
        <v>1409.1334630839317</v>
      </c>
      <c r="J149" s="81">
        <f t="shared" si="26"/>
        <v>-141.05179287546991</v>
      </c>
      <c r="K149" s="37">
        <f t="shared" si="27"/>
        <v>1268.0816702084617</v>
      </c>
      <c r="L149" s="37">
        <f t="shared" si="28"/>
        <v>13114805.140922152</v>
      </c>
      <c r="M149" s="37">
        <f t="shared" si="29"/>
        <v>11802036.104630154</v>
      </c>
      <c r="N149" s="41">
        <f>'jan-feb'!M149</f>
        <v>5344347.4583515953</v>
      </c>
      <c r="O149" s="41">
        <f t="shared" si="30"/>
        <v>6457688.6462785583</v>
      </c>
      <c r="Q149" s="4"/>
      <c r="R149" s="4"/>
      <c r="S149" s="4"/>
      <c r="T149" s="4"/>
    </row>
    <row r="150" spans="1:20" s="34" customFormat="1" x14ac:dyDescent="0.2">
      <c r="A150" s="33">
        <v>3401</v>
      </c>
      <c r="B150" s="34" t="s">
        <v>91</v>
      </c>
      <c r="C150" s="36">
        <v>160922293</v>
      </c>
      <c r="D150" s="36">
        <v>17966</v>
      </c>
      <c r="E150" s="37">
        <f t="shared" si="21"/>
        <v>8957.0462540354001</v>
      </c>
      <c r="F150" s="38">
        <f t="shared" si="22"/>
        <v>0.81318027512522006</v>
      </c>
      <c r="G150" s="39">
        <f t="shared" si="23"/>
        <v>1234.673024953953</v>
      </c>
      <c r="H150" s="39">
        <f t="shared" si="24"/>
        <v>334.70671920958648</v>
      </c>
      <c r="I150" s="66">
        <f t="shared" si="25"/>
        <v>1569.3797441635395</v>
      </c>
      <c r="J150" s="81">
        <f t="shared" si="26"/>
        <v>-141.05179287546991</v>
      </c>
      <c r="K150" s="37">
        <f t="shared" si="27"/>
        <v>1428.3279512880695</v>
      </c>
      <c r="L150" s="37">
        <f t="shared" si="28"/>
        <v>28195476.48364215</v>
      </c>
      <c r="M150" s="37">
        <f t="shared" si="29"/>
        <v>25661339.972841457</v>
      </c>
      <c r="N150" s="41">
        <f>'jan-feb'!M150</f>
        <v>13608355.099155987</v>
      </c>
      <c r="O150" s="41">
        <f t="shared" si="30"/>
        <v>12052984.87368547</v>
      </c>
      <c r="Q150" s="4"/>
      <c r="R150" s="4"/>
      <c r="S150" s="4"/>
      <c r="T150" s="4"/>
    </row>
    <row r="151" spans="1:20" s="34" customFormat="1" x14ac:dyDescent="0.2">
      <c r="A151" s="33">
        <v>3403</v>
      </c>
      <c r="B151" s="34" t="s">
        <v>92</v>
      </c>
      <c r="C151" s="36">
        <v>323392327</v>
      </c>
      <c r="D151" s="36">
        <v>32382</v>
      </c>
      <c r="E151" s="37">
        <f t="shared" si="21"/>
        <v>9986.7928787598048</v>
      </c>
      <c r="F151" s="38">
        <f t="shared" si="22"/>
        <v>0.90666752749096502</v>
      </c>
      <c r="G151" s="39">
        <f t="shared" si="23"/>
        <v>616.82505011931028</v>
      </c>
      <c r="H151" s="39">
        <f t="shared" si="24"/>
        <v>0</v>
      </c>
      <c r="I151" s="66">
        <f t="shared" si="25"/>
        <v>616.82505011931028</v>
      </c>
      <c r="J151" s="81">
        <f t="shared" si="26"/>
        <v>-141.05179287546991</v>
      </c>
      <c r="K151" s="37">
        <f t="shared" si="27"/>
        <v>475.77325724384036</v>
      </c>
      <c r="L151" s="37">
        <f t="shared" si="28"/>
        <v>19974028.772963505</v>
      </c>
      <c r="M151" s="37">
        <f t="shared" si="29"/>
        <v>15406489.616070038</v>
      </c>
      <c r="N151" s="41">
        <f>'jan-feb'!M151</f>
        <v>9179486.2129839156</v>
      </c>
      <c r="O151" s="41">
        <f t="shared" si="30"/>
        <v>6227003.4030861221</v>
      </c>
      <c r="Q151" s="4"/>
      <c r="R151" s="4"/>
      <c r="S151" s="4"/>
      <c r="T151" s="4"/>
    </row>
    <row r="152" spans="1:20" s="34" customFormat="1" x14ac:dyDescent="0.2">
      <c r="A152" s="33">
        <v>3405</v>
      </c>
      <c r="B152" s="34" t="s">
        <v>112</v>
      </c>
      <c r="C152" s="36">
        <v>286952353</v>
      </c>
      <c r="D152" s="36">
        <v>28560</v>
      </c>
      <c r="E152" s="37">
        <f t="shared" si="21"/>
        <v>10047.351295518207</v>
      </c>
      <c r="F152" s="38">
        <f t="shared" si="22"/>
        <v>0.91216542362816078</v>
      </c>
      <c r="G152" s="39">
        <f t="shared" si="23"/>
        <v>580.490000064269</v>
      </c>
      <c r="H152" s="39">
        <f t="shared" si="24"/>
        <v>0</v>
      </c>
      <c r="I152" s="66">
        <f t="shared" si="25"/>
        <v>580.490000064269</v>
      </c>
      <c r="J152" s="81">
        <f t="shared" si="26"/>
        <v>-141.05179287546991</v>
      </c>
      <c r="K152" s="37">
        <f t="shared" si="27"/>
        <v>439.43820718879908</v>
      </c>
      <c r="L152" s="37">
        <f t="shared" si="28"/>
        <v>16578794.401835522</v>
      </c>
      <c r="M152" s="37">
        <f t="shared" si="29"/>
        <v>12550355.197312102</v>
      </c>
      <c r="N152" s="41">
        <f>'jan-feb'!M152</f>
        <v>6256700.6135342587</v>
      </c>
      <c r="O152" s="41">
        <f t="shared" si="30"/>
        <v>6293654.583777843</v>
      </c>
      <c r="Q152" s="4"/>
      <c r="R152" s="4"/>
      <c r="S152" s="4"/>
      <c r="T152" s="4"/>
    </row>
    <row r="153" spans="1:20" s="34" customFormat="1" x14ac:dyDescent="0.2">
      <c r="A153" s="33">
        <v>3407</v>
      </c>
      <c r="B153" s="34" t="s">
        <v>113</v>
      </c>
      <c r="C153" s="36">
        <v>281141549</v>
      </c>
      <c r="D153" s="36">
        <v>30563</v>
      </c>
      <c r="E153" s="37">
        <f t="shared" si="21"/>
        <v>9198.7549978732459</v>
      </c>
      <c r="F153" s="38">
        <f t="shared" si="22"/>
        <v>0.83512420365251527</v>
      </c>
      <c r="G153" s="39">
        <f t="shared" si="23"/>
        <v>1089.6477786512455</v>
      </c>
      <c r="H153" s="39">
        <f t="shared" si="24"/>
        <v>250.10865886634045</v>
      </c>
      <c r="I153" s="66">
        <f t="shared" si="25"/>
        <v>1339.7564375175859</v>
      </c>
      <c r="J153" s="81">
        <f t="shared" si="26"/>
        <v>-141.05179287546991</v>
      </c>
      <c r="K153" s="37">
        <f t="shared" si="27"/>
        <v>1198.7046446421159</v>
      </c>
      <c r="L153" s="37">
        <f t="shared" si="28"/>
        <v>40946975.999849983</v>
      </c>
      <c r="M153" s="37">
        <f t="shared" si="29"/>
        <v>36636010.054196991</v>
      </c>
      <c r="N153" s="41">
        <f>'jan-feb'!M153</f>
        <v>17013723.285177808</v>
      </c>
      <c r="O153" s="41">
        <f t="shared" si="30"/>
        <v>19622286.769019183</v>
      </c>
      <c r="Q153" s="4"/>
      <c r="R153" s="4"/>
      <c r="S153" s="4"/>
      <c r="T153" s="4"/>
    </row>
    <row r="154" spans="1:20" s="34" customFormat="1" x14ac:dyDescent="0.2">
      <c r="A154" s="33">
        <v>3411</v>
      </c>
      <c r="B154" s="34" t="s">
        <v>93</v>
      </c>
      <c r="C154" s="36">
        <v>305210582</v>
      </c>
      <c r="D154" s="36">
        <v>35475</v>
      </c>
      <c r="E154" s="37">
        <f t="shared" si="21"/>
        <v>8603.540014094433</v>
      </c>
      <c r="F154" s="38">
        <f t="shared" si="22"/>
        <v>0.78108662580146371</v>
      </c>
      <c r="G154" s="39">
        <f t="shared" si="23"/>
        <v>1446.7767689185332</v>
      </c>
      <c r="H154" s="39">
        <f t="shared" si="24"/>
        <v>458.43390318892494</v>
      </c>
      <c r="I154" s="66">
        <f t="shared" si="25"/>
        <v>1905.2106721074581</v>
      </c>
      <c r="J154" s="81">
        <f t="shared" si="26"/>
        <v>-141.05179287546991</v>
      </c>
      <c r="K154" s="37">
        <f t="shared" si="27"/>
        <v>1764.1588792319881</v>
      </c>
      <c r="L154" s="37">
        <f t="shared" si="28"/>
        <v>67587348.59301208</v>
      </c>
      <c r="M154" s="37">
        <f t="shared" si="29"/>
        <v>62583536.240754776</v>
      </c>
      <c r="N154" s="41">
        <f>'jan-feb'!M154</f>
        <v>29551028.008313399</v>
      </c>
      <c r="O154" s="41">
        <f t="shared" si="30"/>
        <v>33032508.232441377</v>
      </c>
      <c r="Q154" s="4"/>
      <c r="R154" s="4"/>
      <c r="S154" s="4"/>
      <c r="T154" s="4"/>
    </row>
    <row r="155" spans="1:20" s="34" customFormat="1" x14ac:dyDescent="0.2">
      <c r="A155" s="33">
        <v>3412</v>
      </c>
      <c r="B155" s="34" t="s">
        <v>94</v>
      </c>
      <c r="C155" s="36">
        <v>60670364</v>
      </c>
      <c r="D155" s="36">
        <v>7836</v>
      </c>
      <c r="E155" s="37">
        <f t="shared" si="21"/>
        <v>7742.5171005615111</v>
      </c>
      <c r="F155" s="38">
        <f t="shared" si="22"/>
        <v>0.70291723492661196</v>
      </c>
      <c r="G155" s="39">
        <f t="shared" si="23"/>
        <v>1963.3905170382864</v>
      </c>
      <c r="H155" s="39">
        <f t="shared" si="24"/>
        <v>759.79192292544758</v>
      </c>
      <c r="I155" s="66">
        <f t="shared" si="25"/>
        <v>2723.1824399637339</v>
      </c>
      <c r="J155" s="81">
        <f t="shared" si="26"/>
        <v>-141.05179287546991</v>
      </c>
      <c r="K155" s="37">
        <f t="shared" si="27"/>
        <v>2582.1306470882641</v>
      </c>
      <c r="L155" s="37">
        <f t="shared" si="28"/>
        <v>21338857.59955582</v>
      </c>
      <c r="M155" s="37">
        <f t="shared" si="29"/>
        <v>20233575.750583638</v>
      </c>
      <c r="N155" s="41">
        <f>'jan-feb'!M155</f>
        <v>8571595.7584874928</v>
      </c>
      <c r="O155" s="41">
        <f t="shared" si="30"/>
        <v>11661979.992096145</v>
      </c>
      <c r="Q155" s="4"/>
      <c r="R155" s="4"/>
      <c r="S155" s="4"/>
      <c r="T155" s="4"/>
    </row>
    <row r="156" spans="1:20" s="34" customFormat="1" x14ac:dyDescent="0.2">
      <c r="A156" s="33">
        <v>3413</v>
      </c>
      <c r="B156" s="34" t="s">
        <v>95</v>
      </c>
      <c r="C156" s="36">
        <v>176536180</v>
      </c>
      <c r="D156" s="36">
        <v>21356</v>
      </c>
      <c r="E156" s="37">
        <f t="shared" si="21"/>
        <v>8266.3504401573337</v>
      </c>
      <c r="F156" s="38">
        <f t="shared" si="22"/>
        <v>0.75047431201777703</v>
      </c>
      <c r="G156" s="39">
        <f t="shared" si="23"/>
        <v>1649.0905132807929</v>
      </c>
      <c r="H156" s="39">
        <f t="shared" si="24"/>
        <v>576.45025406690968</v>
      </c>
      <c r="I156" s="66">
        <f t="shared" si="25"/>
        <v>2225.5407673477025</v>
      </c>
      <c r="J156" s="81">
        <f t="shared" si="26"/>
        <v>-141.05179287546991</v>
      </c>
      <c r="K156" s="37">
        <f t="shared" si="27"/>
        <v>2084.4889744722327</v>
      </c>
      <c r="L156" s="37">
        <f t="shared" si="28"/>
        <v>47528648.627477534</v>
      </c>
      <c r="M156" s="37">
        <f t="shared" si="29"/>
        <v>44516346.538828999</v>
      </c>
      <c r="N156" s="41">
        <f>'jan-feb'!M156</f>
        <v>19535538.706694603</v>
      </c>
      <c r="O156" s="41">
        <f t="shared" si="30"/>
        <v>24980807.832134396</v>
      </c>
      <c r="Q156" s="4"/>
      <c r="R156" s="4"/>
      <c r="S156" s="4"/>
      <c r="T156" s="4"/>
    </row>
    <row r="157" spans="1:20" s="34" customFormat="1" x14ac:dyDescent="0.2">
      <c r="A157" s="33">
        <v>3414</v>
      </c>
      <c r="B157" s="34" t="s">
        <v>96</v>
      </c>
      <c r="C157" s="36">
        <v>37610525</v>
      </c>
      <c r="D157" s="36">
        <v>5010</v>
      </c>
      <c r="E157" s="37">
        <f t="shared" si="21"/>
        <v>7507.0908183632737</v>
      </c>
      <c r="F157" s="38">
        <f t="shared" si="22"/>
        <v>0.68154367008168104</v>
      </c>
      <c r="G157" s="39">
        <f t="shared" si="23"/>
        <v>2104.6462863572287</v>
      </c>
      <c r="H157" s="39">
        <f t="shared" si="24"/>
        <v>842.19112169483071</v>
      </c>
      <c r="I157" s="66">
        <f t="shared" si="25"/>
        <v>2946.8374080520593</v>
      </c>
      <c r="J157" s="81">
        <f t="shared" si="26"/>
        <v>-141.05179287546991</v>
      </c>
      <c r="K157" s="37">
        <f t="shared" si="27"/>
        <v>2805.7856151765895</v>
      </c>
      <c r="L157" s="37">
        <f t="shared" si="28"/>
        <v>14763655.414340816</v>
      </c>
      <c r="M157" s="37">
        <f t="shared" si="29"/>
        <v>14056985.932034714</v>
      </c>
      <c r="N157" s="41">
        <f>'jan-feb'!M157</f>
        <v>6487312.8514066292</v>
      </c>
      <c r="O157" s="41">
        <f t="shared" si="30"/>
        <v>7569673.080628085</v>
      </c>
      <c r="Q157" s="4"/>
      <c r="R157" s="4"/>
      <c r="S157" s="4"/>
      <c r="T157" s="4"/>
    </row>
    <row r="158" spans="1:20" s="34" customFormat="1" x14ac:dyDescent="0.2">
      <c r="A158" s="33">
        <v>3415</v>
      </c>
      <c r="B158" s="34" t="s">
        <v>97</v>
      </c>
      <c r="C158" s="36">
        <v>69538424</v>
      </c>
      <c r="D158" s="36">
        <v>8069</v>
      </c>
      <c r="E158" s="37">
        <f t="shared" si="21"/>
        <v>8617.9729830214401</v>
      </c>
      <c r="F158" s="38">
        <f t="shared" si="22"/>
        <v>0.78239694678341121</v>
      </c>
      <c r="G158" s="39">
        <f t="shared" si="23"/>
        <v>1438.1169875623291</v>
      </c>
      <c r="H158" s="39">
        <f t="shared" si="24"/>
        <v>453.38236406447248</v>
      </c>
      <c r="I158" s="66">
        <f t="shared" si="25"/>
        <v>1891.4993516268016</v>
      </c>
      <c r="J158" s="81">
        <f t="shared" si="26"/>
        <v>-141.05179287546991</v>
      </c>
      <c r="K158" s="37">
        <f t="shared" si="27"/>
        <v>1750.4475587513316</v>
      </c>
      <c r="L158" s="37">
        <f t="shared" si="28"/>
        <v>15262508.268276662</v>
      </c>
      <c r="M158" s="37">
        <f t="shared" si="29"/>
        <v>14124361.351564495</v>
      </c>
      <c r="N158" s="41">
        <f>'jan-feb'!M158</f>
        <v>6120047.6695808554</v>
      </c>
      <c r="O158" s="41">
        <f t="shared" si="30"/>
        <v>8004313.6819836395</v>
      </c>
      <c r="Q158" s="4"/>
      <c r="R158" s="4"/>
      <c r="S158" s="4"/>
      <c r="T158" s="4"/>
    </row>
    <row r="159" spans="1:20" s="34" customFormat="1" x14ac:dyDescent="0.2">
      <c r="A159" s="33">
        <v>3416</v>
      </c>
      <c r="B159" s="34" t="s">
        <v>98</v>
      </c>
      <c r="C159" s="36">
        <v>44103253</v>
      </c>
      <c r="D159" s="36">
        <v>6028</v>
      </c>
      <c r="E159" s="37">
        <f t="shared" si="21"/>
        <v>7316.3989714664895</v>
      </c>
      <c r="F159" s="38">
        <f t="shared" si="22"/>
        <v>0.6642313950162485</v>
      </c>
      <c r="G159" s="39">
        <f t="shared" si="23"/>
        <v>2219.0613944952993</v>
      </c>
      <c r="H159" s="39">
        <f t="shared" si="24"/>
        <v>908.93326810870519</v>
      </c>
      <c r="I159" s="66">
        <f t="shared" si="25"/>
        <v>3127.9946626040046</v>
      </c>
      <c r="J159" s="81">
        <f t="shared" si="26"/>
        <v>-141.05179287546991</v>
      </c>
      <c r="K159" s="37">
        <f t="shared" si="27"/>
        <v>2986.9428697285348</v>
      </c>
      <c r="L159" s="37">
        <f t="shared" si="28"/>
        <v>18855551.826176941</v>
      </c>
      <c r="M159" s="37">
        <f t="shared" si="29"/>
        <v>18005291.618723609</v>
      </c>
      <c r="N159" s="41">
        <f>'jan-feb'!M159</f>
        <v>8657979.3144668974</v>
      </c>
      <c r="O159" s="41">
        <f t="shared" si="30"/>
        <v>9347312.3042567112</v>
      </c>
      <c r="Q159" s="4"/>
      <c r="R159" s="4"/>
      <c r="S159" s="4"/>
      <c r="T159" s="4"/>
    </row>
    <row r="160" spans="1:20" s="34" customFormat="1" x14ac:dyDescent="0.2">
      <c r="A160" s="33">
        <v>3417</v>
      </c>
      <c r="B160" s="34" t="s">
        <v>99</v>
      </c>
      <c r="C160" s="36">
        <v>37711940</v>
      </c>
      <c r="D160" s="36">
        <v>4572</v>
      </c>
      <c r="E160" s="37">
        <f t="shared" si="21"/>
        <v>8248.4558180227468</v>
      </c>
      <c r="F160" s="38">
        <f t="shared" si="22"/>
        <v>0.7488497191176221</v>
      </c>
      <c r="G160" s="39">
        <f t="shared" si="23"/>
        <v>1659.827286561545</v>
      </c>
      <c r="H160" s="39">
        <f t="shared" si="24"/>
        <v>582.71337181401509</v>
      </c>
      <c r="I160" s="66">
        <f t="shared" si="25"/>
        <v>2242.5406583755603</v>
      </c>
      <c r="J160" s="81">
        <f t="shared" si="26"/>
        <v>-141.05179287546991</v>
      </c>
      <c r="K160" s="37">
        <f t="shared" si="27"/>
        <v>2101.4888655000905</v>
      </c>
      <c r="L160" s="37">
        <f t="shared" si="28"/>
        <v>10252895.890093062</v>
      </c>
      <c r="M160" s="37">
        <f t="shared" si="29"/>
        <v>9608007.093066413</v>
      </c>
      <c r="N160" s="41">
        <f>'jan-feb'!M160</f>
        <v>5234261.1015830552</v>
      </c>
      <c r="O160" s="41">
        <f t="shared" si="30"/>
        <v>4373745.9914833577</v>
      </c>
      <c r="Q160" s="4"/>
      <c r="R160" s="4"/>
      <c r="S160" s="4"/>
      <c r="T160" s="4"/>
    </row>
    <row r="161" spans="1:20" s="34" customFormat="1" x14ac:dyDescent="0.2">
      <c r="A161" s="33">
        <v>3418</v>
      </c>
      <c r="B161" s="34" t="s">
        <v>100</v>
      </c>
      <c r="C161" s="36">
        <v>53203659</v>
      </c>
      <c r="D161" s="36">
        <v>7267</v>
      </c>
      <c r="E161" s="37">
        <f t="shared" si="21"/>
        <v>7321.268611531581</v>
      </c>
      <c r="F161" s="38">
        <f t="shared" si="22"/>
        <v>0.66467349335264014</v>
      </c>
      <c r="G161" s="39">
        <f t="shared" si="23"/>
        <v>2216.1396104562446</v>
      </c>
      <c r="H161" s="39">
        <f t="shared" si="24"/>
        <v>907.22889408592312</v>
      </c>
      <c r="I161" s="66">
        <f t="shared" si="25"/>
        <v>3123.3685045421676</v>
      </c>
      <c r="J161" s="81">
        <f t="shared" si="26"/>
        <v>-141.05179287546991</v>
      </c>
      <c r="K161" s="37">
        <f t="shared" si="27"/>
        <v>2982.3167116666978</v>
      </c>
      <c r="L161" s="37">
        <f t="shared" si="28"/>
        <v>22697518.922507931</v>
      </c>
      <c r="M161" s="37">
        <f t="shared" si="29"/>
        <v>21672495.543681893</v>
      </c>
      <c r="N161" s="41">
        <f>'jan-feb'!M161</f>
        <v>9427113.0290363207</v>
      </c>
      <c r="O161" s="41">
        <f t="shared" si="30"/>
        <v>12245382.514645573</v>
      </c>
      <c r="Q161" s="4"/>
      <c r="R161" s="4"/>
      <c r="S161" s="4"/>
      <c r="T161" s="4"/>
    </row>
    <row r="162" spans="1:20" s="34" customFormat="1" x14ac:dyDescent="0.2">
      <c r="A162" s="33">
        <v>3419</v>
      </c>
      <c r="B162" s="34" t="s">
        <v>404</v>
      </c>
      <c r="C162" s="36">
        <v>27405279</v>
      </c>
      <c r="D162" s="36">
        <v>3625</v>
      </c>
      <c r="E162" s="37">
        <f t="shared" si="21"/>
        <v>7560.0769655172417</v>
      </c>
      <c r="F162" s="38">
        <f t="shared" si="22"/>
        <v>0.68635410518477957</v>
      </c>
      <c r="G162" s="39">
        <f t="shared" si="23"/>
        <v>2072.8545980648482</v>
      </c>
      <c r="H162" s="39">
        <f t="shared" si="24"/>
        <v>823.64597019094185</v>
      </c>
      <c r="I162" s="66">
        <f t="shared" si="25"/>
        <v>2896.5005682557903</v>
      </c>
      <c r="J162" s="81">
        <f t="shared" si="26"/>
        <v>-141.05179287546991</v>
      </c>
      <c r="K162" s="37">
        <f t="shared" si="27"/>
        <v>2755.4487753803205</v>
      </c>
      <c r="L162" s="37">
        <f t="shared" si="28"/>
        <v>10499814.55992724</v>
      </c>
      <c r="M162" s="37">
        <f t="shared" si="29"/>
        <v>9988501.8107536621</v>
      </c>
      <c r="N162" s="41">
        <f>'jan-feb'!M162</f>
        <v>4195952.0702293469</v>
      </c>
      <c r="O162" s="41">
        <f t="shared" si="30"/>
        <v>5792549.7405243153</v>
      </c>
      <c r="Q162" s="4"/>
      <c r="R162" s="4"/>
      <c r="S162" s="4"/>
      <c r="T162" s="4"/>
    </row>
    <row r="163" spans="1:20" s="34" customFormat="1" x14ac:dyDescent="0.2">
      <c r="A163" s="33">
        <v>3420</v>
      </c>
      <c r="B163" s="34" t="s">
        <v>101</v>
      </c>
      <c r="C163" s="36">
        <v>184187038</v>
      </c>
      <c r="D163" s="36">
        <v>21568</v>
      </c>
      <c r="E163" s="37">
        <f t="shared" si="21"/>
        <v>8539.8292841246293</v>
      </c>
      <c r="F163" s="38">
        <f t="shared" si="22"/>
        <v>0.77530254168981438</v>
      </c>
      <c r="G163" s="39">
        <f t="shared" si="23"/>
        <v>1485.0032069004155</v>
      </c>
      <c r="H163" s="39">
        <f t="shared" si="24"/>
        <v>480.73265867835624</v>
      </c>
      <c r="I163" s="66">
        <f t="shared" si="25"/>
        <v>1965.7358655787718</v>
      </c>
      <c r="J163" s="81">
        <f t="shared" si="26"/>
        <v>-141.05179287546991</v>
      </c>
      <c r="K163" s="37">
        <f t="shared" si="27"/>
        <v>1824.6840727033018</v>
      </c>
      <c r="L163" s="37">
        <f t="shared" si="28"/>
        <v>42396991.148802951</v>
      </c>
      <c r="M163" s="37">
        <f t="shared" si="29"/>
        <v>39354786.080064811</v>
      </c>
      <c r="N163" s="41">
        <f>'jan-feb'!M163</f>
        <v>16603178.076015599</v>
      </c>
      <c r="O163" s="41">
        <f t="shared" si="30"/>
        <v>22751608.004049212</v>
      </c>
      <c r="Q163" s="4"/>
      <c r="R163" s="4"/>
      <c r="S163" s="4"/>
      <c r="T163" s="4"/>
    </row>
    <row r="164" spans="1:20" s="34" customFormat="1" x14ac:dyDescent="0.2">
      <c r="A164" s="33">
        <v>3421</v>
      </c>
      <c r="B164" s="34" t="s">
        <v>102</v>
      </c>
      <c r="C164" s="36">
        <v>59337711</v>
      </c>
      <c r="D164" s="36">
        <v>6582</v>
      </c>
      <c r="E164" s="37">
        <f t="shared" si="21"/>
        <v>9015.1490428441211</v>
      </c>
      <c r="F164" s="38">
        <f t="shared" si="22"/>
        <v>0.81845523301300938</v>
      </c>
      <c r="G164" s="39">
        <f t="shared" si="23"/>
        <v>1199.8113516687204</v>
      </c>
      <c r="H164" s="39">
        <f t="shared" si="24"/>
        <v>314.37074312653408</v>
      </c>
      <c r="I164" s="66">
        <f t="shared" si="25"/>
        <v>1514.1820947952544</v>
      </c>
      <c r="J164" s="81">
        <f t="shared" si="26"/>
        <v>-141.05179287546991</v>
      </c>
      <c r="K164" s="37">
        <f t="shared" si="27"/>
        <v>1373.1303019197844</v>
      </c>
      <c r="L164" s="37">
        <f t="shared" si="28"/>
        <v>9966346.5479423646</v>
      </c>
      <c r="M164" s="37">
        <f t="shared" si="29"/>
        <v>9037943.6472360212</v>
      </c>
      <c r="N164" s="41">
        <f>'jan-feb'!M164</f>
        <v>5180989.6569378106</v>
      </c>
      <c r="O164" s="41">
        <f t="shared" si="30"/>
        <v>3856953.9902982106</v>
      </c>
      <c r="Q164" s="4"/>
      <c r="R164" s="4"/>
      <c r="S164" s="4"/>
      <c r="T164" s="4"/>
    </row>
    <row r="165" spans="1:20" s="34" customFormat="1" x14ac:dyDescent="0.2">
      <c r="A165" s="33">
        <v>3422</v>
      </c>
      <c r="B165" s="34" t="s">
        <v>103</v>
      </c>
      <c r="C165" s="36">
        <v>37558598</v>
      </c>
      <c r="D165" s="36">
        <v>4213</v>
      </c>
      <c r="E165" s="37">
        <f t="shared" si="21"/>
        <v>8914.9295039164499</v>
      </c>
      <c r="F165" s="38">
        <f t="shared" si="22"/>
        <v>0.80935663622934206</v>
      </c>
      <c r="G165" s="39">
        <f t="shared" si="23"/>
        <v>1259.9430750253232</v>
      </c>
      <c r="H165" s="39">
        <f t="shared" si="24"/>
        <v>349.44758175121905</v>
      </c>
      <c r="I165" s="66">
        <f t="shared" si="25"/>
        <v>1609.3906567765423</v>
      </c>
      <c r="J165" s="81">
        <f t="shared" si="26"/>
        <v>-141.05179287546991</v>
      </c>
      <c r="K165" s="37">
        <f t="shared" si="27"/>
        <v>1468.3388639010723</v>
      </c>
      <c r="L165" s="37">
        <f t="shared" si="28"/>
        <v>6780362.8369995728</v>
      </c>
      <c r="M165" s="37">
        <f t="shared" si="29"/>
        <v>6186111.6336152172</v>
      </c>
      <c r="N165" s="41">
        <f>'jan-feb'!M165</f>
        <v>601353.43813794898</v>
      </c>
      <c r="O165" s="41">
        <f t="shared" si="30"/>
        <v>5584758.1954772677</v>
      </c>
      <c r="Q165" s="4"/>
      <c r="R165" s="4"/>
      <c r="S165" s="4"/>
      <c r="T165" s="4"/>
    </row>
    <row r="166" spans="1:20" s="34" customFormat="1" x14ac:dyDescent="0.2">
      <c r="A166" s="33">
        <v>3423</v>
      </c>
      <c r="B166" s="34" t="s">
        <v>104</v>
      </c>
      <c r="C166" s="36">
        <v>17580908</v>
      </c>
      <c r="D166" s="36">
        <v>2281</v>
      </c>
      <c r="E166" s="37">
        <f t="shared" si="21"/>
        <v>7707.5440596229728</v>
      </c>
      <c r="F166" s="38">
        <f t="shared" si="22"/>
        <v>0.69974214949713187</v>
      </c>
      <c r="G166" s="39">
        <f t="shared" si="23"/>
        <v>1984.3743416014095</v>
      </c>
      <c r="H166" s="39">
        <f t="shared" si="24"/>
        <v>772.03248725393598</v>
      </c>
      <c r="I166" s="66">
        <f t="shared" si="25"/>
        <v>2756.4068288553453</v>
      </c>
      <c r="J166" s="81">
        <f t="shared" si="26"/>
        <v>-141.05179287546991</v>
      </c>
      <c r="K166" s="37">
        <f t="shared" si="27"/>
        <v>2615.3550359798755</v>
      </c>
      <c r="L166" s="37">
        <f t="shared" si="28"/>
        <v>6287363.9766190425</v>
      </c>
      <c r="M166" s="37">
        <f t="shared" si="29"/>
        <v>5965624.8370700963</v>
      </c>
      <c r="N166" s="41">
        <f>'jan-feb'!M166</f>
        <v>2508928.9967981074</v>
      </c>
      <c r="O166" s="41">
        <f t="shared" si="30"/>
        <v>3456695.8402719889</v>
      </c>
      <c r="Q166" s="4"/>
      <c r="R166" s="4"/>
      <c r="S166" s="4"/>
      <c r="T166" s="4"/>
    </row>
    <row r="167" spans="1:20" s="34" customFormat="1" x14ac:dyDescent="0.2">
      <c r="A167" s="33">
        <v>3424</v>
      </c>
      <c r="B167" s="34" t="s">
        <v>105</v>
      </c>
      <c r="C167" s="36">
        <v>14751900</v>
      </c>
      <c r="D167" s="36">
        <v>1769</v>
      </c>
      <c r="E167" s="37">
        <f t="shared" si="21"/>
        <v>8339.1181458451101</v>
      </c>
      <c r="F167" s="38">
        <f t="shared" si="22"/>
        <v>0.7570806486663969</v>
      </c>
      <c r="G167" s="39">
        <f t="shared" si="23"/>
        <v>1605.429889868127</v>
      </c>
      <c r="H167" s="39">
        <f t="shared" si="24"/>
        <v>550.98155707618798</v>
      </c>
      <c r="I167" s="66">
        <f t="shared" si="25"/>
        <v>2156.4114469443148</v>
      </c>
      <c r="J167" s="81">
        <f t="shared" si="26"/>
        <v>-141.05179287546991</v>
      </c>
      <c r="K167" s="37">
        <f t="shared" si="27"/>
        <v>2015.359654068845</v>
      </c>
      <c r="L167" s="37">
        <f t="shared" si="28"/>
        <v>3814691.8496444928</v>
      </c>
      <c r="M167" s="37">
        <f t="shared" si="29"/>
        <v>3565171.2280477867</v>
      </c>
      <c r="N167" s="41">
        <f>'jan-feb'!M167</f>
        <v>427599.68787192123</v>
      </c>
      <c r="O167" s="41">
        <f t="shared" si="30"/>
        <v>3137571.5401758654</v>
      </c>
      <c r="Q167" s="4"/>
      <c r="R167" s="4"/>
      <c r="S167" s="4"/>
      <c r="T167" s="4"/>
    </row>
    <row r="168" spans="1:20" s="34" customFormat="1" x14ac:dyDescent="0.2">
      <c r="A168" s="33">
        <v>3425</v>
      </c>
      <c r="B168" s="34" t="s">
        <v>106</v>
      </c>
      <c r="C168" s="36">
        <v>9324749</v>
      </c>
      <c r="D168" s="36">
        <v>1328</v>
      </c>
      <c r="E168" s="37">
        <f t="shared" si="21"/>
        <v>7021.6483433734938</v>
      </c>
      <c r="F168" s="38">
        <f t="shared" si="22"/>
        <v>0.63747197120083521</v>
      </c>
      <c r="G168" s="39">
        <f t="shared" si="23"/>
        <v>2395.9117713510968</v>
      </c>
      <c r="H168" s="39">
        <f t="shared" si="24"/>
        <v>1012.0959879412536</v>
      </c>
      <c r="I168" s="66">
        <f t="shared" si="25"/>
        <v>3408.0077592923503</v>
      </c>
      <c r="J168" s="81">
        <f t="shared" si="26"/>
        <v>-141.05179287546991</v>
      </c>
      <c r="K168" s="37">
        <f t="shared" si="27"/>
        <v>3266.9559664168805</v>
      </c>
      <c r="L168" s="37">
        <f t="shared" si="28"/>
        <v>4525834.3043402415</v>
      </c>
      <c r="M168" s="37">
        <f t="shared" si="29"/>
        <v>4338517.5234016171</v>
      </c>
      <c r="N168" s="41">
        <f>'jan-feb'!M168</f>
        <v>2076349.6106522963</v>
      </c>
      <c r="O168" s="41">
        <f t="shared" si="30"/>
        <v>2262167.9127493207</v>
      </c>
      <c r="Q168" s="4"/>
      <c r="R168" s="4"/>
      <c r="S168" s="4"/>
      <c r="T168" s="4"/>
    </row>
    <row r="169" spans="1:20" s="34" customFormat="1" x14ac:dyDescent="0.2">
      <c r="A169" s="33">
        <v>3426</v>
      </c>
      <c r="B169" s="34" t="s">
        <v>107</v>
      </c>
      <c r="C169" s="36">
        <v>11045165</v>
      </c>
      <c r="D169" s="36">
        <v>1555</v>
      </c>
      <c r="E169" s="37">
        <f t="shared" si="21"/>
        <v>7103</v>
      </c>
      <c r="F169" s="38">
        <f t="shared" si="22"/>
        <v>0.64485761604861414</v>
      </c>
      <c r="G169" s="39">
        <f t="shared" si="23"/>
        <v>2347.100777375193</v>
      </c>
      <c r="H169" s="39">
        <f t="shared" si="24"/>
        <v>983.62290812197648</v>
      </c>
      <c r="I169" s="66">
        <f t="shared" si="25"/>
        <v>3330.7236854971698</v>
      </c>
      <c r="J169" s="81">
        <f t="shared" si="26"/>
        <v>-141.05179287546991</v>
      </c>
      <c r="K169" s="37">
        <f t="shared" si="27"/>
        <v>3189.6718926217</v>
      </c>
      <c r="L169" s="37">
        <f t="shared" si="28"/>
        <v>5179275.3309480986</v>
      </c>
      <c r="M169" s="37">
        <f t="shared" si="29"/>
        <v>4959939.7930267435</v>
      </c>
      <c r="N169" s="41">
        <f>'jan-feb'!M169</f>
        <v>2168849.4169535544</v>
      </c>
      <c r="O169" s="41">
        <f t="shared" si="30"/>
        <v>2791090.3760731891</v>
      </c>
      <c r="Q169" s="4"/>
      <c r="R169" s="4"/>
      <c r="S169" s="4"/>
      <c r="T169" s="4"/>
    </row>
    <row r="170" spans="1:20" s="34" customFormat="1" x14ac:dyDescent="0.2">
      <c r="A170" s="33">
        <v>3427</v>
      </c>
      <c r="B170" s="34" t="s">
        <v>108</v>
      </c>
      <c r="C170" s="36">
        <v>47840908</v>
      </c>
      <c r="D170" s="36">
        <v>5628</v>
      </c>
      <c r="E170" s="37">
        <f t="shared" si="21"/>
        <v>8500.5167022032692</v>
      </c>
      <c r="F170" s="38">
        <f t="shared" si="22"/>
        <v>0.77173348384685736</v>
      </c>
      <c r="G170" s="39">
        <f t="shared" si="23"/>
        <v>1508.5907560532316</v>
      </c>
      <c r="H170" s="39">
        <f t="shared" si="24"/>
        <v>494.49206235083227</v>
      </c>
      <c r="I170" s="66">
        <f t="shared" si="25"/>
        <v>2003.0828184040638</v>
      </c>
      <c r="J170" s="81">
        <f t="shared" si="26"/>
        <v>-141.05179287546991</v>
      </c>
      <c r="K170" s="37">
        <f t="shared" si="27"/>
        <v>1862.031025528594</v>
      </c>
      <c r="L170" s="37">
        <f t="shared" si="28"/>
        <v>11273350.101978071</v>
      </c>
      <c r="M170" s="37">
        <f t="shared" si="29"/>
        <v>10479510.611674927</v>
      </c>
      <c r="N170" s="41">
        <f>'jan-feb'!M170</f>
        <v>3109082.6949933148</v>
      </c>
      <c r="O170" s="41">
        <f t="shared" si="30"/>
        <v>7370427.9166816119</v>
      </c>
      <c r="Q170" s="4"/>
      <c r="R170" s="4"/>
      <c r="S170" s="4"/>
      <c r="T170" s="4"/>
    </row>
    <row r="171" spans="1:20" s="34" customFormat="1" x14ac:dyDescent="0.2">
      <c r="A171" s="33">
        <v>3428</v>
      </c>
      <c r="B171" s="34" t="s">
        <v>109</v>
      </c>
      <c r="C171" s="36">
        <v>20497853</v>
      </c>
      <c r="D171" s="36">
        <v>2493</v>
      </c>
      <c r="E171" s="37">
        <f t="shared" si="21"/>
        <v>8222.1632571199352</v>
      </c>
      <c r="F171" s="38">
        <f t="shared" si="22"/>
        <v>0.74646270544120374</v>
      </c>
      <c r="G171" s="39">
        <f t="shared" si="23"/>
        <v>1675.6028231032319</v>
      </c>
      <c r="H171" s="39">
        <f t="shared" si="24"/>
        <v>591.91576812999915</v>
      </c>
      <c r="I171" s="66">
        <f t="shared" si="25"/>
        <v>2267.5185912332308</v>
      </c>
      <c r="J171" s="81">
        <f t="shared" si="26"/>
        <v>-141.05179287546991</v>
      </c>
      <c r="K171" s="37">
        <f t="shared" si="27"/>
        <v>2126.466798357761</v>
      </c>
      <c r="L171" s="37">
        <f t="shared" si="28"/>
        <v>5652923.847944444</v>
      </c>
      <c r="M171" s="37">
        <f t="shared" si="29"/>
        <v>5301281.7283058986</v>
      </c>
      <c r="N171" s="41">
        <f>'jan-feb'!M171</f>
        <v>1627661.1161191068</v>
      </c>
      <c r="O171" s="41">
        <f t="shared" si="30"/>
        <v>3673620.6121867918</v>
      </c>
      <c r="Q171" s="4"/>
      <c r="R171" s="4"/>
      <c r="S171" s="4"/>
      <c r="T171" s="4"/>
    </row>
    <row r="172" spans="1:20" s="34" customFormat="1" x14ac:dyDescent="0.2">
      <c r="A172" s="33">
        <v>3429</v>
      </c>
      <c r="B172" s="34" t="s">
        <v>110</v>
      </c>
      <c r="C172" s="36">
        <v>11298776</v>
      </c>
      <c r="D172" s="36">
        <v>1519</v>
      </c>
      <c r="E172" s="37">
        <f t="shared" si="21"/>
        <v>7438.2988808426599</v>
      </c>
      <c r="F172" s="38">
        <f t="shared" si="22"/>
        <v>0.67529828012913873</v>
      </c>
      <c r="G172" s="39">
        <f t="shared" si="23"/>
        <v>2145.921448869597</v>
      </c>
      <c r="H172" s="39">
        <f t="shared" si="24"/>
        <v>866.26829982704555</v>
      </c>
      <c r="I172" s="66">
        <f t="shared" si="25"/>
        <v>3012.1897486966427</v>
      </c>
      <c r="J172" s="81">
        <f t="shared" si="26"/>
        <v>-141.05179287546991</v>
      </c>
      <c r="K172" s="37">
        <f t="shared" si="27"/>
        <v>2871.1379558211729</v>
      </c>
      <c r="L172" s="37">
        <f t="shared" si="28"/>
        <v>4575516.2282702001</v>
      </c>
      <c r="M172" s="37">
        <f t="shared" si="29"/>
        <v>4361258.5548923621</v>
      </c>
      <c r="N172" s="41">
        <f>'jan-feb'!M172</f>
        <v>2083790.1382009322</v>
      </c>
      <c r="O172" s="41">
        <f t="shared" si="30"/>
        <v>2277468.4166914299</v>
      </c>
      <c r="Q172" s="4"/>
      <c r="R172" s="4"/>
      <c r="S172" s="4"/>
      <c r="T172" s="4"/>
    </row>
    <row r="173" spans="1:20" s="34" customFormat="1" x14ac:dyDescent="0.2">
      <c r="A173" s="33">
        <v>3430</v>
      </c>
      <c r="B173" s="34" t="s">
        <v>111</v>
      </c>
      <c r="C173" s="36">
        <v>15181759</v>
      </c>
      <c r="D173" s="36">
        <v>1844</v>
      </c>
      <c r="E173" s="37">
        <f t="shared" si="21"/>
        <v>8233.0580260303686</v>
      </c>
      <c r="F173" s="38">
        <f t="shared" si="22"/>
        <v>0.74745180507614428</v>
      </c>
      <c r="G173" s="39">
        <f t="shared" si="23"/>
        <v>1669.065961756972</v>
      </c>
      <c r="H173" s="39">
        <f t="shared" si="24"/>
        <v>588.10259901134748</v>
      </c>
      <c r="I173" s="66">
        <f t="shared" si="25"/>
        <v>2257.1685607683194</v>
      </c>
      <c r="J173" s="81">
        <f t="shared" si="26"/>
        <v>-141.05179287546991</v>
      </c>
      <c r="K173" s="37">
        <f t="shared" si="27"/>
        <v>2116.1167678928496</v>
      </c>
      <c r="L173" s="37">
        <f t="shared" si="28"/>
        <v>4162218.8260567808</v>
      </c>
      <c r="M173" s="37">
        <f t="shared" si="29"/>
        <v>3902119.3199944147</v>
      </c>
      <c r="N173" s="41">
        <f>'jan-feb'!M173</f>
        <v>1721641.3227732186</v>
      </c>
      <c r="O173" s="41">
        <f t="shared" si="30"/>
        <v>2180477.9972211961</v>
      </c>
      <c r="Q173" s="4"/>
      <c r="R173" s="4"/>
      <c r="S173" s="4"/>
      <c r="T173" s="4"/>
    </row>
    <row r="174" spans="1:20" s="34" customFormat="1" x14ac:dyDescent="0.2">
      <c r="A174" s="33">
        <v>3431</v>
      </c>
      <c r="B174" s="34" t="s">
        <v>114</v>
      </c>
      <c r="C174" s="36">
        <v>19442728</v>
      </c>
      <c r="D174" s="36">
        <v>2466</v>
      </c>
      <c r="E174" s="37">
        <f t="shared" si="21"/>
        <v>7884.3179237631794</v>
      </c>
      <c r="F174" s="38">
        <f t="shared" si="22"/>
        <v>0.71579085745280635</v>
      </c>
      <c r="G174" s="39">
        <f t="shared" si="23"/>
        <v>1878.3100231172855</v>
      </c>
      <c r="H174" s="39">
        <f t="shared" si="24"/>
        <v>710.16163480486375</v>
      </c>
      <c r="I174" s="66">
        <f t="shared" si="25"/>
        <v>2588.4716579221495</v>
      </c>
      <c r="J174" s="81">
        <f t="shared" si="26"/>
        <v>-141.05179287546991</v>
      </c>
      <c r="K174" s="37">
        <f t="shared" si="27"/>
        <v>2447.4198650466797</v>
      </c>
      <c r="L174" s="37">
        <f t="shared" si="28"/>
        <v>6383171.108436021</v>
      </c>
      <c r="M174" s="37">
        <f t="shared" si="29"/>
        <v>6035337.3872051118</v>
      </c>
      <c r="N174" s="41">
        <f>'jan-feb'!M174</f>
        <v>2566383.3695546398</v>
      </c>
      <c r="O174" s="41">
        <f t="shared" si="30"/>
        <v>3468954.017650472</v>
      </c>
      <c r="Q174" s="4"/>
      <c r="R174" s="4"/>
      <c r="S174" s="4"/>
      <c r="T174" s="4"/>
    </row>
    <row r="175" spans="1:20" s="34" customFormat="1" x14ac:dyDescent="0.2">
      <c r="A175" s="33">
        <v>3432</v>
      </c>
      <c r="B175" s="34" t="s">
        <v>115</v>
      </c>
      <c r="C175" s="36">
        <v>16883343</v>
      </c>
      <c r="D175" s="36">
        <v>1966</v>
      </c>
      <c r="E175" s="37">
        <f t="shared" si="21"/>
        <v>8587.6617497456773</v>
      </c>
      <c r="F175" s="38">
        <f t="shared" si="22"/>
        <v>0.77964509128155257</v>
      </c>
      <c r="G175" s="39">
        <f t="shared" si="23"/>
        <v>1456.3037275277868</v>
      </c>
      <c r="H175" s="39">
        <f t="shared" si="24"/>
        <v>463.99129571098945</v>
      </c>
      <c r="I175" s="66">
        <f t="shared" si="25"/>
        <v>1920.2950232387761</v>
      </c>
      <c r="J175" s="81">
        <f t="shared" si="26"/>
        <v>-141.05179287546991</v>
      </c>
      <c r="K175" s="37">
        <f t="shared" si="27"/>
        <v>1779.2432303633063</v>
      </c>
      <c r="L175" s="37">
        <f t="shared" si="28"/>
        <v>3775300.015687434</v>
      </c>
      <c r="M175" s="37">
        <f t="shared" si="29"/>
        <v>3497992.1908942601</v>
      </c>
      <c r="N175" s="41">
        <f>'jan-feb'!M175</f>
        <v>1176061.9202126609</v>
      </c>
      <c r="O175" s="41">
        <f t="shared" si="30"/>
        <v>2321930.2706815992</v>
      </c>
      <c r="Q175" s="4"/>
      <c r="R175" s="4"/>
      <c r="S175" s="4"/>
      <c r="T175" s="4"/>
    </row>
    <row r="176" spans="1:20" s="34" customFormat="1" x14ac:dyDescent="0.2">
      <c r="A176" s="33">
        <v>3433</v>
      </c>
      <c r="B176" s="34" t="s">
        <v>116</v>
      </c>
      <c r="C176" s="36">
        <v>21566240</v>
      </c>
      <c r="D176" s="36">
        <v>2147</v>
      </c>
      <c r="E176" s="37">
        <f t="shared" si="21"/>
        <v>10044.825337680484</v>
      </c>
      <c r="F176" s="38">
        <f t="shared" si="22"/>
        <v>0.91193610036341721</v>
      </c>
      <c r="G176" s="39">
        <f t="shared" si="23"/>
        <v>582.00557476690267</v>
      </c>
      <c r="H176" s="39">
        <f t="shared" si="24"/>
        <v>0</v>
      </c>
      <c r="I176" s="66">
        <f t="shared" si="25"/>
        <v>582.00557476690267</v>
      </c>
      <c r="J176" s="81">
        <f t="shared" si="26"/>
        <v>-141.05179287546991</v>
      </c>
      <c r="K176" s="37">
        <f t="shared" si="27"/>
        <v>440.95378189143275</v>
      </c>
      <c r="L176" s="37">
        <f t="shared" si="28"/>
        <v>1249565.9690245399</v>
      </c>
      <c r="M176" s="37">
        <f t="shared" si="29"/>
        <v>946727.76972090616</v>
      </c>
      <c r="N176" s="41">
        <f>'jan-feb'!M176</f>
        <v>-1353927.4359643531</v>
      </c>
      <c r="O176" s="41">
        <f t="shared" si="30"/>
        <v>2300655.2056852593</v>
      </c>
      <c r="Q176" s="4"/>
      <c r="R176" s="4"/>
      <c r="S176" s="4"/>
      <c r="T176" s="4"/>
    </row>
    <row r="177" spans="1:20" s="34" customFormat="1" x14ac:dyDescent="0.2">
      <c r="A177" s="33">
        <v>3434</v>
      </c>
      <c r="B177" s="34" t="s">
        <v>117</v>
      </c>
      <c r="C177" s="36">
        <v>17618295</v>
      </c>
      <c r="D177" s="36">
        <v>2212</v>
      </c>
      <c r="E177" s="37">
        <f t="shared" si="21"/>
        <v>7964.8711573236887</v>
      </c>
      <c r="F177" s="38">
        <f t="shared" si="22"/>
        <v>0.723104016140521</v>
      </c>
      <c r="G177" s="39">
        <f t="shared" si="23"/>
        <v>1829.9780829809799</v>
      </c>
      <c r="H177" s="39">
        <f t="shared" si="24"/>
        <v>681.96800305868544</v>
      </c>
      <c r="I177" s="66">
        <f t="shared" si="25"/>
        <v>2511.9460860396653</v>
      </c>
      <c r="J177" s="81">
        <f t="shared" si="26"/>
        <v>-141.05179287546991</v>
      </c>
      <c r="K177" s="37">
        <f t="shared" si="27"/>
        <v>2370.8942931641955</v>
      </c>
      <c r="L177" s="37">
        <f t="shared" si="28"/>
        <v>5556424.7423197394</v>
      </c>
      <c r="M177" s="37">
        <f t="shared" si="29"/>
        <v>5244418.1764791999</v>
      </c>
      <c r="N177" s="41">
        <f>'jan-feb'!M177</f>
        <v>1438410.8166889146</v>
      </c>
      <c r="O177" s="41">
        <f t="shared" si="30"/>
        <v>3806007.3597902851</v>
      </c>
      <c r="Q177" s="4"/>
      <c r="R177" s="4"/>
      <c r="S177" s="4"/>
      <c r="T177" s="4"/>
    </row>
    <row r="178" spans="1:20" s="34" customFormat="1" x14ac:dyDescent="0.2">
      <c r="A178" s="33">
        <v>3435</v>
      </c>
      <c r="B178" s="34" t="s">
        <v>118</v>
      </c>
      <c r="C178" s="36">
        <v>28790197</v>
      </c>
      <c r="D178" s="36">
        <v>3532</v>
      </c>
      <c r="E178" s="37">
        <f t="shared" si="21"/>
        <v>8151.2449037372589</v>
      </c>
      <c r="F178" s="38">
        <f t="shared" si="22"/>
        <v>0.74002426530373422</v>
      </c>
      <c r="G178" s="39">
        <f t="shared" si="23"/>
        <v>1718.1538351328377</v>
      </c>
      <c r="H178" s="39">
        <f t="shared" si="24"/>
        <v>616.73719181393585</v>
      </c>
      <c r="I178" s="66">
        <f t="shared" si="25"/>
        <v>2334.8910269467733</v>
      </c>
      <c r="J178" s="81">
        <f t="shared" si="26"/>
        <v>-141.05179287546991</v>
      </c>
      <c r="K178" s="37">
        <f t="shared" si="27"/>
        <v>2193.8392340713035</v>
      </c>
      <c r="L178" s="37">
        <f t="shared" si="28"/>
        <v>8246835.107176003</v>
      </c>
      <c r="M178" s="37">
        <f t="shared" si="29"/>
        <v>7748640.1747398442</v>
      </c>
      <c r="N178" s="41">
        <f>'jan-feb'!M178</f>
        <v>1838197.7709517388</v>
      </c>
      <c r="O178" s="41">
        <f t="shared" si="30"/>
        <v>5910442.4037881056</v>
      </c>
      <c r="Q178" s="4"/>
      <c r="R178" s="4"/>
      <c r="S178" s="4"/>
      <c r="T178" s="4"/>
    </row>
    <row r="179" spans="1:20" s="34" customFormat="1" x14ac:dyDescent="0.2">
      <c r="A179" s="33">
        <v>3436</v>
      </c>
      <c r="B179" s="34" t="s">
        <v>119</v>
      </c>
      <c r="C179" s="36">
        <v>55618516</v>
      </c>
      <c r="D179" s="36">
        <v>5589</v>
      </c>
      <c r="E179" s="37">
        <f t="shared" si="21"/>
        <v>9951.4252996958312</v>
      </c>
      <c r="F179" s="38">
        <f t="shared" si="22"/>
        <v>0.90345662326449661</v>
      </c>
      <c r="G179" s="39">
        <f t="shared" si="23"/>
        <v>638.04559755769435</v>
      </c>
      <c r="H179" s="39">
        <f t="shared" si="24"/>
        <v>0</v>
      </c>
      <c r="I179" s="66">
        <f t="shared" si="25"/>
        <v>638.04559755769435</v>
      </c>
      <c r="J179" s="81">
        <f t="shared" si="26"/>
        <v>-141.05179287546991</v>
      </c>
      <c r="K179" s="37">
        <f t="shared" si="27"/>
        <v>496.99380468222444</v>
      </c>
      <c r="L179" s="37">
        <f t="shared" si="28"/>
        <v>3566036.8447499536</v>
      </c>
      <c r="M179" s="37">
        <f t="shared" si="29"/>
        <v>2777698.3743689526</v>
      </c>
      <c r="N179" s="41">
        <f>'jan-feb'!M179</f>
        <v>-1832877.3945993343</v>
      </c>
      <c r="O179" s="41">
        <f t="shared" si="30"/>
        <v>4610575.7689682869</v>
      </c>
      <c r="Q179" s="4"/>
      <c r="R179" s="4"/>
      <c r="S179" s="4"/>
      <c r="T179" s="4"/>
    </row>
    <row r="180" spans="1:20" s="34" customFormat="1" x14ac:dyDescent="0.2">
      <c r="A180" s="33">
        <v>3437</v>
      </c>
      <c r="B180" s="34" t="s">
        <v>120</v>
      </c>
      <c r="C180" s="36">
        <v>40481708</v>
      </c>
      <c r="D180" s="36">
        <v>5567</v>
      </c>
      <c r="E180" s="37">
        <f t="shared" si="21"/>
        <v>7271.7276809771874</v>
      </c>
      <c r="F180" s="38">
        <f t="shared" si="22"/>
        <v>0.66017583794307566</v>
      </c>
      <c r="G180" s="39">
        <f t="shared" si="23"/>
        <v>2245.8641687888808</v>
      </c>
      <c r="H180" s="39">
        <f t="shared" si="24"/>
        <v>924.56821977996083</v>
      </c>
      <c r="I180" s="66">
        <f t="shared" si="25"/>
        <v>3170.4323885688418</v>
      </c>
      <c r="J180" s="81">
        <f t="shared" si="26"/>
        <v>-141.05179287546991</v>
      </c>
      <c r="K180" s="37">
        <f t="shared" si="27"/>
        <v>3029.380595693372</v>
      </c>
      <c r="L180" s="37">
        <f t="shared" si="28"/>
        <v>17649797.107162744</v>
      </c>
      <c r="M180" s="37">
        <f t="shared" si="29"/>
        <v>16864561.776225001</v>
      </c>
      <c r="N180" s="41">
        <f>'jan-feb'!M180</f>
        <v>6255671.3212735923</v>
      </c>
      <c r="O180" s="41">
        <f t="shared" si="30"/>
        <v>10608890.454951409</v>
      </c>
      <c r="Q180" s="4"/>
      <c r="R180" s="4"/>
      <c r="S180" s="4"/>
      <c r="T180" s="4"/>
    </row>
    <row r="181" spans="1:20" s="34" customFormat="1" x14ac:dyDescent="0.2">
      <c r="A181" s="33">
        <v>3438</v>
      </c>
      <c r="B181" s="34" t="s">
        <v>121</v>
      </c>
      <c r="C181" s="36">
        <v>30098437</v>
      </c>
      <c r="D181" s="36">
        <v>3240</v>
      </c>
      <c r="E181" s="37">
        <f t="shared" si="21"/>
        <v>9289.6410493827152</v>
      </c>
      <c r="F181" s="38">
        <f t="shared" si="22"/>
        <v>0.84337544432666256</v>
      </c>
      <c r="G181" s="39">
        <f t="shared" si="23"/>
        <v>1035.1161477455639</v>
      </c>
      <c r="H181" s="39">
        <f t="shared" si="24"/>
        <v>218.29854083802618</v>
      </c>
      <c r="I181" s="66">
        <f t="shared" si="25"/>
        <v>1253.4146885835901</v>
      </c>
      <c r="J181" s="81">
        <f t="shared" si="26"/>
        <v>-141.05179287546991</v>
      </c>
      <c r="K181" s="37">
        <f t="shared" si="27"/>
        <v>1112.36289570812</v>
      </c>
      <c r="L181" s="37">
        <f t="shared" si="28"/>
        <v>4061063.5910108318</v>
      </c>
      <c r="M181" s="37">
        <f t="shared" si="29"/>
        <v>3604055.7820943091</v>
      </c>
      <c r="N181" s="41">
        <f>'jan-feb'!M181</f>
        <v>-97604.602666281076</v>
      </c>
      <c r="O181" s="41">
        <f t="shared" si="30"/>
        <v>3701660.3847605903</v>
      </c>
      <c r="Q181" s="4"/>
      <c r="R181" s="4"/>
      <c r="S181" s="4"/>
      <c r="T181" s="4"/>
    </row>
    <row r="182" spans="1:20" s="34" customFormat="1" x14ac:dyDescent="0.2">
      <c r="A182" s="33">
        <v>3439</v>
      </c>
      <c r="B182" s="34" t="s">
        <v>122</v>
      </c>
      <c r="C182" s="36">
        <v>39670727</v>
      </c>
      <c r="D182" s="36">
        <v>4416</v>
      </c>
      <c r="E182" s="37">
        <f t="shared" si="21"/>
        <v>8983.4073822463761</v>
      </c>
      <c r="F182" s="38">
        <f t="shared" si="22"/>
        <v>0.81557351379824294</v>
      </c>
      <c r="G182" s="39">
        <f t="shared" si="23"/>
        <v>1218.8563480273674</v>
      </c>
      <c r="H182" s="39">
        <f t="shared" si="24"/>
        <v>325.48032433574485</v>
      </c>
      <c r="I182" s="66">
        <f t="shared" si="25"/>
        <v>1544.3366723631123</v>
      </c>
      <c r="J182" s="81">
        <f t="shared" si="26"/>
        <v>-141.05179287546991</v>
      </c>
      <c r="K182" s="37">
        <f t="shared" si="27"/>
        <v>1403.2848794876422</v>
      </c>
      <c r="L182" s="37">
        <f t="shared" si="28"/>
        <v>6819790.745155504</v>
      </c>
      <c r="M182" s="37">
        <f t="shared" si="29"/>
        <v>6196906.0278174281</v>
      </c>
      <c r="N182" s="41">
        <f>'jan-feb'!M182</f>
        <v>3793728.5769883585</v>
      </c>
      <c r="O182" s="41">
        <f t="shared" si="30"/>
        <v>2403177.4508290696</v>
      </c>
      <c r="Q182" s="4"/>
      <c r="R182" s="4"/>
      <c r="S182" s="4"/>
      <c r="T182" s="4"/>
    </row>
    <row r="183" spans="1:20" s="34" customFormat="1" x14ac:dyDescent="0.2">
      <c r="A183" s="33">
        <v>3440</v>
      </c>
      <c r="B183" s="34" t="s">
        <v>123</v>
      </c>
      <c r="C183" s="36">
        <v>52423962</v>
      </c>
      <c r="D183" s="36">
        <v>5161</v>
      </c>
      <c r="E183" s="37">
        <f t="shared" si="21"/>
        <v>10157.714008913001</v>
      </c>
      <c r="F183" s="38">
        <f t="shared" si="22"/>
        <v>0.92218488530075304</v>
      </c>
      <c r="G183" s="39">
        <f t="shared" si="23"/>
        <v>514.27237202739263</v>
      </c>
      <c r="H183" s="39">
        <f t="shared" si="24"/>
        <v>0</v>
      </c>
      <c r="I183" s="66">
        <f t="shared" si="25"/>
        <v>514.27237202739263</v>
      </c>
      <c r="J183" s="81">
        <f t="shared" si="26"/>
        <v>-141.05179287546991</v>
      </c>
      <c r="K183" s="37">
        <f t="shared" si="27"/>
        <v>373.22057915192272</v>
      </c>
      <c r="L183" s="37">
        <f t="shared" si="28"/>
        <v>2654159.7120333733</v>
      </c>
      <c r="M183" s="37">
        <f t="shared" si="29"/>
        <v>1926191.4090030731</v>
      </c>
      <c r="N183" s="41">
        <f>'jan-feb'!M183</f>
        <v>311387.43883929739</v>
      </c>
      <c r="O183" s="41">
        <f t="shared" si="30"/>
        <v>1614803.9701637756</v>
      </c>
      <c r="Q183" s="4"/>
      <c r="R183" s="4"/>
      <c r="S183" s="4"/>
      <c r="T183" s="4"/>
    </row>
    <row r="184" spans="1:20" s="34" customFormat="1" x14ac:dyDescent="0.2">
      <c r="A184" s="33">
        <v>3441</v>
      </c>
      <c r="B184" s="34" t="s">
        <v>124</v>
      </c>
      <c r="C184" s="36">
        <v>54636406</v>
      </c>
      <c r="D184" s="36">
        <v>6129</v>
      </c>
      <c r="E184" s="37">
        <f t="shared" si="21"/>
        <v>8914.4078968836675</v>
      </c>
      <c r="F184" s="38">
        <f t="shared" si="22"/>
        <v>0.80930928127120116</v>
      </c>
      <c r="G184" s="39">
        <f t="shared" si="23"/>
        <v>1260.2560392449925</v>
      </c>
      <c r="H184" s="39">
        <f t="shared" si="24"/>
        <v>349.63014421269287</v>
      </c>
      <c r="I184" s="66">
        <f t="shared" si="25"/>
        <v>1609.8861834576853</v>
      </c>
      <c r="J184" s="81">
        <f t="shared" si="26"/>
        <v>-141.05179287546991</v>
      </c>
      <c r="K184" s="37">
        <f t="shared" si="27"/>
        <v>1468.8343905822153</v>
      </c>
      <c r="L184" s="37">
        <f t="shared" si="28"/>
        <v>9866992.4184121527</v>
      </c>
      <c r="M184" s="37">
        <f t="shared" si="29"/>
        <v>9002485.9798783977</v>
      </c>
      <c r="N184" s="41">
        <f>'jan-feb'!M184</f>
        <v>4797701.2701339787</v>
      </c>
      <c r="O184" s="41">
        <f t="shared" si="30"/>
        <v>4204784.709744419</v>
      </c>
      <c r="Q184" s="4"/>
      <c r="R184" s="4"/>
      <c r="S184" s="4"/>
      <c r="T184" s="4"/>
    </row>
    <row r="185" spans="1:20" s="34" customFormat="1" x14ac:dyDescent="0.2">
      <c r="A185" s="33">
        <v>3442</v>
      </c>
      <c r="B185" s="34" t="s">
        <v>125</v>
      </c>
      <c r="C185" s="36">
        <v>126920353</v>
      </c>
      <c r="D185" s="36">
        <v>14896</v>
      </c>
      <c r="E185" s="37">
        <f t="shared" si="21"/>
        <v>8520.4318609022557</v>
      </c>
      <c r="F185" s="38">
        <f t="shared" si="22"/>
        <v>0.77354151450458764</v>
      </c>
      <c r="G185" s="39">
        <f t="shared" si="23"/>
        <v>1496.6416608338398</v>
      </c>
      <c r="H185" s="39">
        <f t="shared" si="24"/>
        <v>487.521756806187</v>
      </c>
      <c r="I185" s="66">
        <f t="shared" si="25"/>
        <v>1984.1634176400266</v>
      </c>
      <c r="J185" s="81">
        <f t="shared" si="26"/>
        <v>-141.05179287546991</v>
      </c>
      <c r="K185" s="37">
        <f t="shared" si="27"/>
        <v>1843.1116247645568</v>
      </c>
      <c r="L185" s="37">
        <f t="shared" si="28"/>
        <v>29556098.269165836</v>
      </c>
      <c r="M185" s="37">
        <f t="shared" si="29"/>
        <v>27454990.762492839</v>
      </c>
      <c r="N185" s="41">
        <f>'jan-feb'!M185</f>
        <v>12805906.44719624</v>
      </c>
      <c r="O185" s="41">
        <f t="shared" si="30"/>
        <v>14649084.3152966</v>
      </c>
      <c r="Q185" s="4"/>
      <c r="R185" s="4"/>
      <c r="S185" s="4"/>
      <c r="T185" s="4"/>
    </row>
    <row r="186" spans="1:20" s="34" customFormat="1" x14ac:dyDescent="0.2">
      <c r="A186" s="33">
        <v>3443</v>
      </c>
      <c r="B186" s="34" t="s">
        <v>126</v>
      </c>
      <c r="C186" s="36">
        <v>111070668</v>
      </c>
      <c r="D186" s="36">
        <v>13635</v>
      </c>
      <c r="E186" s="37">
        <f t="shared" si="21"/>
        <v>8145.9969196919692</v>
      </c>
      <c r="F186" s="38">
        <f t="shared" si="22"/>
        <v>0.73954781838264361</v>
      </c>
      <c r="G186" s="39">
        <f t="shared" si="23"/>
        <v>1721.3026255600116</v>
      </c>
      <c r="H186" s="39">
        <f t="shared" si="24"/>
        <v>618.57398622978724</v>
      </c>
      <c r="I186" s="66">
        <f t="shared" si="25"/>
        <v>2339.876611789799</v>
      </c>
      <c r="J186" s="81">
        <f t="shared" si="26"/>
        <v>-141.05179287546991</v>
      </c>
      <c r="K186" s="37">
        <f t="shared" si="27"/>
        <v>2198.8248189143292</v>
      </c>
      <c r="L186" s="37">
        <f t="shared" si="28"/>
        <v>31904217.601753909</v>
      </c>
      <c r="M186" s="37">
        <f t="shared" si="29"/>
        <v>29980976.40589688</v>
      </c>
      <c r="N186" s="41">
        <f>'jan-feb'!M186</f>
        <v>12915779.765055766</v>
      </c>
      <c r="O186" s="41">
        <f t="shared" si="30"/>
        <v>17065196.640841112</v>
      </c>
      <c r="Q186" s="4"/>
      <c r="R186" s="4"/>
      <c r="S186" s="4"/>
      <c r="T186" s="4"/>
    </row>
    <row r="187" spans="1:20" s="34" customFormat="1" x14ac:dyDescent="0.2">
      <c r="A187" s="33">
        <v>3446</v>
      </c>
      <c r="B187" s="34" t="s">
        <v>129</v>
      </c>
      <c r="C187" s="36">
        <v>123373334</v>
      </c>
      <c r="D187" s="36">
        <v>13568</v>
      </c>
      <c r="E187" s="37">
        <f t="shared" si="21"/>
        <v>9092.9638856132078</v>
      </c>
      <c r="F187" s="38">
        <f t="shared" si="22"/>
        <v>0.8255197823585354</v>
      </c>
      <c r="G187" s="39">
        <f t="shared" si="23"/>
        <v>1153.1224460072683</v>
      </c>
      <c r="H187" s="39">
        <f t="shared" si="24"/>
        <v>287.13554815735375</v>
      </c>
      <c r="I187" s="66">
        <f t="shared" si="25"/>
        <v>1440.257994164622</v>
      </c>
      <c r="J187" s="81">
        <f t="shared" si="26"/>
        <v>-141.05179287546991</v>
      </c>
      <c r="K187" s="37">
        <f t="shared" si="27"/>
        <v>1299.206201289152</v>
      </c>
      <c r="L187" s="37">
        <f t="shared" si="28"/>
        <v>19541420.464825593</v>
      </c>
      <c r="M187" s="37">
        <f t="shared" si="29"/>
        <v>17627629.739091214</v>
      </c>
      <c r="N187" s="41">
        <f>'jan-feb'!M187</f>
        <v>7769983.8365439409</v>
      </c>
      <c r="O187" s="41">
        <f t="shared" si="30"/>
        <v>9857645.9025472738</v>
      </c>
      <c r="Q187" s="4"/>
      <c r="R187" s="4"/>
      <c r="S187" s="4"/>
      <c r="T187" s="4"/>
    </row>
    <row r="188" spans="1:20" s="34" customFormat="1" x14ac:dyDescent="0.2">
      <c r="A188" s="33">
        <v>3447</v>
      </c>
      <c r="B188" s="34" t="s">
        <v>130</v>
      </c>
      <c r="C188" s="36">
        <v>41598743</v>
      </c>
      <c r="D188" s="36">
        <v>5564</v>
      </c>
      <c r="E188" s="37">
        <f t="shared" si="21"/>
        <v>7476.4095974119336</v>
      </c>
      <c r="F188" s="38">
        <f t="shared" si="22"/>
        <v>0.67875822463607471</v>
      </c>
      <c r="G188" s="39">
        <f t="shared" si="23"/>
        <v>2123.055018928033</v>
      </c>
      <c r="H188" s="39">
        <f t="shared" si="24"/>
        <v>852.92954902779968</v>
      </c>
      <c r="I188" s="66">
        <f t="shared" si="25"/>
        <v>2975.9845679558325</v>
      </c>
      <c r="J188" s="81">
        <f t="shared" si="26"/>
        <v>-141.05179287546991</v>
      </c>
      <c r="K188" s="37">
        <f t="shared" si="27"/>
        <v>2834.9327750803627</v>
      </c>
      <c r="L188" s="37">
        <f t="shared" si="28"/>
        <v>16558378.136106253</v>
      </c>
      <c r="M188" s="37">
        <f t="shared" si="29"/>
        <v>15773565.960547138</v>
      </c>
      <c r="N188" s="41">
        <f>'jan-feb'!M188</f>
        <v>6627216.3938775416</v>
      </c>
      <c r="O188" s="41">
        <f t="shared" si="30"/>
        <v>9146349.5666695964</v>
      </c>
      <c r="Q188" s="4"/>
      <c r="R188" s="4"/>
      <c r="S188" s="4"/>
      <c r="T188" s="4"/>
    </row>
    <row r="189" spans="1:20" s="34" customFormat="1" x14ac:dyDescent="0.2">
      <c r="A189" s="33">
        <v>3448</v>
      </c>
      <c r="B189" s="34" t="s">
        <v>131</v>
      </c>
      <c r="C189" s="36">
        <v>51194770</v>
      </c>
      <c r="D189" s="36">
        <v>6527</v>
      </c>
      <c r="E189" s="37">
        <f t="shared" si="21"/>
        <v>7843.537612992186</v>
      </c>
      <c r="F189" s="38">
        <f t="shared" si="22"/>
        <v>0.7120885494159902</v>
      </c>
      <c r="G189" s="39">
        <f t="shared" si="23"/>
        <v>1902.7782095798814</v>
      </c>
      <c r="H189" s="39">
        <f t="shared" si="24"/>
        <v>724.43474357471132</v>
      </c>
      <c r="I189" s="66">
        <f t="shared" si="25"/>
        <v>2627.2129531545925</v>
      </c>
      <c r="J189" s="81">
        <f t="shared" si="26"/>
        <v>-141.05179287546991</v>
      </c>
      <c r="K189" s="37">
        <f t="shared" si="27"/>
        <v>2486.1611602791227</v>
      </c>
      <c r="L189" s="37">
        <f t="shared" si="28"/>
        <v>17147818.945240024</v>
      </c>
      <c r="M189" s="37">
        <f t="shared" si="29"/>
        <v>16227173.893141834</v>
      </c>
      <c r="N189" s="41">
        <f>'jan-feb'!M189</f>
        <v>4362876.6380101917</v>
      </c>
      <c r="O189" s="41">
        <f t="shared" si="30"/>
        <v>11864297.255131643</v>
      </c>
      <c r="Q189" s="4"/>
      <c r="R189" s="4"/>
      <c r="S189" s="4"/>
      <c r="T189" s="4"/>
    </row>
    <row r="190" spans="1:20" s="34" customFormat="1" x14ac:dyDescent="0.2">
      <c r="A190" s="33">
        <v>3449</v>
      </c>
      <c r="B190" s="34" t="s">
        <v>132</v>
      </c>
      <c r="C190" s="36">
        <v>26119462</v>
      </c>
      <c r="D190" s="36">
        <v>2866</v>
      </c>
      <c r="E190" s="37">
        <f t="shared" si="21"/>
        <v>9113.5596650383814</v>
      </c>
      <c r="F190" s="38">
        <f t="shared" si="22"/>
        <v>0.82738960429585484</v>
      </c>
      <c r="G190" s="39">
        <f t="shared" si="23"/>
        <v>1140.7649783521642</v>
      </c>
      <c r="H190" s="39">
        <f t="shared" si="24"/>
        <v>279.92702535854301</v>
      </c>
      <c r="I190" s="66">
        <f t="shared" si="25"/>
        <v>1420.6920037107072</v>
      </c>
      <c r="J190" s="81">
        <f t="shared" si="26"/>
        <v>-141.05179287546991</v>
      </c>
      <c r="K190" s="37">
        <f t="shared" si="27"/>
        <v>1279.6402108352372</v>
      </c>
      <c r="L190" s="37">
        <f t="shared" si="28"/>
        <v>4071703.2826348869</v>
      </c>
      <c r="M190" s="37">
        <f t="shared" si="29"/>
        <v>3667448.8442537896</v>
      </c>
      <c r="N190" s="41">
        <f>'jan-feb'!M190</f>
        <v>437431.75739458029</v>
      </c>
      <c r="O190" s="41">
        <f t="shared" si="30"/>
        <v>3230017.0868592095</v>
      </c>
      <c r="Q190" s="4"/>
      <c r="R190" s="4"/>
      <c r="S190" s="4"/>
      <c r="T190" s="4"/>
    </row>
    <row r="191" spans="1:20" s="34" customFormat="1" x14ac:dyDescent="0.2">
      <c r="A191" s="33">
        <v>3450</v>
      </c>
      <c r="B191" s="34" t="s">
        <v>133</v>
      </c>
      <c r="C191" s="36">
        <v>9974722</v>
      </c>
      <c r="D191" s="36">
        <v>1239</v>
      </c>
      <c r="E191" s="37">
        <f t="shared" si="21"/>
        <v>8050.6230831315579</v>
      </c>
      <c r="F191" s="38">
        <f t="shared" si="22"/>
        <v>0.73088914671183447</v>
      </c>
      <c r="G191" s="39">
        <f t="shared" si="23"/>
        <v>1778.5269274962584</v>
      </c>
      <c r="H191" s="39">
        <f t="shared" si="24"/>
        <v>651.95482902593119</v>
      </c>
      <c r="I191" s="66">
        <f t="shared" si="25"/>
        <v>2430.4817565221897</v>
      </c>
      <c r="J191" s="81">
        <f t="shared" si="26"/>
        <v>-141.05179287546991</v>
      </c>
      <c r="K191" s="37">
        <f t="shared" si="27"/>
        <v>2289.4299636467199</v>
      </c>
      <c r="L191" s="37">
        <f t="shared" si="28"/>
        <v>3011366.8963309932</v>
      </c>
      <c r="M191" s="37">
        <f t="shared" si="29"/>
        <v>2836603.7249582862</v>
      </c>
      <c r="N191" s="41">
        <f>'jan-feb'!M191</f>
        <v>1516931.914569424</v>
      </c>
      <c r="O191" s="41">
        <f t="shared" si="30"/>
        <v>1319671.8103888622</v>
      </c>
      <c r="Q191" s="4"/>
      <c r="R191" s="4"/>
      <c r="S191" s="4"/>
      <c r="T191" s="4"/>
    </row>
    <row r="192" spans="1:20" s="34" customFormat="1" x14ac:dyDescent="0.2">
      <c r="A192" s="33">
        <v>3451</v>
      </c>
      <c r="B192" s="34" t="s">
        <v>134</v>
      </c>
      <c r="C192" s="36">
        <v>59284905</v>
      </c>
      <c r="D192" s="36">
        <v>6401</v>
      </c>
      <c r="E192" s="37">
        <f t="shared" si="21"/>
        <v>9261.819246992658</v>
      </c>
      <c r="F192" s="38">
        <f t="shared" si="22"/>
        <v>0.84084959592972774</v>
      </c>
      <c r="G192" s="39">
        <f t="shared" si="23"/>
        <v>1051.8092291795983</v>
      </c>
      <c r="H192" s="39">
        <f t="shared" si="24"/>
        <v>228.03617167454621</v>
      </c>
      <c r="I192" s="66">
        <f t="shared" si="25"/>
        <v>1279.8454008541446</v>
      </c>
      <c r="J192" s="81">
        <f t="shared" si="26"/>
        <v>-141.05179287546991</v>
      </c>
      <c r="K192" s="37">
        <f t="shared" si="27"/>
        <v>1138.7936079786746</v>
      </c>
      <c r="L192" s="37">
        <f t="shared" si="28"/>
        <v>8192290.41086738</v>
      </c>
      <c r="M192" s="37">
        <f t="shared" si="29"/>
        <v>7289417.8846714962</v>
      </c>
      <c r="N192" s="41">
        <f>'jan-feb'!M192</f>
        <v>2535413.1373760123</v>
      </c>
      <c r="O192" s="41">
        <f t="shared" si="30"/>
        <v>4754004.7472954839</v>
      </c>
      <c r="Q192" s="4"/>
      <c r="R192" s="4"/>
      <c r="S192" s="4"/>
      <c r="T192" s="4"/>
    </row>
    <row r="193" spans="1:20" s="34" customFormat="1" x14ac:dyDescent="0.2">
      <c r="A193" s="33">
        <v>3452</v>
      </c>
      <c r="B193" s="34" t="s">
        <v>135</v>
      </c>
      <c r="C193" s="36">
        <v>21912255</v>
      </c>
      <c r="D193" s="36">
        <v>2091</v>
      </c>
      <c r="E193" s="37">
        <f t="shared" si="21"/>
        <v>10479.318507890961</v>
      </c>
      <c r="F193" s="38">
        <f t="shared" si="22"/>
        <v>0.9513822822487239</v>
      </c>
      <c r="G193" s="39">
        <f t="shared" si="23"/>
        <v>321.30967264061655</v>
      </c>
      <c r="H193" s="39">
        <f t="shared" si="24"/>
        <v>0</v>
      </c>
      <c r="I193" s="66">
        <f t="shared" si="25"/>
        <v>321.30967264061655</v>
      </c>
      <c r="J193" s="81">
        <f t="shared" si="26"/>
        <v>-141.05179287546991</v>
      </c>
      <c r="K193" s="37">
        <f t="shared" si="27"/>
        <v>180.25787976514664</v>
      </c>
      <c r="L193" s="37">
        <f t="shared" si="28"/>
        <v>671858.52549152926</v>
      </c>
      <c r="M193" s="37">
        <f t="shared" si="29"/>
        <v>376919.22658892162</v>
      </c>
      <c r="N193" s="41">
        <f>'jan-feb'!M193</f>
        <v>214846.91420518717</v>
      </c>
      <c r="O193" s="41">
        <f t="shared" si="30"/>
        <v>162072.31238373445</v>
      </c>
      <c r="Q193" s="4"/>
      <c r="R193" s="4"/>
      <c r="S193" s="4"/>
      <c r="T193" s="4"/>
    </row>
    <row r="194" spans="1:20" s="34" customFormat="1" x14ac:dyDescent="0.2">
      <c r="A194" s="33">
        <v>3453</v>
      </c>
      <c r="B194" s="34" t="s">
        <v>136</v>
      </c>
      <c r="C194" s="36">
        <v>32634570</v>
      </c>
      <c r="D194" s="36">
        <v>3291</v>
      </c>
      <c r="E194" s="37">
        <f t="shared" si="21"/>
        <v>9916.3081130355513</v>
      </c>
      <c r="F194" s="38">
        <f t="shared" si="22"/>
        <v>0.90026845132699385</v>
      </c>
      <c r="G194" s="39">
        <f t="shared" si="23"/>
        <v>659.11590955386237</v>
      </c>
      <c r="H194" s="39">
        <f t="shared" si="24"/>
        <v>0</v>
      </c>
      <c r="I194" s="66">
        <f t="shared" si="25"/>
        <v>659.11590955386237</v>
      </c>
      <c r="J194" s="81">
        <f t="shared" si="26"/>
        <v>-141.05179287546991</v>
      </c>
      <c r="K194" s="37">
        <f t="shared" si="27"/>
        <v>518.06411667839245</v>
      </c>
      <c r="L194" s="37">
        <f t="shared" si="28"/>
        <v>2169150.458341761</v>
      </c>
      <c r="M194" s="37">
        <f t="shared" si="29"/>
        <v>1704949.0079885896</v>
      </c>
      <c r="N194" s="41">
        <f>'jan-feb'!M194</f>
        <v>1331543.9034689048</v>
      </c>
      <c r="O194" s="41">
        <f t="shared" si="30"/>
        <v>373405.1045196848</v>
      </c>
      <c r="Q194" s="4"/>
      <c r="R194" s="4"/>
      <c r="S194" s="4"/>
      <c r="T194" s="4"/>
    </row>
    <row r="195" spans="1:20" s="34" customFormat="1" x14ac:dyDescent="0.2">
      <c r="A195" s="33">
        <v>3454</v>
      </c>
      <c r="B195" s="34" t="s">
        <v>137</v>
      </c>
      <c r="C195" s="36">
        <v>18059348</v>
      </c>
      <c r="D195" s="36">
        <v>1636</v>
      </c>
      <c r="E195" s="37">
        <f t="shared" si="21"/>
        <v>11038.721271393642</v>
      </c>
      <c r="F195" s="38">
        <f t="shared" si="22"/>
        <v>1.0021685883846307</v>
      </c>
      <c r="G195" s="39">
        <f t="shared" si="23"/>
        <v>-14.331985460992291</v>
      </c>
      <c r="H195" s="39">
        <f t="shared" si="24"/>
        <v>0</v>
      </c>
      <c r="I195" s="66">
        <f t="shared" si="25"/>
        <v>-14.331985460992291</v>
      </c>
      <c r="J195" s="81">
        <f t="shared" si="26"/>
        <v>-141.05179287546991</v>
      </c>
      <c r="K195" s="37">
        <f t="shared" si="27"/>
        <v>-155.3837783364622</v>
      </c>
      <c r="L195" s="37">
        <f t="shared" si="28"/>
        <v>-23447.128214183387</v>
      </c>
      <c r="M195" s="37">
        <f t="shared" si="29"/>
        <v>-254207.86135845215</v>
      </c>
      <c r="N195" s="41">
        <f>'jan-feb'!M195</f>
        <v>-1209402.8156672951</v>
      </c>
      <c r="O195" s="41">
        <f t="shared" si="30"/>
        <v>955194.95430884301</v>
      </c>
      <c r="Q195" s="4"/>
      <c r="R195" s="4"/>
      <c r="S195" s="4"/>
      <c r="T195" s="4"/>
    </row>
    <row r="196" spans="1:20" s="34" customFormat="1" x14ac:dyDescent="0.2">
      <c r="A196" s="33">
        <v>3801</v>
      </c>
      <c r="B196" s="34" t="s">
        <v>155</v>
      </c>
      <c r="C196" s="36">
        <v>242764872</v>
      </c>
      <c r="D196" s="36">
        <v>27682</v>
      </c>
      <c r="E196" s="37">
        <f t="shared" si="21"/>
        <v>8769.7735712737522</v>
      </c>
      <c r="F196" s="38">
        <f t="shared" si="22"/>
        <v>0.79617841453720017</v>
      </c>
      <c r="G196" s="39">
        <f t="shared" si="23"/>
        <v>1347.0366346109417</v>
      </c>
      <c r="H196" s="39">
        <f t="shared" si="24"/>
        <v>400.25215817616322</v>
      </c>
      <c r="I196" s="66">
        <f t="shared" si="25"/>
        <v>1747.288792787105</v>
      </c>
      <c r="J196" s="81">
        <f t="shared" si="26"/>
        <v>-141.05179287546991</v>
      </c>
      <c r="K196" s="37">
        <f t="shared" si="27"/>
        <v>1606.2369999116349</v>
      </c>
      <c r="L196" s="37">
        <f t="shared" si="28"/>
        <v>48368448.361932643</v>
      </c>
      <c r="M196" s="37">
        <f t="shared" si="29"/>
        <v>44463852.631553881</v>
      </c>
      <c r="N196" s="41">
        <f>'jan-feb'!M196</f>
        <v>19405369.559169322</v>
      </c>
      <c r="O196" s="41">
        <f t="shared" si="30"/>
        <v>25058483.072384559</v>
      </c>
      <c r="Q196" s="4"/>
      <c r="R196" s="4"/>
      <c r="S196" s="4"/>
      <c r="T196" s="4"/>
    </row>
    <row r="197" spans="1:20" s="34" customFormat="1" x14ac:dyDescent="0.2">
      <c r="A197" s="33">
        <v>3802</v>
      </c>
      <c r="B197" s="34" t="s">
        <v>160</v>
      </c>
      <c r="C197" s="36">
        <v>250720599</v>
      </c>
      <c r="D197" s="36">
        <v>26206</v>
      </c>
      <c r="E197" s="37">
        <f t="shared" si="21"/>
        <v>9567.2975272838285</v>
      </c>
      <c r="F197" s="38">
        <f t="shared" si="22"/>
        <v>0.86858294741264974</v>
      </c>
      <c r="G197" s="39">
        <f t="shared" si="23"/>
        <v>868.522261004896</v>
      </c>
      <c r="H197" s="39">
        <f t="shared" si="24"/>
        <v>121.11877357263656</v>
      </c>
      <c r="I197" s="66">
        <f t="shared" si="25"/>
        <v>989.64103457753254</v>
      </c>
      <c r="J197" s="81">
        <f t="shared" si="26"/>
        <v>-141.05179287546991</v>
      </c>
      <c r="K197" s="37">
        <f t="shared" si="27"/>
        <v>848.58924170206262</v>
      </c>
      <c r="L197" s="37">
        <f t="shared" si="28"/>
        <v>25934532.952138819</v>
      </c>
      <c r="M197" s="37">
        <f t="shared" si="29"/>
        <v>22238129.668044254</v>
      </c>
      <c r="N197" s="41">
        <f>'jan-feb'!M197</f>
        <v>12394329.280311799</v>
      </c>
      <c r="O197" s="41">
        <f t="shared" si="30"/>
        <v>9843800.3877324555</v>
      </c>
      <c r="Q197" s="4"/>
      <c r="R197" s="4"/>
      <c r="S197" s="4"/>
      <c r="T197" s="4"/>
    </row>
    <row r="198" spans="1:20" s="34" customFormat="1" x14ac:dyDescent="0.2">
      <c r="A198" s="33">
        <v>3803</v>
      </c>
      <c r="B198" s="34" t="s">
        <v>156</v>
      </c>
      <c r="C198" s="36">
        <v>602627559</v>
      </c>
      <c r="D198" s="36">
        <v>58561</v>
      </c>
      <c r="E198" s="37">
        <f t="shared" si="21"/>
        <v>10290.595430405901</v>
      </c>
      <c r="F198" s="38">
        <f t="shared" si="22"/>
        <v>0.93424874517419576</v>
      </c>
      <c r="G198" s="39">
        <f t="shared" si="23"/>
        <v>434.54351913165226</v>
      </c>
      <c r="H198" s="39">
        <f t="shared" si="24"/>
        <v>0</v>
      </c>
      <c r="I198" s="66">
        <f t="shared" si="25"/>
        <v>434.54351913165226</v>
      </c>
      <c r="J198" s="81">
        <f t="shared" si="26"/>
        <v>-141.05179287546991</v>
      </c>
      <c r="K198" s="37">
        <f t="shared" si="27"/>
        <v>293.49172625618235</v>
      </c>
      <c r="L198" s="37">
        <f t="shared" si="28"/>
        <v>25447303.023868687</v>
      </c>
      <c r="M198" s="37">
        <f t="shared" si="29"/>
        <v>17187168.981288295</v>
      </c>
      <c r="N198" s="41">
        <f>'jan-feb'!M198</f>
        <v>13725068.146731282</v>
      </c>
      <c r="O198" s="41">
        <f t="shared" si="30"/>
        <v>3462100.8345570136</v>
      </c>
      <c r="Q198" s="4"/>
      <c r="R198" s="4"/>
      <c r="S198" s="4"/>
      <c r="T198" s="4"/>
    </row>
    <row r="199" spans="1:20" s="34" customFormat="1" x14ac:dyDescent="0.2">
      <c r="A199" s="33">
        <v>3804</v>
      </c>
      <c r="B199" s="34" t="s">
        <v>157</v>
      </c>
      <c r="C199" s="36">
        <v>617716769</v>
      </c>
      <c r="D199" s="36">
        <v>65574</v>
      </c>
      <c r="E199" s="37">
        <f t="shared" si="21"/>
        <v>9420.1477567328511</v>
      </c>
      <c r="F199" s="38">
        <f t="shared" si="22"/>
        <v>0.85522371184463564</v>
      </c>
      <c r="G199" s="39">
        <f t="shared" si="23"/>
        <v>956.8121233354824</v>
      </c>
      <c r="H199" s="39">
        <f t="shared" si="24"/>
        <v>172.62119326547861</v>
      </c>
      <c r="I199" s="66">
        <f t="shared" si="25"/>
        <v>1129.433316600961</v>
      </c>
      <c r="J199" s="81">
        <f t="shared" si="26"/>
        <v>-141.05179287546991</v>
      </c>
      <c r="K199" s="37">
        <f t="shared" si="27"/>
        <v>988.38152372549109</v>
      </c>
      <c r="L199" s="37">
        <f t="shared" si="28"/>
        <v>74061460.302791417</v>
      </c>
      <c r="M199" s="37">
        <f t="shared" si="29"/>
        <v>64812130.036775351</v>
      </c>
      <c r="N199" s="41">
        <f>'jan-feb'!M199</f>
        <v>37080404.272901848</v>
      </c>
      <c r="O199" s="41">
        <f t="shared" si="30"/>
        <v>27731725.763873503</v>
      </c>
      <c r="Q199" s="4"/>
      <c r="R199" s="4"/>
      <c r="S199" s="4"/>
      <c r="T199" s="4"/>
    </row>
    <row r="200" spans="1:20" s="34" customFormat="1" x14ac:dyDescent="0.2">
      <c r="A200" s="33">
        <v>3805</v>
      </c>
      <c r="B200" s="34" t="s">
        <v>158</v>
      </c>
      <c r="C200" s="36">
        <v>443641378</v>
      </c>
      <c r="D200" s="36">
        <v>48246</v>
      </c>
      <c r="E200" s="37">
        <f t="shared" si="21"/>
        <v>9195.4022716909167</v>
      </c>
      <c r="F200" s="38">
        <f t="shared" si="22"/>
        <v>0.83481982085465511</v>
      </c>
      <c r="G200" s="39">
        <f t="shared" si="23"/>
        <v>1091.659414360643</v>
      </c>
      <c r="H200" s="39">
        <f t="shared" si="24"/>
        <v>251.28211303015567</v>
      </c>
      <c r="I200" s="66">
        <f t="shared" si="25"/>
        <v>1342.9415273907987</v>
      </c>
      <c r="J200" s="81">
        <f t="shared" si="26"/>
        <v>-141.05179287546991</v>
      </c>
      <c r="K200" s="37">
        <f t="shared" si="27"/>
        <v>1201.8897345153287</v>
      </c>
      <c r="L200" s="37">
        <f t="shared" si="28"/>
        <v>64791556.930496477</v>
      </c>
      <c r="M200" s="37">
        <f t="shared" si="29"/>
        <v>57986372.131426543</v>
      </c>
      <c r="N200" s="41">
        <f>'jan-feb'!M200</f>
        <v>29483420.933306221</v>
      </c>
      <c r="O200" s="41">
        <f t="shared" si="30"/>
        <v>28502951.198120322</v>
      </c>
      <c r="Q200" s="4"/>
      <c r="R200" s="4"/>
      <c r="S200" s="4"/>
      <c r="T200" s="4"/>
    </row>
    <row r="201" spans="1:20" s="34" customFormat="1" x14ac:dyDescent="0.2">
      <c r="A201" s="33">
        <v>3806</v>
      </c>
      <c r="B201" s="34" t="s">
        <v>162</v>
      </c>
      <c r="C201" s="36">
        <v>353251902</v>
      </c>
      <c r="D201" s="36">
        <v>37056</v>
      </c>
      <c r="E201" s="37">
        <f t="shared" ref="E201:E264" si="31">IF(ISNUMBER(C201),(C201)/D201,"")</f>
        <v>9532.9204987046633</v>
      </c>
      <c r="F201" s="38">
        <f t="shared" ref="F201:F264" si="32">IF(ISNUMBER(C201),E201/E$365,"")</f>
        <v>0.86546197195208441</v>
      </c>
      <c r="G201" s="39">
        <f t="shared" ref="G201:G264" si="33">IF(ISNUMBER(D201),(E$365-E201)*0.6,"")</f>
        <v>889.14847815239511</v>
      </c>
      <c r="H201" s="39">
        <f t="shared" ref="H201:H264" si="34">IF(ISNUMBER(D201),(IF(E201&gt;=E$365*0.9,0,IF(E201&lt;0.9*E$365,(E$365*0.9-E201)*0.35))),"")</f>
        <v>133.15073357534439</v>
      </c>
      <c r="I201" s="66">
        <f t="shared" ref="I201:I264" si="35">IF(ISNUMBER(C201),G201+H201,"")</f>
        <v>1022.2992117277395</v>
      </c>
      <c r="J201" s="81">
        <f t="shared" ref="J201:J264" si="36">IF(ISNUMBER(D201),I$367,"")</f>
        <v>-141.05179287546991</v>
      </c>
      <c r="K201" s="37">
        <f t="shared" ref="K201:K264" si="37">IF(ISNUMBER(I201),I201+J201,"")</f>
        <v>881.24741885226956</v>
      </c>
      <c r="L201" s="37">
        <f t="shared" ref="L201:L264" si="38">IF(ISNUMBER(I201),(I201*D201),"")</f>
        <v>37882319.589783117</v>
      </c>
      <c r="M201" s="37">
        <f t="shared" ref="M201:M264" si="39">IF(ISNUMBER(K201),(K201*D201),"")</f>
        <v>32655504.3529897</v>
      </c>
      <c r="N201" s="41">
        <f>'jan-feb'!M201</f>
        <v>15695909.49603273</v>
      </c>
      <c r="O201" s="41">
        <f t="shared" ref="O201:O264" si="40">IF(ISNUMBER(M201),(M201-N201),"")</f>
        <v>16959594.85695697</v>
      </c>
      <c r="Q201" s="4"/>
      <c r="R201" s="4"/>
      <c r="S201" s="4"/>
      <c r="T201" s="4"/>
    </row>
    <row r="202" spans="1:20" s="34" customFormat="1" x14ac:dyDescent="0.2">
      <c r="A202" s="33">
        <v>3807</v>
      </c>
      <c r="B202" s="34" t="s">
        <v>163</v>
      </c>
      <c r="C202" s="36">
        <v>493330774</v>
      </c>
      <c r="D202" s="36">
        <v>55924</v>
      </c>
      <c r="E202" s="37">
        <f t="shared" si="31"/>
        <v>8821.4500751019241</v>
      </c>
      <c r="F202" s="38">
        <f t="shared" si="32"/>
        <v>0.8008699515024772</v>
      </c>
      <c r="G202" s="39">
        <f t="shared" si="33"/>
        <v>1316.0307323140387</v>
      </c>
      <c r="H202" s="39">
        <f t="shared" si="34"/>
        <v>382.16538183630308</v>
      </c>
      <c r="I202" s="66">
        <f t="shared" si="35"/>
        <v>1698.1961141503418</v>
      </c>
      <c r="J202" s="81">
        <f t="shared" si="36"/>
        <v>-141.05179287546991</v>
      </c>
      <c r="K202" s="37">
        <f t="shared" si="37"/>
        <v>1557.1443212748718</v>
      </c>
      <c r="L202" s="37">
        <f t="shared" si="38"/>
        <v>94969919.48774372</v>
      </c>
      <c r="M202" s="37">
        <f t="shared" si="39"/>
        <v>87081739.022975937</v>
      </c>
      <c r="N202" s="41">
        <f>'jan-feb'!M202</f>
        <v>39355688.315601654</v>
      </c>
      <c r="O202" s="41">
        <f t="shared" si="40"/>
        <v>47726050.707374282</v>
      </c>
      <c r="Q202" s="4"/>
      <c r="R202" s="4"/>
      <c r="S202" s="4"/>
      <c r="T202" s="4"/>
    </row>
    <row r="203" spans="1:20" s="34" customFormat="1" x14ac:dyDescent="0.2">
      <c r="A203" s="33">
        <v>3808</v>
      </c>
      <c r="B203" s="34" t="s">
        <v>164</v>
      </c>
      <c r="C203" s="36">
        <v>119851580</v>
      </c>
      <c r="D203" s="36">
        <v>13025</v>
      </c>
      <c r="E203" s="37">
        <f t="shared" si="31"/>
        <v>9201.656813819578</v>
      </c>
      <c r="F203" s="38">
        <f t="shared" si="32"/>
        <v>0.83538764981798952</v>
      </c>
      <c r="G203" s="39">
        <f t="shared" si="33"/>
        <v>1087.9066890834463</v>
      </c>
      <c r="H203" s="39">
        <f t="shared" si="34"/>
        <v>249.09302328512419</v>
      </c>
      <c r="I203" s="66">
        <f t="shared" si="35"/>
        <v>1336.9997123685705</v>
      </c>
      <c r="J203" s="81">
        <f t="shared" si="36"/>
        <v>-141.05179287546991</v>
      </c>
      <c r="K203" s="37">
        <f t="shared" si="37"/>
        <v>1195.9479194931005</v>
      </c>
      <c r="L203" s="37">
        <f t="shared" si="38"/>
        <v>17414421.253600631</v>
      </c>
      <c r="M203" s="37">
        <f t="shared" si="39"/>
        <v>15577221.651397634</v>
      </c>
      <c r="N203" s="41">
        <f>'jan-feb'!M203</f>
        <v>4804721.1278585494</v>
      </c>
      <c r="O203" s="41">
        <f t="shared" si="40"/>
        <v>10772500.523539085</v>
      </c>
      <c r="Q203" s="4"/>
      <c r="R203" s="4"/>
      <c r="S203" s="4"/>
      <c r="T203" s="4"/>
    </row>
    <row r="204" spans="1:20" s="34" customFormat="1" x14ac:dyDescent="0.2">
      <c r="A204" s="33">
        <v>3811</v>
      </c>
      <c r="B204" s="34" t="s">
        <v>161</v>
      </c>
      <c r="C204" s="36">
        <v>287956800</v>
      </c>
      <c r="D204" s="36">
        <v>27286</v>
      </c>
      <c r="E204" s="37">
        <f t="shared" si="31"/>
        <v>10553.280070365756</v>
      </c>
      <c r="F204" s="38">
        <f t="shared" si="32"/>
        <v>0.95809700516252461</v>
      </c>
      <c r="G204" s="39">
        <f t="shared" si="33"/>
        <v>276.93273515573964</v>
      </c>
      <c r="H204" s="39">
        <f t="shared" si="34"/>
        <v>0</v>
      </c>
      <c r="I204" s="66">
        <f t="shared" si="35"/>
        <v>276.93273515573964</v>
      </c>
      <c r="J204" s="81">
        <f t="shared" si="36"/>
        <v>-141.05179287546991</v>
      </c>
      <c r="K204" s="37">
        <f t="shared" si="37"/>
        <v>135.88094228026972</v>
      </c>
      <c r="L204" s="37">
        <f t="shared" si="38"/>
        <v>7556386.6114595113</v>
      </c>
      <c r="M204" s="37">
        <f t="shared" si="39"/>
        <v>3707647.3910594396</v>
      </c>
      <c r="N204" s="41">
        <f>'jan-feb'!M204</f>
        <v>6842668.4428904755</v>
      </c>
      <c r="O204" s="41">
        <f t="shared" si="40"/>
        <v>-3135021.0518310359</v>
      </c>
      <c r="Q204" s="4"/>
      <c r="R204" s="4"/>
      <c r="S204" s="4"/>
      <c r="T204" s="4"/>
    </row>
    <row r="205" spans="1:20" s="34" customFormat="1" x14ac:dyDescent="0.2">
      <c r="A205" s="33">
        <v>3812</v>
      </c>
      <c r="B205" s="34" t="s">
        <v>165</v>
      </c>
      <c r="C205" s="36">
        <v>24551651</v>
      </c>
      <c r="D205" s="36">
        <v>2375</v>
      </c>
      <c r="E205" s="37">
        <f t="shared" si="31"/>
        <v>10337.537263157894</v>
      </c>
      <c r="F205" s="38">
        <f t="shared" si="32"/>
        <v>0.93851043718621918</v>
      </c>
      <c r="G205" s="39">
        <f t="shared" si="33"/>
        <v>406.37841948045678</v>
      </c>
      <c r="H205" s="39">
        <f t="shared" si="34"/>
        <v>0</v>
      </c>
      <c r="I205" s="66">
        <f t="shared" si="35"/>
        <v>406.37841948045678</v>
      </c>
      <c r="J205" s="81">
        <f t="shared" si="36"/>
        <v>-141.05179287546991</v>
      </c>
      <c r="K205" s="37">
        <f t="shared" si="37"/>
        <v>265.32662660498687</v>
      </c>
      <c r="L205" s="37">
        <f t="shared" si="38"/>
        <v>965148.74626608484</v>
      </c>
      <c r="M205" s="37">
        <f t="shared" si="39"/>
        <v>630150.73818684381</v>
      </c>
      <c r="N205" s="41">
        <f>'jan-feb'!M205</f>
        <v>1362554.1218744004</v>
      </c>
      <c r="O205" s="41">
        <f t="shared" si="40"/>
        <v>-732403.3836875566</v>
      </c>
      <c r="Q205" s="4"/>
      <c r="R205" s="4"/>
      <c r="S205" s="4"/>
      <c r="T205" s="4"/>
    </row>
    <row r="206" spans="1:20" s="34" customFormat="1" x14ac:dyDescent="0.2">
      <c r="A206" s="33">
        <v>3813</v>
      </c>
      <c r="B206" s="34" t="s">
        <v>166</v>
      </c>
      <c r="C206" s="36">
        <v>137242582</v>
      </c>
      <c r="D206" s="36">
        <v>14172</v>
      </c>
      <c r="E206" s="37">
        <f t="shared" si="31"/>
        <v>9684.0659046006203</v>
      </c>
      <c r="F206" s="38">
        <f t="shared" si="32"/>
        <v>0.87918395789080983</v>
      </c>
      <c r="G206" s="39">
        <f t="shared" si="33"/>
        <v>798.46123461482091</v>
      </c>
      <c r="H206" s="39">
        <f t="shared" si="34"/>
        <v>80.249841511759399</v>
      </c>
      <c r="I206" s="66">
        <f t="shared" si="35"/>
        <v>878.71107612658034</v>
      </c>
      <c r="J206" s="81">
        <f t="shared" si="36"/>
        <v>-141.05179287546991</v>
      </c>
      <c r="K206" s="37">
        <f t="shared" si="37"/>
        <v>737.65928325111042</v>
      </c>
      <c r="L206" s="37">
        <f t="shared" si="38"/>
        <v>12453093.370865896</v>
      </c>
      <c r="M206" s="37">
        <f t="shared" si="39"/>
        <v>10454107.362234738</v>
      </c>
      <c r="N206" s="41">
        <f>'jan-feb'!M206</f>
        <v>4795743.418949049</v>
      </c>
      <c r="O206" s="41">
        <f t="shared" si="40"/>
        <v>5658363.9432856888</v>
      </c>
      <c r="Q206" s="4"/>
      <c r="R206" s="4"/>
      <c r="S206" s="4"/>
      <c r="T206" s="4"/>
    </row>
    <row r="207" spans="1:20" s="34" customFormat="1" x14ac:dyDescent="0.2">
      <c r="A207" s="33">
        <v>3814</v>
      </c>
      <c r="B207" s="34" t="s">
        <v>167</v>
      </c>
      <c r="C207" s="36">
        <v>99169302</v>
      </c>
      <c r="D207" s="36">
        <v>10413</v>
      </c>
      <c r="E207" s="37">
        <f t="shared" si="31"/>
        <v>9523.6053010659743</v>
      </c>
      <c r="F207" s="38">
        <f t="shared" si="32"/>
        <v>0.86461627631048132</v>
      </c>
      <c r="G207" s="39">
        <f t="shared" si="33"/>
        <v>894.73759673560846</v>
      </c>
      <c r="H207" s="39">
        <f t="shared" si="34"/>
        <v>136.41105274888548</v>
      </c>
      <c r="I207" s="66">
        <f t="shared" si="35"/>
        <v>1031.1486494844939</v>
      </c>
      <c r="J207" s="81">
        <f t="shared" si="36"/>
        <v>-141.05179287546991</v>
      </c>
      <c r="K207" s="37">
        <f t="shared" si="37"/>
        <v>890.09685660902403</v>
      </c>
      <c r="L207" s="37">
        <f t="shared" si="38"/>
        <v>10737350.887082035</v>
      </c>
      <c r="M207" s="37">
        <f t="shared" si="39"/>
        <v>9268578.5678697675</v>
      </c>
      <c r="N207" s="41">
        <f>'jan-feb'!M207</f>
        <v>8188794.541696053</v>
      </c>
      <c r="O207" s="41">
        <f t="shared" si="40"/>
        <v>1079784.0261737145</v>
      </c>
      <c r="Q207" s="4"/>
      <c r="R207" s="4"/>
      <c r="S207" s="4"/>
      <c r="T207" s="4"/>
    </row>
    <row r="208" spans="1:20" s="34" customFormat="1" x14ac:dyDescent="0.2">
      <c r="A208" s="33">
        <v>3815</v>
      </c>
      <c r="B208" s="34" t="s">
        <v>168</v>
      </c>
      <c r="C208" s="36">
        <v>32395365</v>
      </c>
      <c r="D208" s="36">
        <v>4091</v>
      </c>
      <c r="E208" s="37">
        <f t="shared" si="31"/>
        <v>7918.6910290882424</v>
      </c>
      <c r="F208" s="38">
        <f t="shared" si="32"/>
        <v>0.71891147673425193</v>
      </c>
      <c r="G208" s="39">
        <f t="shared" si="33"/>
        <v>1857.6861599222475</v>
      </c>
      <c r="H208" s="39">
        <f t="shared" si="34"/>
        <v>698.13104794109165</v>
      </c>
      <c r="I208" s="66">
        <f t="shared" si="35"/>
        <v>2555.8172078633393</v>
      </c>
      <c r="J208" s="81">
        <f t="shared" si="36"/>
        <v>-141.05179287546991</v>
      </c>
      <c r="K208" s="37">
        <f t="shared" si="37"/>
        <v>2414.7654149878695</v>
      </c>
      <c r="L208" s="37">
        <f t="shared" si="38"/>
        <v>10455848.197368922</v>
      </c>
      <c r="M208" s="37">
        <f t="shared" si="39"/>
        <v>9878805.3127153739</v>
      </c>
      <c r="N208" s="41">
        <f>'jan-feb'!M208</f>
        <v>4562890.6424160721</v>
      </c>
      <c r="O208" s="41">
        <f t="shared" si="40"/>
        <v>5315914.6702993019</v>
      </c>
      <c r="Q208" s="4"/>
      <c r="R208" s="4"/>
      <c r="S208" s="4"/>
      <c r="T208" s="4"/>
    </row>
    <row r="209" spans="1:20" s="34" customFormat="1" x14ac:dyDescent="0.2">
      <c r="A209" s="33">
        <v>3816</v>
      </c>
      <c r="B209" s="34" t="s">
        <v>169</v>
      </c>
      <c r="C209" s="36">
        <v>56182062</v>
      </c>
      <c r="D209" s="36">
        <v>6559</v>
      </c>
      <c r="E209" s="37">
        <f t="shared" si="31"/>
        <v>8565.6444579966465</v>
      </c>
      <c r="F209" s="38">
        <f t="shared" si="32"/>
        <v>0.7776462149941914</v>
      </c>
      <c r="G209" s="39">
        <f t="shared" si="33"/>
        <v>1469.5141025772052</v>
      </c>
      <c r="H209" s="39">
        <f t="shared" si="34"/>
        <v>471.69734782315021</v>
      </c>
      <c r="I209" s="66">
        <f t="shared" si="35"/>
        <v>1941.2114504003555</v>
      </c>
      <c r="J209" s="81">
        <f t="shared" si="36"/>
        <v>-141.05179287546991</v>
      </c>
      <c r="K209" s="37">
        <f t="shared" si="37"/>
        <v>1800.1596575248855</v>
      </c>
      <c r="L209" s="37">
        <f t="shared" si="38"/>
        <v>12732405.903175931</v>
      </c>
      <c r="M209" s="37">
        <f t="shared" si="39"/>
        <v>11807247.193705725</v>
      </c>
      <c r="N209" s="41">
        <f>'jan-feb'!M209</f>
        <v>4729410.5635680789</v>
      </c>
      <c r="O209" s="41">
        <f t="shared" si="40"/>
        <v>7077836.6301376456</v>
      </c>
      <c r="Q209" s="4"/>
      <c r="R209" s="4"/>
      <c r="S209" s="4"/>
      <c r="T209" s="4"/>
    </row>
    <row r="210" spans="1:20" s="34" customFormat="1" x14ac:dyDescent="0.2">
      <c r="A210" s="33">
        <v>3817</v>
      </c>
      <c r="B210" s="34" t="s">
        <v>405</v>
      </c>
      <c r="C210" s="36">
        <v>85893154</v>
      </c>
      <c r="D210" s="36">
        <v>10735</v>
      </c>
      <c r="E210" s="37">
        <f t="shared" si="31"/>
        <v>8001.2253376804847</v>
      </c>
      <c r="F210" s="38">
        <f t="shared" si="32"/>
        <v>0.72640449059895895</v>
      </c>
      <c r="G210" s="39">
        <f t="shared" si="33"/>
        <v>1808.1655747669022</v>
      </c>
      <c r="H210" s="39">
        <f t="shared" si="34"/>
        <v>669.24403993380679</v>
      </c>
      <c r="I210" s="66">
        <f t="shared" si="35"/>
        <v>2477.409614700709</v>
      </c>
      <c r="J210" s="81">
        <f t="shared" si="36"/>
        <v>-141.05179287546991</v>
      </c>
      <c r="K210" s="37">
        <f t="shared" si="37"/>
        <v>2336.3578218252392</v>
      </c>
      <c r="L210" s="37">
        <f t="shared" si="38"/>
        <v>26594992.213812109</v>
      </c>
      <c r="M210" s="37">
        <f t="shared" si="39"/>
        <v>25080801.217293944</v>
      </c>
      <c r="N210" s="41">
        <f>'jan-feb'!M210</f>
        <v>11067322.848872285</v>
      </c>
      <c r="O210" s="41">
        <f t="shared" si="40"/>
        <v>14013478.368421659</v>
      </c>
      <c r="Q210" s="4"/>
      <c r="R210" s="4"/>
      <c r="S210" s="4"/>
      <c r="T210" s="4"/>
    </row>
    <row r="211" spans="1:20" s="34" customFormat="1" x14ac:dyDescent="0.2">
      <c r="A211" s="33">
        <v>3818</v>
      </c>
      <c r="B211" s="34" t="s">
        <v>171</v>
      </c>
      <c r="C211" s="36">
        <v>76829564</v>
      </c>
      <c r="D211" s="36">
        <v>5546</v>
      </c>
      <c r="E211" s="37">
        <f t="shared" si="31"/>
        <v>13853.148936170213</v>
      </c>
      <c r="F211" s="38">
        <f t="shared" si="32"/>
        <v>1.257681064021557</v>
      </c>
      <c r="G211" s="39">
        <f t="shared" si="33"/>
        <v>-1702.9885843269349</v>
      </c>
      <c r="H211" s="39">
        <f t="shared" si="34"/>
        <v>0</v>
      </c>
      <c r="I211" s="66">
        <f t="shared" si="35"/>
        <v>-1702.9885843269349</v>
      </c>
      <c r="J211" s="81">
        <f t="shared" si="36"/>
        <v>-141.05179287546991</v>
      </c>
      <c r="K211" s="37">
        <f t="shared" si="37"/>
        <v>-1844.0403772024047</v>
      </c>
      <c r="L211" s="37">
        <f t="shared" si="38"/>
        <v>-9444774.6886771806</v>
      </c>
      <c r="M211" s="37">
        <f t="shared" si="39"/>
        <v>-10227047.931964537</v>
      </c>
      <c r="N211" s="41">
        <f>'jan-feb'!M211</f>
        <v>-12442394.543576293</v>
      </c>
      <c r="O211" s="41">
        <f t="shared" si="40"/>
        <v>2215346.6116117556</v>
      </c>
      <c r="Q211" s="4"/>
      <c r="R211" s="4"/>
      <c r="S211" s="4"/>
      <c r="T211" s="4"/>
    </row>
    <row r="212" spans="1:20" s="34" customFormat="1" x14ac:dyDescent="0.2">
      <c r="A212" s="33">
        <v>3819</v>
      </c>
      <c r="B212" s="34" t="s">
        <v>172</v>
      </c>
      <c r="C212" s="36">
        <v>16714158</v>
      </c>
      <c r="D212" s="36">
        <v>1588</v>
      </c>
      <c r="E212" s="37">
        <f t="shared" si="31"/>
        <v>10525.288413098237</v>
      </c>
      <c r="F212" s="38">
        <f t="shared" si="32"/>
        <v>0.95555573620929612</v>
      </c>
      <c r="G212" s="39">
        <f t="shared" si="33"/>
        <v>293.7277295162512</v>
      </c>
      <c r="H212" s="39">
        <f t="shared" si="34"/>
        <v>0</v>
      </c>
      <c r="I212" s="66">
        <f t="shared" si="35"/>
        <v>293.7277295162512</v>
      </c>
      <c r="J212" s="81">
        <f t="shared" si="36"/>
        <v>-141.05179287546991</v>
      </c>
      <c r="K212" s="37">
        <f t="shared" si="37"/>
        <v>152.67593664078129</v>
      </c>
      <c r="L212" s="37">
        <f t="shared" si="38"/>
        <v>466439.63447180693</v>
      </c>
      <c r="M212" s="37">
        <f t="shared" si="39"/>
        <v>242449.38738556069</v>
      </c>
      <c r="N212" s="41">
        <f>'jan-feb'!M212</f>
        <v>-698928.77266483137</v>
      </c>
      <c r="O212" s="41">
        <f t="shared" si="40"/>
        <v>941378.16005039203</v>
      </c>
      <c r="Q212" s="4"/>
      <c r="R212" s="4"/>
      <c r="S212" s="4"/>
      <c r="T212" s="4"/>
    </row>
    <row r="213" spans="1:20" s="34" customFormat="1" x14ac:dyDescent="0.2">
      <c r="A213" s="33">
        <v>3820</v>
      </c>
      <c r="B213" s="34" t="s">
        <v>173</v>
      </c>
      <c r="C213" s="36">
        <v>29017358</v>
      </c>
      <c r="D213" s="36">
        <v>2939</v>
      </c>
      <c r="E213" s="37">
        <f t="shared" si="31"/>
        <v>9873.2078938414434</v>
      </c>
      <c r="F213" s="38">
        <f t="shared" si="32"/>
        <v>0.89635552656271322</v>
      </c>
      <c r="G213" s="39">
        <f t="shared" si="33"/>
        <v>684.97604107032714</v>
      </c>
      <c r="H213" s="39">
        <f t="shared" si="34"/>
        <v>14.050145277471346</v>
      </c>
      <c r="I213" s="66">
        <f t="shared" si="35"/>
        <v>699.02618634779844</v>
      </c>
      <c r="J213" s="81">
        <f t="shared" si="36"/>
        <v>-141.05179287546991</v>
      </c>
      <c r="K213" s="37">
        <f t="shared" si="37"/>
        <v>557.97439347232853</v>
      </c>
      <c r="L213" s="37">
        <f t="shared" si="38"/>
        <v>2054437.9616761797</v>
      </c>
      <c r="M213" s="37">
        <f t="shared" si="39"/>
        <v>1639886.7424151734</v>
      </c>
      <c r="N213" s="41">
        <f>'jan-feb'!M213</f>
        <v>-165226.44550499989</v>
      </c>
      <c r="O213" s="41">
        <f t="shared" si="40"/>
        <v>1805113.1879201734</v>
      </c>
      <c r="Q213" s="4"/>
      <c r="R213" s="4"/>
      <c r="S213" s="4"/>
      <c r="T213" s="4"/>
    </row>
    <row r="214" spans="1:20" s="34" customFormat="1" x14ac:dyDescent="0.2">
      <c r="A214" s="33">
        <v>3821</v>
      </c>
      <c r="B214" s="34" t="s">
        <v>174</v>
      </c>
      <c r="C214" s="36">
        <v>23247655</v>
      </c>
      <c r="D214" s="36">
        <v>2427</v>
      </c>
      <c r="E214" s="37">
        <f t="shared" si="31"/>
        <v>9578.7618459002879</v>
      </c>
      <c r="F214" s="38">
        <f t="shared" si="32"/>
        <v>0.86962375456070429</v>
      </c>
      <c r="G214" s="39">
        <f t="shared" si="33"/>
        <v>861.64366983502043</v>
      </c>
      <c r="H214" s="39">
        <f t="shared" si="34"/>
        <v>117.10626205687576</v>
      </c>
      <c r="I214" s="66">
        <f t="shared" si="35"/>
        <v>978.74993189189615</v>
      </c>
      <c r="J214" s="81">
        <f t="shared" si="36"/>
        <v>-141.05179287546991</v>
      </c>
      <c r="K214" s="37">
        <f t="shared" si="37"/>
        <v>837.69813901642624</v>
      </c>
      <c r="L214" s="37">
        <f t="shared" si="38"/>
        <v>2375426.0847016321</v>
      </c>
      <c r="M214" s="37">
        <f t="shared" si="39"/>
        <v>2033093.3833928665</v>
      </c>
      <c r="N214" s="41">
        <f>'jan-feb'!M214</f>
        <v>437907.41318794317</v>
      </c>
      <c r="O214" s="41">
        <f t="shared" si="40"/>
        <v>1595185.9702049233</v>
      </c>
      <c r="Q214" s="4"/>
      <c r="R214" s="4"/>
      <c r="S214" s="4"/>
      <c r="T214" s="4"/>
    </row>
    <row r="215" spans="1:20" s="34" customFormat="1" x14ac:dyDescent="0.2">
      <c r="A215" s="33">
        <v>3822</v>
      </c>
      <c r="B215" s="34" t="s">
        <v>175</v>
      </c>
      <c r="C215" s="36">
        <v>14801226</v>
      </c>
      <c r="D215" s="36">
        <v>1442</v>
      </c>
      <c r="E215" s="37">
        <f t="shared" si="31"/>
        <v>10264.373092926491</v>
      </c>
      <c r="F215" s="38">
        <f t="shared" si="32"/>
        <v>0.93186810684754573</v>
      </c>
      <c r="G215" s="39">
        <f t="shared" si="33"/>
        <v>450.27692161929843</v>
      </c>
      <c r="H215" s="39">
        <f t="shared" si="34"/>
        <v>0</v>
      </c>
      <c r="I215" s="66">
        <f t="shared" si="35"/>
        <v>450.27692161929843</v>
      </c>
      <c r="J215" s="81">
        <f t="shared" si="36"/>
        <v>-141.05179287546991</v>
      </c>
      <c r="K215" s="37">
        <f t="shared" si="37"/>
        <v>309.22512874382852</v>
      </c>
      <c r="L215" s="37">
        <f t="shared" si="38"/>
        <v>649299.32097502833</v>
      </c>
      <c r="M215" s="37">
        <f t="shared" si="39"/>
        <v>445902.6356486007</v>
      </c>
      <c r="N215" s="41">
        <f>'jan-feb'!M215</f>
        <v>-661187.76686567208</v>
      </c>
      <c r="O215" s="41">
        <f t="shared" si="40"/>
        <v>1107090.4025142728</v>
      </c>
      <c r="Q215" s="4"/>
      <c r="R215" s="4"/>
      <c r="S215" s="4"/>
      <c r="T215" s="4"/>
    </row>
    <row r="216" spans="1:20" s="34" customFormat="1" x14ac:dyDescent="0.2">
      <c r="A216" s="33">
        <v>3823</v>
      </c>
      <c r="B216" s="34" t="s">
        <v>176</v>
      </c>
      <c r="C216" s="36">
        <v>12397563</v>
      </c>
      <c r="D216" s="36">
        <v>1224</v>
      </c>
      <c r="E216" s="37">
        <f t="shared" si="31"/>
        <v>10128.72794117647</v>
      </c>
      <c r="F216" s="38">
        <f t="shared" si="32"/>
        <v>0.9195533371465644</v>
      </c>
      <c r="G216" s="39">
        <f t="shared" si="33"/>
        <v>531.66401266931098</v>
      </c>
      <c r="H216" s="39">
        <f t="shared" si="34"/>
        <v>0</v>
      </c>
      <c r="I216" s="66">
        <f t="shared" si="35"/>
        <v>531.66401266931098</v>
      </c>
      <c r="J216" s="81">
        <f t="shared" si="36"/>
        <v>-141.05179287546991</v>
      </c>
      <c r="K216" s="37">
        <f t="shared" si="37"/>
        <v>390.61221979384106</v>
      </c>
      <c r="L216" s="37">
        <f t="shared" si="38"/>
        <v>650756.75150723662</v>
      </c>
      <c r="M216" s="37">
        <f t="shared" si="39"/>
        <v>478109.35702766146</v>
      </c>
      <c r="N216" s="41">
        <f>'jan-feb'!M216</f>
        <v>-805305.1965628172</v>
      </c>
      <c r="O216" s="41">
        <f t="shared" si="40"/>
        <v>1283414.5535904786</v>
      </c>
      <c r="Q216" s="4"/>
      <c r="R216" s="4"/>
      <c r="S216" s="4"/>
      <c r="T216" s="4"/>
    </row>
    <row r="217" spans="1:20" s="34" customFormat="1" x14ac:dyDescent="0.2">
      <c r="A217" s="33">
        <v>3824</v>
      </c>
      <c r="B217" s="34" t="s">
        <v>177</v>
      </c>
      <c r="C217" s="36">
        <v>31264915</v>
      </c>
      <c r="D217" s="36">
        <v>2198</v>
      </c>
      <c r="E217" s="37">
        <f t="shared" si="31"/>
        <v>14224.256141947224</v>
      </c>
      <c r="F217" s="38">
        <f t="shared" si="32"/>
        <v>1.2913726461721731</v>
      </c>
      <c r="G217" s="39">
        <f t="shared" si="33"/>
        <v>-1925.6529077931411</v>
      </c>
      <c r="H217" s="39">
        <f t="shared" si="34"/>
        <v>0</v>
      </c>
      <c r="I217" s="66">
        <f t="shared" si="35"/>
        <v>-1925.6529077931411</v>
      </c>
      <c r="J217" s="81">
        <f t="shared" si="36"/>
        <v>-141.05179287546991</v>
      </c>
      <c r="K217" s="37">
        <f t="shared" si="37"/>
        <v>-2066.7047006686112</v>
      </c>
      <c r="L217" s="37">
        <f t="shared" si="38"/>
        <v>-4232585.0913293241</v>
      </c>
      <c r="M217" s="37">
        <f t="shared" si="39"/>
        <v>-4542616.9320696071</v>
      </c>
      <c r="N217" s="41">
        <f>'jan-feb'!M217</f>
        <v>-6093932.9941544719</v>
      </c>
      <c r="O217" s="41">
        <f t="shared" si="40"/>
        <v>1551316.0620848648</v>
      </c>
      <c r="Q217" s="4"/>
      <c r="R217" s="4"/>
      <c r="S217" s="4"/>
      <c r="T217" s="4"/>
    </row>
    <row r="218" spans="1:20" s="34" customFormat="1" x14ac:dyDescent="0.2">
      <c r="A218" s="33">
        <v>3825</v>
      </c>
      <c r="B218" s="34" t="s">
        <v>178</v>
      </c>
      <c r="C218" s="36">
        <v>59241013</v>
      </c>
      <c r="D218" s="36">
        <v>3832</v>
      </c>
      <c r="E218" s="37">
        <f t="shared" si="31"/>
        <v>15459.554540709812</v>
      </c>
      <c r="F218" s="38">
        <f t="shared" si="32"/>
        <v>1.4035212566937432</v>
      </c>
      <c r="G218" s="39">
        <f t="shared" si="33"/>
        <v>-2666.8319470506945</v>
      </c>
      <c r="H218" s="39">
        <f t="shared" si="34"/>
        <v>0</v>
      </c>
      <c r="I218" s="66">
        <f t="shared" si="35"/>
        <v>-2666.8319470506945</v>
      </c>
      <c r="J218" s="81">
        <f t="shared" si="36"/>
        <v>-141.05179287546991</v>
      </c>
      <c r="K218" s="37">
        <f t="shared" si="37"/>
        <v>-2807.8837399261643</v>
      </c>
      <c r="L218" s="37">
        <f t="shared" si="38"/>
        <v>-10219300.021098262</v>
      </c>
      <c r="M218" s="37">
        <f t="shared" si="39"/>
        <v>-10759810.491397062</v>
      </c>
      <c r="N218" s="41">
        <f>'jan-feb'!M218</f>
        <v>-11437762.133029995</v>
      </c>
      <c r="O218" s="41">
        <f t="shared" si="40"/>
        <v>677951.64163293317</v>
      </c>
      <c r="Q218" s="4"/>
      <c r="R218" s="4"/>
      <c r="S218" s="4"/>
      <c r="T218" s="4"/>
    </row>
    <row r="219" spans="1:20" s="34" customFormat="1" x14ac:dyDescent="0.2">
      <c r="A219" s="33">
        <v>4201</v>
      </c>
      <c r="B219" s="34" t="s">
        <v>179</v>
      </c>
      <c r="C219" s="36">
        <v>58615642</v>
      </c>
      <c r="D219" s="36">
        <v>6806</v>
      </c>
      <c r="E219" s="37">
        <f t="shared" si="31"/>
        <v>8612.3482221569211</v>
      </c>
      <c r="F219" s="38">
        <f t="shared" si="32"/>
        <v>0.781886293554925</v>
      </c>
      <c r="G219" s="39">
        <f t="shared" si="33"/>
        <v>1441.4918440810404</v>
      </c>
      <c r="H219" s="39">
        <f t="shared" si="34"/>
        <v>455.35103036705408</v>
      </c>
      <c r="I219" s="66">
        <f t="shared" si="35"/>
        <v>1896.8428744480946</v>
      </c>
      <c r="J219" s="81">
        <f t="shared" si="36"/>
        <v>-141.05179287546991</v>
      </c>
      <c r="K219" s="37">
        <f t="shared" si="37"/>
        <v>1755.7910815726245</v>
      </c>
      <c r="L219" s="37">
        <f t="shared" si="38"/>
        <v>12909912.603493731</v>
      </c>
      <c r="M219" s="37">
        <f t="shared" si="39"/>
        <v>11949914.101183282</v>
      </c>
      <c r="N219" s="41">
        <f>'jan-feb'!M219</f>
        <v>5369210.5858430164</v>
      </c>
      <c r="O219" s="41">
        <f t="shared" si="40"/>
        <v>6580703.5153402658</v>
      </c>
      <c r="Q219" s="4"/>
      <c r="R219" s="4"/>
      <c r="S219" s="4"/>
      <c r="T219" s="4"/>
    </row>
    <row r="220" spans="1:20" s="34" customFormat="1" x14ac:dyDescent="0.2">
      <c r="A220" s="33">
        <v>4202</v>
      </c>
      <c r="B220" s="34" t="s">
        <v>180</v>
      </c>
      <c r="C220" s="36">
        <v>223297620</v>
      </c>
      <c r="D220" s="36">
        <v>24587</v>
      </c>
      <c r="E220" s="37">
        <f t="shared" si="31"/>
        <v>9081.9384227437258</v>
      </c>
      <c r="F220" s="38">
        <f t="shared" si="32"/>
        <v>0.82451881745612132</v>
      </c>
      <c r="G220" s="39">
        <f t="shared" si="33"/>
        <v>1159.7377237289577</v>
      </c>
      <c r="H220" s="39">
        <f t="shared" si="34"/>
        <v>290.99446016167246</v>
      </c>
      <c r="I220" s="66">
        <f t="shared" si="35"/>
        <v>1450.73218389063</v>
      </c>
      <c r="J220" s="81">
        <f t="shared" si="36"/>
        <v>-141.05179287546991</v>
      </c>
      <c r="K220" s="37">
        <f t="shared" si="37"/>
        <v>1309.6803910151602</v>
      </c>
      <c r="L220" s="37">
        <f t="shared" si="38"/>
        <v>35669152.20531892</v>
      </c>
      <c r="M220" s="37">
        <f t="shared" si="39"/>
        <v>32201111.773889747</v>
      </c>
      <c r="N220" s="41">
        <f>'jan-feb'!M220</f>
        <v>16118538.512242474</v>
      </c>
      <c r="O220" s="41">
        <f t="shared" si="40"/>
        <v>16082573.261647273</v>
      </c>
      <c r="Q220" s="4"/>
      <c r="R220" s="4"/>
      <c r="S220" s="4"/>
      <c r="T220" s="4"/>
    </row>
    <row r="221" spans="1:20" s="34" customFormat="1" x14ac:dyDescent="0.2">
      <c r="A221" s="33">
        <v>4203</v>
      </c>
      <c r="B221" s="34" t="s">
        <v>181</v>
      </c>
      <c r="C221" s="36">
        <v>410702731</v>
      </c>
      <c r="D221" s="36">
        <v>45891</v>
      </c>
      <c r="E221" s="37">
        <f t="shared" si="31"/>
        <v>8949.5267263733622</v>
      </c>
      <c r="F221" s="38">
        <f t="shared" si="32"/>
        <v>0.81249760235569257</v>
      </c>
      <c r="G221" s="39">
        <f t="shared" si="33"/>
        <v>1239.1847415511759</v>
      </c>
      <c r="H221" s="39">
        <f t="shared" si="34"/>
        <v>337.33855389129974</v>
      </c>
      <c r="I221" s="66">
        <f t="shared" si="35"/>
        <v>1576.5232954424755</v>
      </c>
      <c r="J221" s="81">
        <f t="shared" si="36"/>
        <v>-141.05179287546991</v>
      </c>
      <c r="K221" s="37">
        <f t="shared" si="37"/>
        <v>1435.4715025670057</v>
      </c>
      <c r="L221" s="37">
        <f t="shared" si="38"/>
        <v>72348230.55115065</v>
      </c>
      <c r="M221" s="37">
        <f t="shared" si="39"/>
        <v>65875222.724302456</v>
      </c>
      <c r="N221" s="41">
        <f>'jan-feb'!M221</f>
        <v>33474209.427405506</v>
      </c>
      <c r="O221" s="41">
        <f t="shared" si="40"/>
        <v>32401013.296896949</v>
      </c>
      <c r="Q221" s="4"/>
      <c r="R221" s="4"/>
      <c r="S221" s="4"/>
      <c r="T221" s="4"/>
    </row>
    <row r="222" spans="1:20" s="34" customFormat="1" x14ac:dyDescent="0.2">
      <c r="A222" s="33">
        <v>4204</v>
      </c>
      <c r="B222" s="34" t="s">
        <v>194</v>
      </c>
      <c r="C222" s="36">
        <v>1082954011</v>
      </c>
      <c r="D222" s="36">
        <v>115569</v>
      </c>
      <c r="E222" s="37">
        <f t="shared" si="31"/>
        <v>9370.627166454673</v>
      </c>
      <c r="F222" s="38">
        <f t="shared" si="32"/>
        <v>0.85072790306072654</v>
      </c>
      <c r="G222" s="39">
        <f t="shared" si="33"/>
        <v>986.52447750238935</v>
      </c>
      <c r="H222" s="39">
        <f t="shared" si="34"/>
        <v>189.95339986284097</v>
      </c>
      <c r="I222" s="66">
        <f t="shared" si="35"/>
        <v>1176.4778773652304</v>
      </c>
      <c r="J222" s="81">
        <f t="shared" si="36"/>
        <v>-141.05179287546991</v>
      </c>
      <c r="K222" s="37">
        <f t="shared" si="37"/>
        <v>1035.4260844897603</v>
      </c>
      <c r="L222" s="37">
        <f t="shared" si="38"/>
        <v>135964371.80922231</v>
      </c>
      <c r="M222" s="37">
        <f t="shared" si="39"/>
        <v>119663157.15839711</v>
      </c>
      <c r="N222" s="41">
        <f>'jan-feb'!M222</f>
        <v>58499417.178106338</v>
      </c>
      <c r="O222" s="41">
        <f t="shared" si="40"/>
        <v>61163739.980290771</v>
      </c>
      <c r="Q222" s="4"/>
      <c r="R222" s="4"/>
      <c r="S222" s="4"/>
      <c r="T222" s="4"/>
    </row>
    <row r="223" spans="1:20" s="34" customFormat="1" x14ac:dyDescent="0.2">
      <c r="A223" s="33">
        <v>4205</v>
      </c>
      <c r="B223" s="34" t="s">
        <v>199</v>
      </c>
      <c r="C223" s="36">
        <v>199701818</v>
      </c>
      <c r="D223" s="36">
        <v>23479</v>
      </c>
      <c r="E223" s="37">
        <f t="shared" si="31"/>
        <v>8505.5504067464535</v>
      </c>
      <c r="F223" s="38">
        <f t="shared" si="32"/>
        <v>0.77219047704854826</v>
      </c>
      <c r="G223" s="39">
        <f t="shared" si="33"/>
        <v>1505.5705333273211</v>
      </c>
      <c r="H223" s="39">
        <f t="shared" si="34"/>
        <v>492.73026576071777</v>
      </c>
      <c r="I223" s="66">
        <f t="shared" si="35"/>
        <v>1998.3007990880387</v>
      </c>
      <c r="J223" s="81">
        <f t="shared" si="36"/>
        <v>-141.05179287546991</v>
      </c>
      <c r="K223" s="37">
        <f t="shared" si="37"/>
        <v>1857.2490062125689</v>
      </c>
      <c r="L223" s="37">
        <f t="shared" si="38"/>
        <v>46918104.461788058</v>
      </c>
      <c r="M223" s="37">
        <f t="shared" si="39"/>
        <v>43606349.416864909</v>
      </c>
      <c r="N223" s="41">
        <f>'jan-feb'!M223</f>
        <v>18555725.727300648</v>
      </c>
      <c r="O223" s="41">
        <f t="shared" si="40"/>
        <v>25050623.689564262</v>
      </c>
      <c r="Q223" s="4"/>
      <c r="R223" s="4"/>
      <c r="S223" s="4"/>
      <c r="T223" s="4"/>
    </row>
    <row r="224" spans="1:20" s="34" customFormat="1" x14ac:dyDescent="0.2">
      <c r="A224" s="33">
        <v>4206</v>
      </c>
      <c r="B224" s="34" t="s">
        <v>195</v>
      </c>
      <c r="C224" s="36">
        <v>85455903</v>
      </c>
      <c r="D224" s="36">
        <v>9860</v>
      </c>
      <c r="E224" s="37">
        <f t="shared" si="31"/>
        <v>8666.9272819472608</v>
      </c>
      <c r="F224" s="38">
        <f t="shared" si="32"/>
        <v>0.78684134386923921</v>
      </c>
      <c r="G224" s="39">
        <f t="shared" si="33"/>
        <v>1408.7444082068366</v>
      </c>
      <c r="H224" s="39">
        <f t="shared" si="34"/>
        <v>436.24835944043525</v>
      </c>
      <c r="I224" s="66">
        <f t="shared" si="35"/>
        <v>1844.9927676472719</v>
      </c>
      <c r="J224" s="81">
        <f t="shared" si="36"/>
        <v>-141.05179287546991</v>
      </c>
      <c r="K224" s="37">
        <f t="shared" si="37"/>
        <v>1703.9409747718018</v>
      </c>
      <c r="L224" s="37">
        <f t="shared" si="38"/>
        <v>18191628.6890021</v>
      </c>
      <c r="M224" s="37">
        <f t="shared" si="39"/>
        <v>16800858.011249967</v>
      </c>
      <c r="N224" s="41">
        <f>'jan-feb'!M224</f>
        <v>7343305.0750238234</v>
      </c>
      <c r="O224" s="41">
        <f t="shared" si="40"/>
        <v>9457552.9362261444</v>
      </c>
      <c r="Q224" s="4"/>
      <c r="R224" s="4"/>
      <c r="S224" s="4"/>
      <c r="T224" s="4"/>
    </row>
    <row r="225" spans="1:20" s="34" customFormat="1" x14ac:dyDescent="0.2">
      <c r="A225" s="33">
        <v>4207</v>
      </c>
      <c r="B225" s="34" t="s">
        <v>196</v>
      </c>
      <c r="C225" s="36">
        <v>84441683</v>
      </c>
      <c r="D225" s="36">
        <v>9216</v>
      </c>
      <c r="E225" s="37">
        <f t="shared" si="31"/>
        <v>9162.5090060763887</v>
      </c>
      <c r="F225" s="38">
        <f t="shared" si="32"/>
        <v>0.8318335512716285</v>
      </c>
      <c r="G225" s="39">
        <f t="shared" si="33"/>
        <v>1111.3953737293598</v>
      </c>
      <c r="H225" s="39">
        <f t="shared" si="34"/>
        <v>262.79475599524045</v>
      </c>
      <c r="I225" s="66">
        <f t="shared" si="35"/>
        <v>1374.1901297246002</v>
      </c>
      <c r="J225" s="81">
        <f t="shared" si="36"/>
        <v>-141.05179287546991</v>
      </c>
      <c r="K225" s="37">
        <f t="shared" si="37"/>
        <v>1233.1383368491302</v>
      </c>
      <c r="L225" s="37">
        <f t="shared" si="38"/>
        <v>12664536.235541916</v>
      </c>
      <c r="M225" s="37">
        <f t="shared" si="39"/>
        <v>11364602.912401583</v>
      </c>
      <c r="N225" s="41">
        <f>'jan-feb'!M225</f>
        <v>4606269.0106713558</v>
      </c>
      <c r="O225" s="41">
        <f t="shared" si="40"/>
        <v>6758333.9017302273</v>
      </c>
      <c r="Q225" s="4"/>
      <c r="R225" s="4"/>
      <c r="S225" s="4"/>
      <c r="T225" s="4"/>
    </row>
    <row r="226" spans="1:20" s="34" customFormat="1" x14ac:dyDescent="0.2">
      <c r="A226" s="33">
        <v>4211</v>
      </c>
      <c r="B226" s="34" t="s">
        <v>182</v>
      </c>
      <c r="C226" s="36">
        <v>18090391</v>
      </c>
      <c r="D226" s="36">
        <v>2421</v>
      </c>
      <c r="E226" s="37">
        <f t="shared" si="31"/>
        <v>7472.2804626187526</v>
      </c>
      <c r="F226" s="38">
        <f t="shared" si="32"/>
        <v>0.67838335429691177</v>
      </c>
      <c r="G226" s="39">
        <f t="shared" si="33"/>
        <v>2125.5324998039414</v>
      </c>
      <c r="H226" s="39">
        <f t="shared" si="34"/>
        <v>854.37474620541309</v>
      </c>
      <c r="I226" s="66">
        <f t="shared" si="35"/>
        <v>2979.9072460093544</v>
      </c>
      <c r="J226" s="81">
        <f t="shared" si="36"/>
        <v>-141.05179287546991</v>
      </c>
      <c r="K226" s="37">
        <f t="shared" si="37"/>
        <v>2838.8554531338846</v>
      </c>
      <c r="L226" s="37">
        <f t="shared" si="38"/>
        <v>7214355.4425886469</v>
      </c>
      <c r="M226" s="37">
        <f t="shared" si="39"/>
        <v>6872869.0520371348</v>
      </c>
      <c r="N226" s="41">
        <f>'jan-feb'!M226</f>
        <v>2502824.7086138623</v>
      </c>
      <c r="O226" s="41">
        <f t="shared" si="40"/>
        <v>4370044.3434232725</v>
      </c>
      <c r="Q226" s="4"/>
      <c r="R226" s="4"/>
      <c r="S226" s="4"/>
      <c r="T226" s="4"/>
    </row>
    <row r="227" spans="1:20" s="34" customFormat="1" x14ac:dyDescent="0.2">
      <c r="A227" s="33">
        <v>4212</v>
      </c>
      <c r="B227" s="34" t="s">
        <v>183</v>
      </c>
      <c r="C227" s="36">
        <v>16816828</v>
      </c>
      <c r="D227" s="36">
        <v>2143</v>
      </c>
      <c r="E227" s="37">
        <f t="shared" si="31"/>
        <v>7847.3299113392441</v>
      </c>
      <c r="F227" s="38">
        <f t="shared" si="32"/>
        <v>0.71243283950066283</v>
      </c>
      <c r="G227" s="39">
        <f t="shared" si="33"/>
        <v>1900.5028305716467</v>
      </c>
      <c r="H227" s="39">
        <f t="shared" si="34"/>
        <v>723.1074391532411</v>
      </c>
      <c r="I227" s="66">
        <f t="shared" si="35"/>
        <v>2623.610269724888</v>
      </c>
      <c r="J227" s="81">
        <f t="shared" si="36"/>
        <v>-141.05179287546991</v>
      </c>
      <c r="K227" s="37">
        <f t="shared" si="37"/>
        <v>2482.5584768494182</v>
      </c>
      <c r="L227" s="37">
        <f t="shared" si="38"/>
        <v>5622396.8080204353</v>
      </c>
      <c r="M227" s="37">
        <f t="shared" si="39"/>
        <v>5320122.8158883033</v>
      </c>
      <c r="N227" s="41">
        <f>'jan-feb'!M227</f>
        <v>2527302.4865797213</v>
      </c>
      <c r="O227" s="41">
        <f t="shared" si="40"/>
        <v>2792820.329308582</v>
      </c>
      <c r="Q227" s="4"/>
      <c r="R227" s="4"/>
      <c r="S227" s="4"/>
      <c r="T227" s="4"/>
    </row>
    <row r="228" spans="1:20" s="34" customFormat="1" x14ac:dyDescent="0.2">
      <c r="A228" s="33">
        <v>4213</v>
      </c>
      <c r="B228" s="34" t="s">
        <v>184</v>
      </c>
      <c r="C228" s="36">
        <v>51534489</v>
      </c>
      <c r="D228" s="36">
        <v>6184</v>
      </c>
      <c r="E228" s="37">
        <f t="shared" si="31"/>
        <v>8333.5202134540759</v>
      </c>
      <c r="F228" s="38">
        <f t="shared" si="32"/>
        <v>0.75657243110529826</v>
      </c>
      <c r="G228" s="39">
        <f t="shared" si="33"/>
        <v>1608.7886493027474</v>
      </c>
      <c r="H228" s="39">
        <f t="shared" si="34"/>
        <v>552.94083341304986</v>
      </c>
      <c r="I228" s="66">
        <f t="shared" si="35"/>
        <v>2161.7294827157975</v>
      </c>
      <c r="J228" s="81">
        <f t="shared" si="36"/>
        <v>-141.05179287546991</v>
      </c>
      <c r="K228" s="37">
        <f t="shared" si="37"/>
        <v>2020.6776898403277</v>
      </c>
      <c r="L228" s="37">
        <f t="shared" si="38"/>
        <v>13368135.121114492</v>
      </c>
      <c r="M228" s="37">
        <f t="shared" si="39"/>
        <v>12495870.833972586</v>
      </c>
      <c r="N228" s="41">
        <f>'jan-feb'!M228</f>
        <v>4536888.8390615946</v>
      </c>
      <c r="O228" s="41">
        <f t="shared" si="40"/>
        <v>7958981.9949109918</v>
      </c>
      <c r="Q228" s="4"/>
      <c r="R228" s="4"/>
      <c r="S228" s="4"/>
      <c r="T228" s="4"/>
    </row>
    <row r="229" spans="1:20" s="34" customFormat="1" x14ac:dyDescent="0.2">
      <c r="A229" s="33">
        <v>4214</v>
      </c>
      <c r="B229" s="34" t="s">
        <v>185</v>
      </c>
      <c r="C229" s="36">
        <v>51398284</v>
      </c>
      <c r="D229" s="36">
        <v>6174</v>
      </c>
      <c r="E229" s="37">
        <f t="shared" si="31"/>
        <v>8324.9569160997726</v>
      </c>
      <c r="F229" s="38">
        <f t="shared" si="32"/>
        <v>0.75579499797599914</v>
      </c>
      <c r="G229" s="39">
        <f t="shared" si="33"/>
        <v>1613.9266277153295</v>
      </c>
      <c r="H229" s="39">
        <f t="shared" si="34"/>
        <v>555.93798748705603</v>
      </c>
      <c r="I229" s="66">
        <f t="shared" si="35"/>
        <v>2169.8646152023857</v>
      </c>
      <c r="J229" s="81">
        <f t="shared" si="36"/>
        <v>-141.05179287546991</v>
      </c>
      <c r="K229" s="37">
        <f t="shared" si="37"/>
        <v>2028.8128223269159</v>
      </c>
      <c r="L229" s="37">
        <f t="shared" si="38"/>
        <v>13396744.134259529</v>
      </c>
      <c r="M229" s="37">
        <f t="shared" si="39"/>
        <v>12525890.365046378</v>
      </c>
      <c r="N229" s="41">
        <f>'jan-feb'!M229</f>
        <v>3348855.1810747562</v>
      </c>
      <c r="O229" s="41">
        <f t="shared" si="40"/>
        <v>9177035.1839716211</v>
      </c>
      <c r="Q229" s="4"/>
      <c r="R229" s="4"/>
      <c r="S229" s="4"/>
      <c r="T229" s="4"/>
    </row>
    <row r="230" spans="1:20" s="34" customFormat="1" x14ac:dyDescent="0.2">
      <c r="A230" s="33">
        <v>4215</v>
      </c>
      <c r="B230" s="34" t="s">
        <v>186</v>
      </c>
      <c r="C230" s="36">
        <v>112450262</v>
      </c>
      <c r="D230" s="36">
        <v>11419</v>
      </c>
      <c r="E230" s="37">
        <f t="shared" si="31"/>
        <v>9847.6453279621692</v>
      </c>
      <c r="F230" s="38">
        <f t="shared" si="32"/>
        <v>0.89403478669322223</v>
      </c>
      <c r="G230" s="39">
        <f t="shared" si="33"/>
        <v>700.31358059789159</v>
      </c>
      <c r="H230" s="39">
        <f t="shared" si="34"/>
        <v>22.997043335217313</v>
      </c>
      <c r="I230" s="66">
        <f t="shared" si="35"/>
        <v>723.3106239331089</v>
      </c>
      <c r="J230" s="81">
        <f t="shared" si="36"/>
        <v>-141.05179287546991</v>
      </c>
      <c r="K230" s="37">
        <f t="shared" si="37"/>
        <v>582.25883105763899</v>
      </c>
      <c r="L230" s="37">
        <f t="shared" si="38"/>
        <v>8259484.0146921705</v>
      </c>
      <c r="M230" s="37">
        <f t="shared" si="39"/>
        <v>6648813.5918471795</v>
      </c>
      <c r="N230" s="41">
        <f>'jan-feb'!M230</f>
        <v>5985617.5951721128</v>
      </c>
      <c r="O230" s="41">
        <f t="shared" si="40"/>
        <v>663195.99667506665</v>
      </c>
      <c r="Q230" s="4"/>
      <c r="R230" s="4"/>
      <c r="S230" s="4"/>
      <c r="T230" s="4"/>
    </row>
    <row r="231" spans="1:20" s="34" customFormat="1" x14ac:dyDescent="0.2">
      <c r="A231" s="33">
        <v>4216</v>
      </c>
      <c r="B231" s="34" t="s">
        <v>187</v>
      </c>
      <c r="C231" s="36">
        <v>41608877</v>
      </c>
      <c r="D231" s="36">
        <v>5390</v>
      </c>
      <c r="E231" s="37">
        <f t="shared" si="31"/>
        <v>7719.6432282003707</v>
      </c>
      <c r="F231" s="38">
        <f t="shared" si="32"/>
        <v>0.70084059255006603</v>
      </c>
      <c r="G231" s="39">
        <f t="shared" si="33"/>
        <v>1977.1148404549706</v>
      </c>
      <c r="H231" s="39">
        <f t="shared" si="34"/>
        <v>767.79777825184669</v>
      </c>
      <c r="I231" s="66">
        <f t="shared" si="35"/>
        <v>2744.9126187068173</v>
      </c>
      <c r="J231" s="81">
        <f t="shared" si="36"/>
        <v>-141.05179287546991</v>
      </c>
      <c r="K231" s="37">
        <f t="shared" si="37"/>
        <v>2603.8608258313475</v>
      </c>
      <c r="L231" s="37">
        <f t="shared" si="38"/>
        <v>14795079.014829746</v>
      </c>
      <c r="M231" s="37">
        <f t="shared" si="39"/>
        <v>14034809.851230962</v>
      </c>
      <c r="N231" s="41">
        <f>'jan-feb'!M231</f>
        <v>5508527.2049065344</v>
      </c>
      <c r="O231" s="41">
        <f t="shared" si="40"/>
        <v>8526282.6463244278</v>
      </c>
      <c r="Q231" s="4"/>
      <c r="R231" s="4"/>
      <c r="S231" s="4"/>
      <c r="T231" s="4"/>
    </row>
    <row r="232" spans="1:20" s="34" customFormat="1" x14ac:dyDescent="0.2">
      <c r="A232" s="33">
        <v>4217</v>
      </c>
      <c r="B232" s="34" t="s">
        <v>188</v>
      </c>
      <c r="C232" s="36">
        <v>16880409</v>
      </c>
      <c r="D232" s="36">
        <v>1786</v>
      </c>
      <c r="E232" s="37">
        <f t="shared" si="31"/>
        <v>9451.5167973124298</v>
      </c>
      <c r="F232" s="38">
        <f t="shared" si="32"/>
        <v>0.85807160213407385</v>
      </c>
      <c r="G232" s="39">
        <f t="shared" si="33"/>
        <v>937.99069898773519</v>
      </c>
      <c r="H232" s="39">
        <f t="shared" si="34"/>
        <v>161.64202906262608</v>
      </c>
      <c r="I232" s="66">
        <f t="shared" si="35"/>
        <v>1099.6327280503613</v>
      </c>
      <c r="J232" s="81">
        <f t="shared" si="36"/>
        <v>-141.05179287546991</v>
      </c>
      <c r="K232" s="37">
        <f t="shared" si="37"/>
        <v>958.58093517489135</v>
      </c>
      <c r="L232" s="37">
        <f t="shared" si="38"/>
        <v>1963944.0522979451</v>
      </c>
      <c r="M232" s="37">
        <f t="shared" si="39"/>
        <v>1712025.5502223559</v>
      </c>
      <c r="N232" s="41">
        <f>'jan-feb'!M232</f>
        <v>207700.22495000687</v>
      </c>
      <c r="O232" s="41">
        <f t="shared" si="40"/>
        <v>1504325.3252723489</v>
      </c>
      <c r="Q232" s="4"/>
      <c r="R232" s="4"/>
      <c r="S232" s="4"/>
      <c r="T232" s="4"/>
    </row>
    <row r="233" spans="1:20" s="34" customFormat="1" x14ac:dyDescent="0.2">
      <c r="A233" s="33">
        <v>4218</v>
      </c>
      <c r="B233" s="34" t="s">
        <v>189</v>
      </c>
      <c r="C233" s="36">
        <v>11731882</v>
      </c>
      <c r="D233" s="36">
        <v>1344</v>
      </c>
      <c r="E233" s="37">
        <f t="shared" si="31"/>
        <v>8729.0788690476184</v>
      </c>
      <c r="F233" s="38">
        <f t="shared" si="32"/>
        <v>0.7924838786138787</v>
      </c>
      <c r="G233" s="39">
        <f t="shared" si="33"/>
        <v>1371.4534559466222</v>
      </c>
      <c r="H233" s="39">
        <f t="shared" si="34"/>
        <v>414.49530395531008</v>
      </c>
      <c r="I233" s="66">
        <f t="shared" si="35"/>
        <v>1785.9487599019321</v>
      </c>
      <c r="J233" s="81">
        <f t="shared" si="36"/>
        <v>-141.05179287546991</v>
      </c>
      <c r="K233" s="37">
        <f t="shared" si="37"/>
        <v>1644.8969670264623</v>
      </c>
      <c r="L233" s="37">
        <f t="shared" si="38"/>
        <v>2400315.1333081969</v>
      </c>
      <c r="M233" s="37">
        <f t="shared" si="39"/>
        <v>2210741.5236835652</v>
      </c>
      <c r="N233" s="41">
        <f>'jan-feb'!M233</f>
        <v>-283581.60406897555</v>
      </c>
      <c r="O233" s="41">
        <f t="shared" si="40"/>
        <v>2494323.1277525406</v>
      </c>
      <c r="Q233" s="4"/>
      <c r="R233" s="4"/>
      <c r="S233" s="4"/>
      <c r="T233" s="4"/>
    </row>
    <row r="234" spans="1:20" s="34" customFormat="1" x14ac:dyDescent="0.2">
      <c r="A234" s="33">
        <v>4219</v>
      </c>
      <c r="B234" s="34" t="s">
        <v>190</v>
      </c>
      <c r="C234" s="36">
        <v>29704451</v>
      </c>
      <c r="D234" s="36">
        <v>3904</v>
      </c>
      <c r="E234" s="37">
        <f t="shared" si="31"/>
        <v>7608.7220799180332</v>
      </c>
      <c r="F234" s="38">
        <f t="shared" si="32"/>
        <v>0.69077043244155933</v>
      </c>
      <c r="G234" s="39">
        <f t="shared" si="33"/>
        <v>2043.6675294243732</v>
      </c>
      <c r="H234" s="39">
        <f t="shared" si="34"/>
        <v>806.62018015066485</v>
      </c>
      <c r="I234" s="66">
        <f t="shared" si="35"/>
        <v>2850.2877095750382</v>
      </c>
      <c r="J234" s="81">
        <f t="shared" si="36"/>
        <v>-141.05179287546991</v>
      </c>
      <c r="K234" s="37">
        <f t="shared" si="37"/>
        <v>2709.2359166995684</v>
      </c>
      <c r="L234" s="37">
        <f t="shared" si="38"/>
        <v>11127523.218180949</v>
      </c>
      <c r="M234" s="37">
        <f t="shared" si="39"/>
        <v>10576857.018795116</v>
      </c>
      <c r="N234" s="41">
        <f>'jan-feb'!M234</f>
        <v>3910316.418062171</v>
      </c>
      <c r="O234" s="41">
        <f t="shared" si="40"/>
        <v>6666540.6007329449</v>
      </c>
      <c r="Q234" s="4"/>
      <c r="R234" s="4"/>
      <c r="S234" s="4"/>
      <c r="T234" s="4"/>
    </row>
    <row r="235" spans="1:20" s="34" customFormat="1" x14ac:dyDescent="0.2">
      <c r="A235" s="33">
        <v>4220</v>
      </c>
      <c r="B235" s="34" t="s">
        <v>191</v>
      </c>
      <c r="C235" s="36">
        <v>11181816</v>
      </c>
      <c r="D235" s="36">
        <v>1136</v>
      </c>
      <c r="E235" s="37">
        <f t="shared" si="31"/>
        <v>9843.147887323943</v>
      </c>
      <c r="F235" s="38">
        <f t="shared" si="32"/>
        <v>0.89362647909808124</v>
      </c>
      <c r="G235" s="39">
        <f t="shared" si="33"/>
        <v>703.01204498082734</v>
      </c>
      <c r="H235" s="39">
        <f t="shared" si="34"/>
        <v>24.571147558596476</v>
      </c>
      <c r="I235" s="66">
        <f t="shared" si="35"/>
        <v>727.58319253942386</v>
      </c>
      <c r="J235" s="81">
        <f t="shared" si="36"/>
        <v>-141.05179287546991</v>
      </c>
      <c r="K235" s="37">
        <f t="shared" si="37"/>
        <v>586.53139966395395</v>
      </c>
      <c r="L235" s="37">
        <f t="shared" si="38"/>
        <v>826534.50672478555</v>
      </c>
      <c r="M235" s="37">
        <f t="shared" si="39"/>
        <v>666299.67001825164</v>
      </c>
      <c r="N235" s="41">
        <f>'jan-feb'!M235</f>
        <v>-412440.6177249676</v>
      </c>
      <c r="O235" s="41">
        <f t="shared" si="40"/>
        <v>1078740.2877432192</v>
      </c>
      <c r="Q235" s="4"/>
      <c r="R235" s="4"/>
      <c r="S235" s="4"/>
      <c r="T235" s="4"/>
    </row>
    <row r="236" spans="1:20" s="34" customFormat="1" x14ac:dyDescent="0.2">
      <c r="A236" s="33">
        <v>4221</v>
      </c>
      <c r="B236" s="34" t="s">
        <v>192</v>
      </c>
      <c r="C236" s="36">
        <v>19034115</v>
      </c>
      <c r="D236" s="36">
        <v>1180</v>
      </c>
      <c r="E236" s="37">
        <f t="shared" si="31"/>
        <v>16130.605932203391</v>
      </c>
      <c r="F236" s="38">
        <f t="shared" si="32"/>
        <v>1.4644437683880489</v>
      </c>
      <c r="G236" s="39">
        <f t="shared" si="33"/>
        <v>-3069.462781946841</v>
      </c>
      <c r="H236" s="39">
        <f t="shared" si="34"/>
        <v>0</v>
      </c>
      <c r="I236" s="66">
        <f t="shared" si="35"/>
        <v>-3069.462781946841</v>
      </c>
      <c r="J236" s="81">
        <f t="shared" si="36"/>
        <v>-141.05179287546991</v>
      </c>
      <c r="K236" s="37">
        <f t="shared" si="37"/>
        <v>-3210.5145748223108</v>
      </c>
      <c r="L236" s="37">
        <f t="shared" si="38"/>
        <v>-3621966.0826972723</v>
      </c>
      <c r="M236" s="37">
        <f t="shared" si="39"/>
        <v>-3788407.1982903266</v>
      </c>
      <c r="N236" s="41">
        <f>'jan-feb'!M236</f>
        <v>-4182440.5071438928</v>
      </c>
      <c r="O236" s="41">
        <f t="shared" si="40"/>
        <v>394033.30885356618</v>
      </c>
      <c r="Q236" s="4"/>
      <c r="R236" s="4"/>
      <c r="S236" s="4"/>
      <c r="T236" s="4"/>
    </row>
    <row r="237" spans="1:20" s="34" customFormat="1" x14ac:dyDescent="0.2">
      <c r="A237" s="33">
        <v>4222</v>
      </c>
      <c r="B237" s="34" t="s">
        <v>193</v>
      </c>
      <c r="C237" s="36">
        <v>34717236</v>
      </c>
      <c r="D237" s="36">
        <v>995</v>
      </c>
      <c r="E237" s="37">
        <f t="shared" si="31"/>
        <v>34891.694472361807</v>
      </c>
      <c r="F237" s="38">
        <f t="shared" si="32"/>
        <v>3.1677002558558134</v>
      </c>
      <c r="G237" s="39">
        <f t="shared" si="33"/>
        <v>-14326.11590604189</v>
      </c>
      <c r="H237" s="39">
        <f t="shared" si="34"/>
        <v>0</v>
      </c>
      <c r="I237" s="66">
        <f t="shared" si="35"/>
        <v>-14326.11590604189</v>
      </c>
      <c r="J237" s="81">
        <f t="shared" si="36"/>
        <v>-141.05179287546991</v>
      </c>
      <c r="K237" s="37">
        <f t="shared" si="37"/>
        <v>-14467.167698917361</v>
      </c>
      <c r="L237" s="37">
        <f t="shared" si="38"/>
        <v>-14254485.326511681</v>
      </c>
      <c r="M237" s="37">
        <f t="shared" si="39"/>
        <v>-14394831.860422775</v>
      </c>
      <c r="N237" s="41">
        <f>'jan-feb'!M237</f>
        <v>-13433694.003905231</v>
      </c>
      <c r="O237" s="41">
        <f t="shared" si="40"/>
        <v>-961137.85651754402</v>
      </c>
      <c r="Q237" s="4"/>
      <c r="R237" s="4"/>
      <c r="S237" s="4"/>
      <c r="T237" s="4"/>
    </row>
    <row r="238" spans="1:20" s="34" customFormat="1" x14ac:dyDescent="0.2">
      <c r="A238" s="33">
        <v>4223</v>
      </c>
      <c r="B238" s="34" t="s">
        <v>197</v>
      </c>
      <c r="C238" s="36">
        <v>119095387</v>
      </c>
      <c r="D238" s="36">
        <v>15294</v>
      </c>
      <c r="E238" s="37">
        <f t="shared" si="31"/>
        <v>7787.0659735844119</v>
      </c>
      <c r="F238" s="38">
        <f t="shared" si="32"/>
        <v>0.70696167812740029</v>
      </c>
      <c r="G238" s="39">
        <f t="shared" si="33"/>
        <v>1936.661193224546</v>
      </c>
      <c r="H238" s="39">
        <f t="shared" si="34"/>
        <v>744.19981736743227</v>
      </c>
      <c r="I238" s="66">
        <f t="shared" si="35"/>
        <v>2680.8610105919784</v>
      </c>
      <c r="J238" s="81">
        <f t="shared" si="36"/>
        <v>-141.05179287546991</v>
      </c>
      <c r="K238" s="37">
        <f t="shared" si="37"/>
        <v>2539.8092177165086</v>
      </c>
      <c r="L238" s="37">
        <f t="shared" si="38"/>
        <v>41001088.295993716</v>
      </c>
      <c r="M238" s="37">
        <f t="shared" si="39"/>
        <v>38843842.175756283</v>
      </c>
      <c r="N238" s="41">
        <f>'jan-feb'!M238</f>
        <v>11811501.415072452</v>
      </c>
      <c r="O238" s="41">
        <f t="shared" si="40"/>
        <v>27032340.760683831</v>
      </c>
      <c r="Q238" s="4"/>
      <c r="R238" s="4"/>
      <c r="S238" s="4"/>
      <c r="T238" s="4"/>
    </row>
    <row r="239" spans="1:20" s="34" customFormat="1" x14ac:dyDescent="0.2">
      <c r="A239" s="33">
        <v>4224</v>
      </c>
      <c r="B239" s="34" t="s">
        <v>198</v>
      </c>
      <c r="C239" s="36">
        <v>16422137</v>
      </c>
      <c r="D239" s="36">
        <v>911</v>
      </c>
      <c r="E239" s="37">
        <f t="shared" si="31"/>
        <v>18026.495060373218</v>
      </c>
      <c r="F239" s="38">
        <f t="shared" si="32"/>
        <v>1.6365652020757979</v>
      </c>
      <c r="G239" s="39">
        <f t="shared" si="33"/>
        <v>-4206.9962588487369</v>
      </c>
      <c r="H239" s="39">
        <f t="shared" si="34"/>
        <v>0</v>
      </c>
      <c r="I239" s="66">
        <f t="shared" si="35"/>
        <v>-4206.9962588487369</v>
      </c>
      <c r="J239" s="81">
        <f t="shared" si="36"/>
        <v>-141.05179287546991</v>
      </c>
      <c r="K239" s="37">
        <f t="shared" si="37"/>
        <v>-4348.0480517242067</v>
      </c>
      <c r="L239" s="37">
        <f t="shared" si="38"/>
        <v>-3832573.5918111992</v>
      </c>
      <c r="M239" s="37">
        <f t="shared" si="39"/>
        <v>-3961071.7751207524</v>
      </c>
      <c r="N239" s="41">
        <f>'jan-feb'!M239</f>
        <v>-4135835.7786509204</v>
      </c>
      <c r="O239" s="41">
        <f t="shared" si="40"/>
        <v>174764.00353016797</v>
      </c>
      <c r="Q239" s="4"/>
      <c r="R239" s="4"/>
      <c r="S239" s="4"/>
      <c r="T239" s="4"/>
    </row>
    <row r="240" spans="1:20" s="34" customFormat="1" x14ac:dyDescent="0.2">
      <c r="A240" s="33">
        <v>4225</v>
      </c>
      <c r="B240" s="34" t="s">
        <v>200</v>
      </c>
      <c r="C240" s="36">
        <v>84521199</v>
      </c>
      <c r="D240" s="36">
        <v>10751</v>
      </c>
      <c r="E240" s="37">
        <f t="shared" si="31"/>
        <v>7861.7057948097854</v>
      </c>
      <c r="F240" s="38">
        <f t="shared" si="32"/>
        <v>0.71373797788492377</v>
      </c>
      <c r="G240" s="39">
        <f t="shared" si="33"/>
        <v>1891.8773004893219</v>
      </c>
      <c r="H240" s="39">
        <f t="shared" si="34"/>
        <v>718.07587993855157</v>
      </c>
      <c r="I240" s="66">
        <f t="shared" si="35"/>
        <v>2609.9531804278736</v>
      </c>
      <c r="J240" s="81">
        <f t="shared" si="36"/>
        <v>-141.05179287546991</v>
      </c>
      <c r="K240" s="37">
        <f t="shared" si="37"/>
        <v>2468.9013875524038</v>
      </c>
      <c r="L240" s="37">
        <f t="shared" si="38"/>
        <v>28059606.642780069</v>
      </c>
      <c r="M240" s="37">
        <f t="shared" si="39"/>
        <v>26543158.817575894</v>
      </c>
      <c r="N240" s="41">
        <f>'jan-feb'!M240</f>
        <v>11658709.811651234</v>
      </c>
      <c r="O240" s="41">
        <f t="shared" si="40"/>
        <v>14884449.005924661</v>
      </c>
      <c r="Q240" s="4"/>
      <c r="R240" s="4"/>
      <c r="S240" s="4"/>
      <c r="T240" s="4"/>
    </row>
    <row r="241" spans="1:20" s="34" customFormat="1" x14ac:dyDescent="0.2">
      <c r="A241" s="33">
        <v>4226</v>
      </c>
      <c r="B241" s="34" t="s">
        <v>201</v>
      </c>
      <c r="C241" s="36">
        <v>14334213</v>
      </c>
      <c r="D241" s="36">
        <v>1750</v>
      </c>
      <c r="E241" s="37">
        <f t="shared" si="31"/>
        <v>8190.9788571428571</v>
      </c>
      <c r="F241" s="38">
        <f t="shared" si="32"/>
        <v>0.7436315780545889</v>
      </c>
      <c r="G241" s="39">
        <f t="shared" si="33"/>
        <v>1694.3134630894788</v>
      </c>
      <c r="H241" s="39">
        <f t="shared" si="34"/>
        <v>602.83030812197649</v>
      </c>
      <c r="I241" s="66">
        <f t="shared" si="35"/>
        <v>2297.1437712114553</v>
      </c>
      <c r="J241" s="81">
        <f t="shared" si="36"/>
        <v>-141.05179287546991</v>
      </c>
      <c r="K241" s="37">
        <f t="shared" si="37"/>
        <v>2156.0919783359855</v>
      </c>
      <c r="L241" s="37">
        <f t="shared" si="38"/>
        <v>4020001.5996200466</v>
      </c>
      <c r="M241" s="37">
        <f t="shared" si="39"/>
        <v>3773160.9620879744</v>
      </c>
      <c r="N241" s="41">
        <f>'jan-feb'!M241</f>
        <v>1699844.897696926</v>
      </c>
      <c r="O241" s="41">
        <f t="shared" si="40"/>
        <v>2073316.0643910484</v>
      </c>
      <c r="Q241" s="4"/>
      <c r="R241" s="4"/>
      <c r="S241" s="4"/>
      <c r="T241" s="4"/>
    </row>
    <row r="242" spans="1:20" s="34" customFormat="1" x14ac:dyDescent="0.2">
      <c r="A242" s="33">
        <v>4227</v>
      </c>
      <c r="B242" s="34" t="s">
        <v>202</v>
      </c>
      <c r="C242" s="36">
        <v>63848984</v>
      </c>
      <c r="D242" s="36">
        <v>6024</v>
      </c>
      <c r="E242" s="37">
        <f t="shared" si="31"/>
        <v>10599.100929614873</v>
      </c>
      <c r="F242" s="38">
        <f t="shared" si="32"/>
        <v>0.96225692773899729</v>
      </c>
      <c r="G242" s="39">
        <f t="shared" si="33"/>
        <v>249.44021960626924</v>
      </c>
      <c r="H242" s="39">
        <f t="shared" si="34"/>
        <v>0</v>
      </c>
      <c r="I242" s="66">
        <f t="shared" si="35"/>
        <v>249.44021960626924</v>
      </c>
      <c r="J242" s="81">
        <f t="shared" si="36"/>
        <v>-141.05179287546991</v>
      </c>
      <c r="K242" s="37">
        <f t="shared" si="37"/>
        <v>108.38842673079932</v>
      </c>
      <c r="L242" s="37">
        <f t="shared" si="38"/>
        <v>1502627.8829081659</v>
      </c>
      <c r="M242" s="37">
        <f t="shared" si="39"/>
        <v>652931.88262633514</v>
      </c>
      <c r="N242" s="41">
        <f>'jan-feb'!M242</f>
        <v>-3843076.4968091608</v>
      </c>
      <c r="O242" s="41">
        <f t="shared" si="40"/>
        <v>4496008.3794354964</v>
      </c>
      <c r="Q242" s="4"/>
      <c r="R242" s="4"/>
      <c r="S242" s="4"/>
      <c r="T242" s="4"/>
    </row>
    <row r="243" spans="1:20" s="34" customFormat="1" x14ac:dyDescent="0.2">
      <c r="A243" s="33">
        <v>4228</v>
      </c>
      <c r="B243" s="34" t="s">
        <v>203</v>
      </c>
      <c r="C243" s="36">
        <v>42589898</v>
      </c>
      <c r="D243" s="36">
        <v>1837</v>
      </c>
      <c r="E243" s="37">
        <f t="shared" si="31"/>
        <v>23184.484485574307</v>
      </c>
      <c r="F243" s="38">
        <f t="shared" si="32"/>
        <v>2.1048418125698336</v>
      </c>
      <c r="G243" s="39">
        <f t="shared" si="33"/>
        <v>-7301.7899139693909</v>
      </c>
      <c r="H243" s="39">
        <f t="shared" si="34"/>
        <v>0</v>
      </c>
      <c r="I243" s="66">
        <f t="shared" si="35"/>
        <v>-7301.7899139693909</v>
      </c>
      <c r="J243" s="81">
        <f t="shared" si="36"/>
        <v>-141.05179287546991</v>
      </c>
      <c r="K243" s="37">
        <f t="shared" si="37"/>
        <v>-7442.8417068448607</v>
      </c>
      <c r="L243" s="37">
        <f t="shared" si="38"/>
        <v>-13413388.071961772</v>
      </c>
      <c r="M243" s="37">
        <f t="shared" si="39"/>
        <v>-13672500.21547401</v>
      </c>
      <c r="N243" s="41">
        <f>'jan-feb'!M243</f>
        <v>-13002457.933240108</v>
      </c>
      <c r="O243" s="41">
        <f t="shared" si="40"/>
        <v>-670042.28223390132</v>
      </c>
      <c r="Q243" s="4"/>
      <c r="R243" s="4"/>
      <c r="S243" s="4"/>
      <c r="T243" s="4"/>
    </row>
    <row r="244" spans="1:20" s="34" customFormat="1" x14ac:dyDescent="0.2">
      <c r="A244" s="33">
        <v>4601</v>
      </c>
      <c r="B244" s="34" t="s">
        <v>227</v>
      </c>
      <c r="C244" s="36">
        <v>3379730814</v>
      </c>
      <c r="D244" s="36">
        <v>289330</v>
      </c>
      <c r="E244" s="37">
        <f t="shared" si="31"/>
        <v>11681.231859814054</v>
      </c>
      <c r="F244" s="38">
        <f t="shared" si="32"/>
        <v>1.0604999760144742</v>
      </c>
      <c r="G244" s="39">
        <f t="shared" si="33"/>
        <v>-399.83833851323908</v>
      </c>
      <c r="H244" s="39">
        <f t="shared" si="34"/>
        <v>0</v>
      </c>
      <c r="I244" s="66">
        <f t="shared" si="35"/>
        <v>-399.83833851323908</v>
      </c>
      <c r="J244" s="81">
        <f t="shared" si="36"/>
        <v>-141.05179287546991</v>
      </c>
      <c r="K244" s="37">
        <f t="shared" si="37"/>
        <v>-540.89013138870905</v>
      </c>
      <c r="L244" s="37">
        <f t="shared" si="38"/>
        <v>-115685226.48203546</v>
      </c>
      <c r="M244" s="37">
        <f t="shared" si="39"/>
        <v>-156495741.71469519</v>
      </c>
      <c r="N244" s="41">
        <f>'jan-feb'!M244</f>
        <v>-47272504.681307197</v>
      </c>
      <c r="O244" s="41">
        <f t="shared" si="40"/>
        <v>-109223237.03338799</v>
      </c>
      <c r="Q244" s="4"/>
      <c r="R244" s="4"/>
      <c r="S244" s="4"/>
      <c r="T244" s="4"/>
    </row>
    <row r="245" spans="1:20" s="34" customFormat="1" x14ac:dyDescent="0.2">
      <c r="A245" s="33">
        <v>4602</v>
      </c>
      <c r="B245" s="34" t="s">
        <v>406</v>
      </c>
      <c r="C245" s="36">
        <v>184118352</v>
      </c>
      <c r="D245" s="36">
        <v>17179</v>
      </c>
      <c r="E245" s="37">
        <f t="shared" si="31"/>
        <v>10717.640840561151</v>
      </c>
      <c r="F245" s="38">
        <f t="shared" si="32"/>
        <v>0.973018769830991</v>
      </c>
      <c r="G245" s="39">
        <f t="shared" si="33"/>
        <v>178.31627303850254</v>
      </c>
      <c r="H245" s="39">
        <f t="shared" si="34"/>
        <v>0</v>
      </c>
      <c r="I245" s="66">
        <f t="shared" si="35"/>
        <v>178.31627303850254</v>
      </c>
      <c r="J245" s="81">
        <f t="shared" si="36"/>
        <v>-141.05179287546991</v>
      </c>
      <c r="K245" s="37">
        <f t="shared" si="37"/>
        <v>37.26448016303263</v>
      </c>
      <c r="L245" s="37">
        <f t="shared" si="38"/>
        <v>3063295.2545284354</v>
      </c>
      <c r="M245" s="37">
        <f t="shared" si="39"/>
        <v>640166.50472073758</v>
      </c>
      <c r="N245" s="41">
        <f>'jan-feb'!M245</f>
        <v>-2025856.8029024818</v>
      </c>
      <c r="O245" s="41">
        <f t="shared" si="40"/>
        <v>2666023.3076232192</v>
      </c>
      <c r="Q245" s="4"/>
      <c r="R245" s="4"/>
      <c r="S245" s="4"/>
      <c r="T245" s="4"/>
    </row>
    <row r="246" spans="1:20" s="34" customFormat="1" x14ac:dyDescent="0.2">
      <c r="A246" s="33">
        <v>4611</v>
      </c>
      <c r="B246" s="34" t="s">
        <v>228</v>
      </c>
      <c r="C246" s="36">
        <v>36408626</v>
      </c>
      <c r="D246" s="36">
        <v>4073</v>
      </c>
      <c r="E246" s="37">
        <f t="shared" si="31"/>
        <v>8939.0193960225879</v>
      </c>
      <c r="F246" s="38">
        <f t="shared" si="32"/>
        <v>0.8115436769719061</v>
      </c>
      <c r="G246" s="39">
        <f t="shared" si="33"/>
        <v>1245.4891397616404</v>
      </c>
      <c r="H246" s="39">
        <f t="shared" si="34"/>
        <v>341.01611951407074</v>
      </c>
      <c r="I246" s="66">
        <f t="shared" si="35"/>
        <v>1586.5052592757111</v>
      </c>
      <c r="J246" s="81">
        <f t="shared" si="36"/>
        <v>-141.05179287546991</v>
      </c>
      <c r="K246" s="37">
        <f t="shared" si="37"/>
        <v>1445.4534664002413</v>
      </c>
      <c r="L246" s="37">
        <f t="shared" si="38"/>
        <v>6461835.921029971</v>
      </c>
      <c r="M246" s="37">
        <f t="shared" si="39"/>
        <v>5887331.9686481822</v>
      </c>
      <c r="N246" s="41">
        <f>'jan-feb'!M246</f>
        <v>2101414.4780397606</v>
      </c>
      <c r="O246" s="41">
        <f t="shared" si="40"/>
        <v>3785917.4906084216</v>
      </c>
      <c r="Q246" s="4"/>
      <c r="R246" s="4"/>
      <c r="S246" s="4"/>
      <c r="T246" s="4"/>
    </row>
    <row r="247" spans="1:20" s="34" customFormat="1" x14ac:dyDescent="0.2">
      <c r="A247" s="33">
        <v>4612</v>
      </c>
      <c r="B247" s="34" t="s">
        <v>229</v>
      </c>
      <c r="C247" s="36">
        <v>50436004</v>
      </c>
      <c r="D247" s="36">
        <v>5732</v>
      </c>
      <c r="E247" s="37">
        <f t="shared" si="31"/>
        <v>8799.0237264480111</v>
      </c>
      <c r="F247" s="38">
        <f t="shared" si="32"/>
        <v>0.79883393830669547</v>
      </c>
      <c r="G247" s="39">
        <f t="shared" si="33"/>
        <v>1329.4865415063864</v>
      </c>
      <c r="H247" s="39">
        <f t="shared" si="34"/>
        <v>390.0146038651726</v>
      </c>
      <c r="I247" s="66">
        <f t="shared" si="35"/>
        <v>1719.501145371559</v>
      </c>
      <c r="J247" s="81">
        <f t="shared" si="36"/>
        <v>-141.05179287546991</v>
      </c>
      <c r="K247" s="37">
        <f t="shared" si="37"/>
        <v>1578.449352496089</v>
      </c>
      <c r="L247" s="37">
        <f t="shared" si="38"/>
        <v>9856180.5652697757</v>
      </c>
      <c r="M247" s="37">
        <f t="shared" si="39"/>
        <v>9047671.6885075811</v>
      </c>
      <c r="N247" s="41">
        <f>'jan-feb'!M247</f>
        <v>3461499.778056446</v>
      </c>
      <c r="O247" s="41">
        <f t="shared" si="40"/>
        <v>5586171.9104511347</v>
      </c>
      <c r="Q247" s="4"/>
      <c r="R247" s="4"/>
      <c r="S247" s="4"/>
      <c r="T247" s="4"/>
    </row>
    <row r="248" spans="1:20" s="34" customFormat="1" x14ac:dyDescent="0.2">
      <c r="A248" s="33">
        <v>4613</v>
      </c>
      <c r="B248" s="34" t="s">
        <v>230</v>
      </c>
      <c r="C248" s="36">
        <v>126527912</v>
      </c>
      <c r="D248" s="36">
        <v>12132</v>
      </c>
      <c r="E248" s="37">
        <f t="shared" si="31"/>
        <v>10429.270689086712</v>
      </c>
      <c r="F248" s="38">
        <f t="shared" si="32"/>
        <v>0.94683860815009779</v>
      </c>
      <c r="G248" s="39">
        <f t="shared" si="33"/>
        <v>351.3383639231659</v>
      </c>
      <c r="H248" s="39">
        <f t="shared" si="34"/>
        <v>0</v>
      </c>
      <c r="I248" s="66">
        <f t="shared" si="35"/>
        <v>351.3383639231659</v>
      </c>
      <c r="J248" s="81">
        <f t="shared" si="36"/>
        <v>-141.05179287546991</v>
      </c>
      <c r="K248" s="37">
        <f t="shared" si="37"/>
        <v>210.28657104769599</v>
      </c>
      <c r="L248" s="37">
        <f t="shared" si="38"/>
        <v>4262437.0311158486</v>
      </c>
      <c r="M248" s="37">
        <f t="shared" si="39"/>
        <v>2551196.6799506475</v>
      </c>
      <c r="N248" s="41">
        <f>'jan-feb'!M248</f>
        <v>-843077.01887262834</v>
      </c>
      <c r="O248" s="41">
        <f t="shared" si="40"/>
        <v>3394273.698823276</v>
      </c>
      <c r="Q248" s="4"/>
      <c r="R248" s="4"/>
      <c r="S248" s="4"/>
      <c r="T248" s="4"/>
    </row>
    <row r="249" spans="1:20" s="34" customFormat="1" x14ac:dyDescent="0.2">
      <c r="A249" s="33">
        <v>4614</v>
      </c>
      <c r="B249" s="34" t="s">
        <v>231</v>
      </c>
      <c r="C249" s="36">
        <v>204842670</v>
      </c>
      <c r="D249" s="36">
        <v>19098</v>
      </c>
      <c r="E249" s="37">
        <f t="shared" si="31"/>
        <v>10725.870248193529</v>
      </c>
      <c r="F249" s="38">
        <f t="shared" si="32"/>
        <v>0.97376589022903515</v>
      </c>
      <c r="G249" s="39">
        <f t="shared" si="33"/>
        <v>173.37862845907583</v>
      </c>
      <c r="H249" s="39">
        <f t="shared" si="34"/>
        <v>0</v>
      </c>
      <c r="I249" s="66">
        <f t="shared" si="35"/>
        <v>173.37862845907583</v>
      </c>
      <c r="J249" s="81">
        <f t="shared" si="36"/>
        <v>-141.05179287546991</v>
      </c>
      <c r="K249" s="37">
        <f t="shared" si="37"/>
        <v>32.326835583605913</v>
      </c>
      <c r="L249" s="37">
        <f t="shared" si="38"/>
        <v>3311185.0463114302</v>
      </c>
      <c r="M249" s="37">
        <f t="shared" si="39"/>
        <v>617377.90597570571</v>
      </c>
      <c r="N249" s="41">
        <f>'jan-feb'!M249</f>
        <v>508985.31539486063</v>
      </c>
      <c r="O249" s="41">
        <f t="shared" si="40"/>
        <v>108392.59058084508</v>
      </c>
      <c r="Q249" s="4"/>
      <c r="R249" s="4"/>
      <c r="S249" s="4"/>
      <c r="T249" s="4"/>
    </row>
    <row r="250" spans="1:20" s="34" customFormat="1" x14ac:dyDescent="0.2">
      <c r="A250" s="33">
        <v>4615</v>
      </c>
      <c r="B250" s="34" t="s">
        <v>232</v>
      </c>
      <c r="C250" s="36">
        <v>30492414</v>
      </c>
      <c r="D250" s="36">
        <v>3181</v>
      </c>
      <c r="E250" s="37">
        <f t="shared" si="31"/>
        <v>9585.7950330084877</v>
      </c>
      <c r="F250" s="38">
        <f t="shared" si="32"/>
        <v>0.87026227409777557</v>
      </c>
      <c r="G250" s="39">
        <f t="shared" si="33"/>
        <v>857.42375757010052</v>
      </c>
      <c r="H250" s="39">
        <f t="shared" si="34"/>
        <v>114.64464656900581</v>
      </c>
      <c r="I250" s="66">
        <f t="shared" si="35"/>
        <v>972.06840413910629</v>
      </c>
      <c r="J250" s="81">
        <f t="shared" si="36"/>
        <v>-141.05179287546991</v>
      </c>
      <c r="K250" s="37">
        <f t="shared" si="37"/>
        <v>831.01661126363638</v>
      </c>
      <c r="L250" s="37">
        <f t="shared" si="38"/>
        <v>3092149.5935664973</v>
      </c>
      <c r="M250" s="37">
        <f t="shared" si="39"/>
        <v>2643463.8404296273</v>
      </c>
      <c r="N250" s="41">
        <f>'jan-feb'!M250</f>
        <v>1173412.4156136687</v>
      </c>
      <c r="O250" s="41">
        <f t="shared" si="40"/>
        <v>1470051.4248159586</v>
      </c>
      <c r="Q250" s="4"/>
      <c r="R250" s="4"/>
      <c r="S250" s="4"/>
      <c r="T250" s="4"/>
    </row>
    <row r="251" spans="1:20" s="34" customFormat="1" x14ac:dyDescent="0.2">
      <c r="A251" s="33">
        <v>4616</v>
      </c>
      <c r="B251" s="34" t="s">
        <v>233</v>
      </c>
      <c r="C251" s="36">
        <v>33293151</v>
      </c>
      <c r="D251" s="36">
        <v>2910</v>
      </c>
      <c r="E251" s="37">
        <f t="shared" si="31"/>
        <v>11440.945360824742</v>
      </c>
      <c r="F251" s="38">
        <f t="shared" si="32"/>
        <v>1.0386851683406864</v>
      </c>
      <c r="G251" s="39">
        <f t="shared" si="33"/>
        <v>-255.66643911965218</v>
      </c>
      <c r="H251" s="39">
        <f t="shared" si="34"/>
        <v>0</v>
      </c>
      <c r="I251" s="66">
        <f t="shared" si="35"/>
        <v>-255.66643911965218</v>
      </c>
      <c r="J251" s="81">
        <f t="shared" si="36"/>
        <v>-141.05179287546991</v>
      </c>
      <c r="K251" s="37">
        <f t="shared" si="37"/>
        <v>-396.7182319951221</v>
      </c>
      <c r="L251" s="37">
        <f t="shared" si="38"/>
        <v>-743989.33783818781</v>
      </c>
      <c r="M251" s="37">
        <f t="shared" si="39"/>
        <v>-1154450.0551058054</v>
      </c>
      <c r="N251" s="41">
        <f>'jan-feb'!M251</f>
        <v>-37632.132024345614</v>
      </c>
      <c r="O251" s="41">
        <f t="shared" si="40"/>
        <v>-1116817.9230814597</v>
      </c>
      <c r="Q251" s="4"/>
      <c r="R251" s="4"/>
      <c r="S251" s="4"/>
      <c r="T251" s="4"/>
    </row>
    <row r="252" spans="1:20" s="34" customFormat="1" x14ac:dyDescent="0.2">
      <c r="A252" s="33">
        <v>4617</v>
      </c>
      <c r="B252" s="34" t="s">
        <v>234</v>
      </c>
      <c r="C252" s="36">
        <v>134593051</v>
      </c>
      <c r="D252" s="36">
        <v>13058</v>
      </c>
      <c r="E252" s="37">
        <f t="shared" si="31"/>
        <v>10307.325088068617</v>
      </c>
      <c r="F252" s="38">
        <f t="shared" si="32"/>
        <v>0.93576757484583983</v>
      </c>
      <c r="G252" s="39">
        <f t="shared" si="33"/>
        <v>424.5057245340227</v>
      </c>
      <c r="H252" s="39">
        <f t="shared" si="34"/>
        <v>0</v>
      </c>
      <c r="I252" s="66">
        <f t="shared" si="35"/>
        <v>424.5057245340227</v>
      </c>
      <c r="J252" s="81">
        <f t="shared" si="36"/>
        <v>-141.05179287546991</v>
      </c>
      <c r="K252" s="37">
        <f t="shared" si="37"/>
        <v>283.45393165855279</v>
      </c>
      <c r="L252" s="37">
        <f t="shared" si="38"/>
        <v>5543195.7509652684</v>
      </c>
      <c r="M252" s="37">
        <f t="shared" si="39"/>
        <v>3701341.4395973822</v>
      </c>
      <c r="N252" s="41">
        <f>'jan-feb'!M252</f>
        <v>-1118231.9734618214</v>
      </c>
      <c r="O252" s="41">
        <f t="shared" si="40"/>
        <v>4819573.4130592039</v>
      </c>
      <c r="Q252" s="4"/>
      <c r="R252" s="4"/>
      <c r="S252" s="4"/>
      <c r="T252" s="4"/>
    </row>
    <row r="253" spans="1:20" s="34" customFormat="1" x14ac:dyDescent="0.2">
      <c r="A253" s="33">
        <v>4618</v>
      </c>
      <c r="B253" s="34" t="s">
        <v>235</v>
      </c>
      <c r="C253" s="36">
        <v>125905616</v>
      </c>
      <c r="D253" s="36">
        <v>11148</v>
      </c>
      <c r="E253" s="37">
        <f t="shared" si="31"/>
        <v>11294.009329027629</v>
      </c>
      <c r="F253" s="38">
        <f t="shared" si="32"/>
        <v>1.0253453373993475</v>
      </c>
      <c r="G253" s="39">
        <f t="shared" si="33"/>
        <v>-167.50482004138431</v>
      </c>
      <c r="H253" s="39">
        <f t="shared" si="34"/>
        <v>0</v>
      </c>
      <c r="I253" s="66">
        <f t="shared" si="35"/>
        <v>-167.50482004138431</v>
      </c>
      <c r="J253" s="81">
        <f t="shared" si="36"/>
        <v>-141.05179287546991</v>
      </c>
      <c r="K253" s="37">
        <f t="shared" si="37"/>
        <v>-308.55661291685419</v>
      </c>
      <c r="L253" s="37">
        <f t="shared" si="38"/>
        <v>-1867343.7338213522</v>
      </c>
      <c r="M253" s="37">
        <f t="shared" si="39"/>
        <v>-3439789.1207970907</v>
      </c>
      <c r="N253" s="41">
        <f>'jan-feb'!M253</f>
        <v>-9279573.2373221312</v>
      </c>
      <c r="O253" s="41">
        <f t="shared" si="40"/>
        <v>5839784.1165250409</v>
      </c>
      <c r="Q253" s="4"/>
      <c r="R253" s="4"/>
      <c r="S253" s="4"/>
      <c r="T253" s="4"/>
    </row>
    <row r="254" spans="1:20" s="34" customFormat="1" x14ac:dyDescent="0.2">
      <c r="A254" s="33">
        <v>4619</v>
      </c>
      <c r="B254" s="34" t="s">
        <v>236</v>
      </c>
      <c r="C254" s="36">
        <v>22527090</v>
      </c>
      <c r="D254" s="36">
        <v>962</v>
      </c>
      <c r="E254" s="37">
        <f t="shared" si="31"/>
        <v>23416.933471933473</v>
      </c>
      <c r="F254" s="38">
        <f t="shared" si="32"/>
        <v>2.1259450786822494</v>
      </c>
      <c r="G254" s="39">
        <f t="shared" si="33"/>
        <v>-7441.2593057848899</v>
      </c>
      <c r="H254" s="39">
        <f t="shared" si="34"/>
        <v>0</v>
      </c>
      <c r="I254" s="66">
        <f t="shared" si="35"/>
        <v>-7441.2593057848899</v>
      </c>
      <c r="J254" s="81">
        <f t="shared" si="36"/>
        <v>-141.05179287546991</v>
      </c>
      <c r="K254" s="37">
        <f t="shared" si="37"/>
        <v>-7582.3110986603597</v>
      </c>
      <c r="L254" s="37">
        <f t="shared" si="38"/>
        <v>-7158491.4521650644</v>
      </c>
      <c r="M254" s="37">
        <f t="shared" si="39"/>
        <v>-7294183.2769112661</v>
      </c>
      <c r="N254" s="41">
        <f>'jan-feb'!M254</f>
        <v>-7498226.3368410384</v>
      </c>
      <c r="O254" s="41">
        <f t="shared" si="40"/>
        <v>204043.05992977228</v>
      </c>
      <c r="Q254" s="4"/>
      <c r="R254" s="4"/>
      <c r="S254" s="4"/>
      <c r="T254" s="4"/>
    </row>
    <row r="255" spans="1:20" s="34" customFormat="1" x14ac:dyDescent="0.2">
      <c r="A255" s="33">
        <v>4620</v>
      </c>
      <c r="B255" s="34" t="s">
        <v>237</v>
      </c>
      <c r="C255" s="36">
        <v>12634719</v>
      </c>
      <c r="D255" s="36">
        <v>1056</v>
      </c>
      <c r="E255" s="37">
        <f t="shared" si="31"/>
        <v>11964.696022727272</v>
      </c>
      <c r="F255" s="38">
        <f t="shared" si="32"/>
        <v>1.0862347394005694</v>
      </c>
      <c r="G255" s="39">
        <f t="shared" si="33"/>
        <v>-569.91683626117003</v>
      </c>
      <c r="H255" s="39">
        <f t="shared" si="34"/>
        <v>0</v>
      </c>
      <c r="I255" s="66">
        <f t="shared" si="35"/>
        <v>-569.91683626117003</v>
      </c>
      <c r="J255" s="81">
        <f t="shared" si="36"/>
        <v>-141.05179287546991</v>
      </c>
      <c r="K255" s="37">
        <f t="shared" si="37"/>
        <v>-710.96862913663995</v>
      </c>
      <c r="L255" s="37">
        <f t="shared" si="38"/>
        <v>-601832.17909179558</v>
      </c>
      <c r="M255" s="37">
        <f t="shared" si="39"/>
        <v>-750782.87236829184</v>
      </c>
      <c r="N255" s="41">
        <f>'jan-feb'!M255</f>
        <v>-2167952.1460541952</v>
      </c>
      <c r="O255" s="41">
        <f t="shared" si="40"/>
        <v>1417169.2736859033</v>
      </c>
      <c r="Q255" s="4"/>
      <c r="R255" s="4"/>
      <c r="S255" s="4"/>
      <c r="T255" s="4"/>
    </row>
    <row r="256" spans="1:20" s="34" customFormat="1" x14ac:dyDescent="0.2">
      <c r="A256" s="33">
        <v>4621</v>
      </c>
      <c r="B256" s="34" t="s">
        <v>238</v>
      </c>
      <c r="C256" s="36">
        <v>153568747</v>
      </c>
      <c r="D256" s="36">
        <v>16144</v>
      </c>
      <c r="E256" s="37">
        <f t="shared" si="31"/>
        <v>9512.4347745292362</v>
      </c>
      <c r="F256" s="38">
        <f t="shared" si="32"/>
        <v>0.86360214156284099</v>
      </c>
      <c r="G256" s="39">
        <f t="shared" si="33"/>
        <v>901.43991265765146</v>
      </c>
      <c r="H256" s="39">
        <f t="shared" si="34"/>
        <v>140.32073703674385</v>
      </c>
      <c r="I256" s="66">
        <f t="shared" si="35"/>
        <v>1041.7606496943954</v>
      </c>
      <c r="J256" s="81">
        <f t="shared" si="36"/>
        <v>-141.05179287546991</v>
      </c>
      <c r="K256" s="37">
        <f t="shared" si="37"/>
        <v>900.70885681892548</v>
      </c>
      <c r="L256" s="37">
        <f t="shared" si="38"/>
        <v>16818183.92866632</v>
      </c>
      <c r="M256" s="37">
        <f t="shared" si="39"/>
        <v>14541043.784484733</v>
      </c>
      <c r="N256" s="41">
        <f>'jan-feb'!M256</f>
        <v>3494089.9368381351</v>
      </c>
      <c r="O256" s="41">
        <f t="shared" si="40"/>
        <v>11046953.847646598</v>
      </c>
      <c r="Q256" s="4"/>
      <c r="R256" s="4"/>
      <c r="S256" s="4"/>
      <c r="T256" s="4"/>
    </row>
    <row r="257" spans="1:20" s="34" customFormat="1" x14ac:dyDescent="0.2">
      <c r="A257" s="33">
        <v>4622</v>
      </c>
      <c r="B257" s="34" t="s">
        <v>239</v>
      </c>
      <c r="C257" s="36">
        <v>82839970</v>
      </c>
      <c r="D257" s="36">
        <v>8531</v>
      </c>
      <c r="E257" s="37">
        <f t="shared" si="31"/>
        <v>9710.464189426797</v>
      </c>
      <c r="F257" s="38">
        <f t="shared" si="32"/>
        <v>0.88158056988866718</v>
      </c>
      <c r="G257" s="39">
        <f t="shared" si="33"/>
        <v>782.62226371911493</v>
      </c>
      <c r="H257" s="39">
        <f t="shared" si="34"/>
        <v>71.010441822597556</v>
      </c>
      <c r="I257" s="66">
        <f t="shared" si="35"/>
        <v>853.63270554171254</v>
      </c>
      <c r="J257" s="81">
        <f t="shared" si="36"/>
        <v>-141.05179287546991</v>
      </c>
      <c r="K257" s="37">
        <f t="shared" si="37"/>
        <v>712.58091266624263</v>
      </c>
      <c r="L257" s="37">
        <f t="shared" si="38"/>
        <v>7282340.6109763496</v>
      </c>
      <c r="M257" s="37">
        <f t="shared" si="39"/>
        <v>6079027.7659557154</v>
      </c>
      <c r="N257" s="41">
        <f>'jan-feb'!M257</f>
        <v>1484789.8447080089</v>
      </c>
      <c r="O257" s="41">
        <f t="shared" si="40"/>
        <v>4594237.9212477067</v>
      </c>
      <c r="Q257" s="4"/>
      <c r="R257" s="4"/>
      <c r="S257" s="4"/>
      <c r="T257" s="4"/>
    </row>
    <row r="258" spans="1:20" s="34" customFormat="1" x14ac:dyDescent="0.2">
      <c r="A258" s="33">
        <v>4623</v>
      </c>
      <c r="B258" s="34" t="s">
        <v>240</v>
      </c>
      <c r="C258" s="36">
        <v>23841406</v>
      </c>
      <c r="D258" s="36">
        <v>2495</v>
      </c>
      <c r="E258" s="37">
        <f t="shared" si="31"/>
        <v>9555.6737474949896</v>
      </c>
      <c r="F258" s="38">
        <f t="shared" si="32"/>
        <v>0.867527663318027</v>
      </c>
      <c r="G258" s="39">
        <f t="shared" si="33"/>
        <v>875.49652887819934</v>
      </c>
      <c r="H258" s="39">
        <f t="shared" si="34"/>
        <v>125.18709649873016</v>
      </c>
      <c r="I258" s="66">
        <f t="shared" si="35"/>
        <v>1000.6836253769295</v>
      </c>
      <c r="J258" s="81">
        <f t="shared" si="36"/>
        <v>-141.05179287546991</v>
      </c>
      <c r="K258" s="37">
        <f t="shared" si="37"/>
        <v>859.6318325014596</v>
      </c>
      <c r="L258" s="37">
        <f t="shared" si="38"/>
        <v>2496705.645315439</v>
      </c>
      <c r="M258" s="37">
        <f t="shared" si="39"/>
        <v>2144781.4220911418</v>
      </c>
      <c r="N258" s="41">
        <f>'jan-feb'!M258</f>
        <v>-84066.597732213879</v>
      </c>
      <c r="O258" s="41">
        <f t="shared" si="40"/>
        <v>2228848.0198233556</v>
      </c>
      <c r="Q258" s="4"/>
      <c r="R258" s="4"/>
      <c r="S258" s="4"/>
      <c r="T258" s="4"/>
    </row>
    <row r="259" spans="1:20" s="34" customFormat="1" x14ac:dyDescent="0.2">
      <c r="A259" s="33">
        <v>4624</v>
      </c>
      <c r="B259" s="34" t="s">
        <v>407</v>
      </c>
      <c r="C259" s="36">
        <v>255576950</v>
      </c>
      <c r="D259" s="36">
        <v>25596</v>
      </c>
      <c r="E259" s="37">
        <f t="shared" si="31"/>
        <v>9985.0347710579772</v>
      </c>
      <c r="F259" s="38">
        <f t="shared" si="32"/>
        <v>0.90650791477220427</v>
      </c>
      <c r="G259" s="39">
        <f t="shared" si="33"/>
        <v>617.87991474040678</v>
      </c>
      <c r="H259" s="39">
        <f t="shared" si="34"/>
        <v>0</v>
      </c>
      <c r="I259" s="66">
        <f t="shared" si="35"/>
        <v>617.87991474040678</v>
      </c>
      <c r="J259" s="81">
        <f t="shared" si="36"/>
        <v>-141.05179287546991</v>
      </c>
      <c r="K259" s="37">
        <f t="shared" si="37"/>
        <v>476.82812186493686</v>
      </c>
      <c r="L259" s="37">
        <f t="shared" si="38"/>
        <v>15815254.297695452</v>
      </c>
      <c r="M259" s="37">
        <f t="shared" si="39"/>
        <v>12204892.607254924</v>
      </c>
      <c r="N259" s="41">
        <f>'jan-feb'!M259</f>
        <v>3774058.218936373</v>
      </c>
      <c r="O259" s="41">
        <f t="shared" si="40"/>
        <v>8430834.3883185517</v>
      </c>
      <c r="Q259" s="4"/>
      <c r="R259" s="4"/>
      <c r="S259" s="4"/>
      <c r="T259" s="4"/>
    </row>
    <row r="260" spans="1:20" s="34" customFormat="1" x14ac:dyDescent="0.2">
      <c r="A260" s="33">
        <v>4625</v>
      </c>
      <c r="B260" s="34" t="s">
        <v>241</v>
      </c>
      <c r="C260" s="36">
        <v>104107485</v>
      </c>
      <c r="D260" s="36">
        <v>5297</v>
      </c>
      <c r="E260" s="37">
        <f t="shared" si="31"/>
        <v>19654.046630168021</v>
      </c>
      <c r="F260" s="38">
        <f t="shared" si="32"/>
        <v>1.7843251662168729</v>
      </c>
      <c r="G260" s="39">
        <f t="shared" si="33"/>
        <v>-5183.527200725619</v>
      </c>
      <c r="H260" s="39">
        <f t="shared" si="34"/>
        <v>0</v>
      </c>
      <c r="I260" s="66">
        <f t="shared" si="35"/>
        <v>-5183.527200725619</v>
      </c>
      <c r="J260" s="81">
        <f t="shared" si="36"/>
        <v>-141.05179287546991</v>
      </c>
      <c r="K260" s="37">
        <f t="shared" si="37"/>
        <v>-5324.5789936010888</v>
      </c>
      <c r="L260" s="37">
        <f t="shared" si="38"/>
        <v>-27457143.582243603</v>
      </c>
      <c r="M260" s="37">
        <f t="shared" si="39"/>
        <v>-28204294.929104969</v>
      </c>
      <c r="N260" s="41">
        <f>'jan-feb'!M260</f>
        <v>-19579492.383001015</v>
      </c>
      <c r="O260" s="41">
        <f t="shared" si="40"/>
        <v>-8624802.5461039543</v>
      </c>
      <c r="Q260" s="4"/>
      <c r="R260" s="4"/>
      <c r="S260" s="4"/>
      <c r="T260" s="4"/>
    </row>
    <row r="261" spans="1:20" s="34" customFormat="1" x14ac:dyDescent="0.2">
      <c r="A261" s="33">
        <v>4626</v>
      </c>
      <c r="B261" s="34" t="s">
        <v>246</v>
      </c>
      <c r="C261" s="36">
        <v>393034417</v>
      </c>
      <c r="D261" s="36">
        <v>39368</v>
      </c>
      <c r="E261" s="37">
        <f t="shared" si="31"/>
        <v>9983.6013259500105</v>
      </c>
      <c r="F261" s="38">
        <f t="shared" si="32"/>
        <v>0.9063777770845991</v>
      </c>
      <c r="G261" s="39">
        <f t="shared" si="33"/>
        <v>618.73998180518686</v>
      </c>
      <c r="H261" s="39">
        <f t="shared" si="34"/>
        <v>0</v>
      </c>
      <c r="I261" s="66">
        <f t="shared" si="35"/>
        <v>618.73998180518686</v>
      </c>
      <c r="J261" s="81">
        <f t="shared" si="36"/>
        <v>-141.05179287546991</v>
      </c>
      <c r="K261" s="37">
        <f t="shared" si="37"/>
        <v>477.68818892971694</v>
      </c>
      <c r="L261" s="37">
        <f t="shared" si="38"/>
        <v>24358555.603706595</v>
      </c>
      <c r="M261" s="37">
        <f t="shared" si="39"/>
        <v>18805628.621785097</v>
      </c>
      <c r="N261" s="41">
        <f>'jan-feb'!M261</f>
        <v>6118112.6308129188</v>
      </c>
      <c r="O261" s="41">
        <f t="shared" si="40"/>
        <v>12687515.990972178</v>
      </c>
      <c r="Q261" s="4"/>
      <c r="R261" s="4"/>
      <c r="S261" s="4"/>
      <c r="T261" s="4"/>
    </row>
    <row r="262" spans="1:20" s="34" customFormat="1" x14ac:dyDescent="0.2">
      <c r="A262" s="33">
        <v>4627</v>
      </c>
      <c r="B262" s="34" t="s">
        <v>242</v>
      </c>
      <c r="C262" s="36">
        <v>276345448</v>
      </c>
      <c r="D262" s="36">
        <v>29989</v>
      </c>
      <c r="E262" s="37">
        <f t="shared" si="31"/>
        <v>9214.8937277001569</v>
      </c>
      <c r="F262" s="38">
        <f t="shared" si="32"/>
        <v>0.83658938496213586</v>
      </c>
      <c r="G262" s="39">
        <f t="shared" si="33"/>
        <v>1079.9645407550991</v>
      </c>
      <c r="H262" s="39">
        <f t="shared" si="34"/>
        <v>244.46010342692159</v>
      </c>
      <c r="I262" s="66">
        <f t="shared" si="35"/>
        <v>1324.4246441820205</v>
      </c>
      <c r="J262" s="81">
        <f t="shared" si="36"/>
        <v>-141.05179287546991</v>
      </c>
      <c r="K262" s="37">
        <f t="shared" si="37"/>
        <v>1183.3728513065507</v>
      </c>
      <c r="L262" s="37">
        <f t="shared" si="38"/>
        <v>39718170.654374614</v>
      </c>
      <c r="M262" s="37">
        <f t="shared" si="39"/>
        <v>35488168.437832147</v>
      </c>
      <c r="N262" s="41">
        <f>'jan-feb'!M262</f>
        <v>11771457.626733225</v>
      </c>
      <c r="O262" s="41">
        <f t="shared" si="40"/>
        <v>23716710.811098922</v>
      </c>
      <c r="Q262" s="4"/>
      <c r="R262" s="4"/>
      <c r="S262" s="4"/>
      <c r="T262" s="4"/>
    </row>
    <row r="263" spans="1:20" s="34" customFormat="1" x14ac:dyDescent="0.2">
      <c r="A263" s="33">
        <v>4628</v>
      </c>
      <c r="B263" s="34" t="s">
        <v>243</v>
      </c>
      <c r="C263" s="36">
        <v>39065875</v>
      </c>
      <c r="D263" s="36">
        <v>3875</v>
      </c>
      <c r="E263" s="37">
        <f t="shared" si="31"/>
        <v>10081.516129032258</v>
      </c>
      <c r="F263" s="38">
        <f t="shared" si="32"/>
        <v>0.91526713460839004</v>
      </c>
      <c r="G263" s="39">
        <f t="shared" si="33"/>
        <v>559.99109995583854</v>
      </c>
      <c r="H263" s="39">
        <f t="shared" si="34"/>
        <v>0</v>
      </c>
      <c r="I263" s="66">
        <f t="shared" si="35"/>
        <v>559.99109995583854</v>
      </c>
      <c r="J263" s="81">
        <f t="shared" si="36"/>
        <v>-141.05179287546991</v>
      </c>
      <c r="K263" s="37">
        <f t="shared" si="37"/>
        <v>418.93930708036862</v>
      </c>
      <c r="L263" s="37">
        <f t="shared" si="38"/>
        <v>2169965.5123288743</v>
      </c>
      <c r="M263" s="37">
        <f t="shared" si="39"/>
        <v>1623389.8149364283</v>
      </c>
      <c r="N263" s="41">
        <f>'jan-feb'!M263</f>
        <v>-2099565.1840530364</v>
      </c>
      <c r="O263" s="41">
        <f t="shared" si="40"/>
        <v>3722954.9989894647</v>
      </c>
      <c r="Q263" s="4"/>
      <c r="R263" s="4"/>
      <c r="S263" s="4"/>
      <c r="T263" s="4"/>
    </row>
    <row r="264" spans="1:20" s="34" customFormat="1" x14ac:dyDescent="0.2">
      <c r="A264" s="33">
        <v>4629</v>
      </c>
      <c r="B264" s="34" t="s">
        <v>244</v>
      </c>
      <c r="C264" s="36">
        <v>11110549</v>
      </c>
      <c r="D264" s="36">
        <v>380</v>
      </c>
      <c r="E264" s="37">
        <f t="shared" si="31"/>
        <v>29238.286842105263</v>
      </c>
      <c r="F264" s="38">
        <f t="shared" si="32"/>
        <v>2.6544462833092446</v>
      </c>
      <c r="G264" s="39">
        <f t="shared" si="33"/>
        <v>-10934.071327887965</v>
      </c>
      <c r="H264" s="39">
        <f t="shared" si="34"/>
        <v>0</v>
      </c>
      <c r="I264" s="66">
        <f t="shared" si="35"/>
        <v>-10934.071327887965</v>
      </c>
      <c r="J264" s="81">
        <f t="shared" si="36"/>
        <v>-141.05179287546991</v>
      </c>
      <c r="K264" s="37">
        <f t="shared" si="37"/>
        <v>-11075.123120763436</v>
      </c>
      <c r="L264" s="37">
        <f t="shared" si="38"/>
        <v>-4154947.1045974265</v>
      </c>
      <c r="M264" s="37">
        <f t="shared" si="39"/>
        <v>-4208546.7858901052</v>
      </c>
      <c r="N264" s="41">
        <f>'jan-feb'!M264</f>
        <v>-4611675.3904361688</v>
      </c>
      <c r="O264" s="41">
        <f t="shared" si="40"/>
        <v>403128.60454606358</v>
      </c>
      <c r="Q264" s="4"/>
      <c r="R264" s="4"/>
      <c r="S264" s="4"/>
      <c r="T264" s="4"/>
    </row>
    <row r="265" spans="1:20" s="34" customFormat="1" x14ac:dyDescent="0.2">
      <c r="A265" s="33">
        <v>4630</v>
      </c>
      <c r="B265" s="34" t="s">
        <v>245</v>
      </c>
      <c r="C265" s="36">
        <v>71246597</v>
      </c>
      <c r="D265" s="36">
        <v>8152</v>
      </c>
      <c r="E265" s="37">
        <f t="shared" ref="E265:E328" si="41">IF(ISNUMBER(C265),(C265)/D265,"")</f>
        <v>8739.76901373896</v>
      </c>
      <c r="F265" s="38">
        <f t="shared" ref="F265:F328" si="42">IF(ISNUMBER(C265),E265/E$365,"")</f>
        <v>0.79345440110027499</v>
      </c>
      <c r="G265" s="39">
        <f t="shared" ref="G265:G328" si="43">IF(ISNUMBER(D265),(E$365-E265)*0.6,"")</f>
        <v>1365.039369131817</v>
      </c>
      <c r="H265" s="39">
        <f t="shared" ref="H265:H328" si="44">IF(ISNUMBER(D265),(IF(E265&gt;=E$365*0.9,0,IF(E265&lt;0.9*E$365,(E$365*0.9-E265)*0.35))),"")</f>
        <v>410.7537533133405</v>
      </c>
      <c r="I265" s="66">
        <f t="shared" ref="I265:I328" si="45">IF(ISNUMBER(C265),G265+H265,"")</f>
        <v>1775.7931224451575</v>
      </c>
      <c r="J265" s="81">
        <f t="shared" ref="J265:J328" si="46">IF(ISNUMBER(D265),I$367,"")</f>
        <v>-141.05179287546991</v>
      </c>
      <c r="K265" s="37">
        <f t="shared" ref="K265:K328" si="47">IF(ISNUMBER(I265),I265+J265,"")</f>
        <v>1634.7413295696874</v>
      </c>
      <c r="L265" s="37">
        <f t="shared" ref="L265:L328" si="48">IF(ISNUMBER(I265),(I265*D265),"")</f>
        <v>14476265.534172924</v>
      </c>
      <c r="M265" s="37">
        <f t="shared" ref="M265:M328" si="49">IF(ISNUMBER(K265),(K265*D265),"")</f>
        <v>13326411.318652092</v>
      </c>
      <c r="N265" s="41">
        <f>'jan-feb'!M265</f>
        <v>5193257.9608716257</v>
      </c>
      <c r="O265" s="41">
        <f t="shared" ref="O265:O328" si="50">IF(ISNUMBER(M265),(M265-N265),"")</f>
        <v>8133153.3577804659</v>
      </c>
      <c r="Q265" s="4"/>
      <c r="R265" s="4"/>
      <c r="S265" s="4"/>
      <c r="T265" s="4"/>
    </row>
    <row r="266" spans="1:20" s="34" customFormat="1" x14ac:dyDescent="0.2">
      <c r="A266" s="33">
        <v>4631</v>
      </c>
      <c r="B266" s="34" t="s">
        <v>408</v>
      </c>
      <c r="C266" s="36">
        <v>281546932</v>
      </c>
      <c r="D266" s="36">
        <v>29920</v>
      </c>
      <c r="E266" s="37">
        <f t="shared" si="41"/>
        <v>9409.9910427807481</v>
      </c>
      <c r="F266" s="38">
        <f t="shared" si="42"/>
        <v>0.85430161775114821</v>
      </c>
      <c r="G266" s="39">
        <f t="shared" si="43"/>
        <v>962.90615170674425</v>
      </c>
      <c r="H266" s="39">
        <f t="shared" si="44"/>
        <v>176.17604314871468</v>
      </c>
      <c r="I266" s="66">
        <f t="shared" si="45"/>
        <v>1139.082194855459</v>
      </c>
      <c r="J266" s="81">
        <f t="shared" si="46"/>
        <v>-141.05179287546991</v>
      </c>
      <c r="K266" s="37">
        <f t="shared" si="47"/>
        <v>998.03040197998905</v>
      </c>
      <c r="L266" s="37">
        <f t="shared" si="48"/>
        <v>34081339.270075329</v>
      </c>
      <c r="M266" s="37">
        <f t="shared" si="49"/>
        <v>29861069.627241272</v>
      </c>
      <c r="N266" s="41">
        <f>'jan-feb'!M266</f>
        <v>11632511.346624013</v>
      </c>
      <c r="O266" s="41">
        <f t="shared" si="50"/>
        <v>18228558.280617259</v>
      </c>
      <c r="Q266" s="4"/>
      <c r="R266" s="4"/>
      <c r="S266" s="4"/>
      <c r="T266" s="4"/>
    </row>
    <row r="267" spans="1:20" s="34" customFormat="1" x14ac:dyDescent="0.2">
      <c r="A267" s="33">
        <v>4632</v>
      </c>
      <c r="B267" s="34" t="s">
        <v>247</v>
      </c>
      <c r="C267" s="36">
        <v>41114603</v>
      </c>
      <c r="D267" s="36">
        <v>2856</v>
      </c>
      <c r="E267" s="37">
        <f t="shared" si="41"/>
        <v>14395.869397759103</v>
      </c>
      <c r="F267" s="38">
        <f t="shared" si="42"/>
        <v>1.3069528397558967</v>
      </c>
      <c r="G267" s="39">
        <f t="shared" si="43"/>
        <v>-2028.6208612802684</v>
      </c>
      <c r="H267" s="39">
        <f t="shared" si="44"/>
        <v>0</v>
      </c>
      <c r="I267" s="66">
        <f t="shared" si="45"/>
        <v>-2028.6208612802684</v>
      </c>
      <c r="J267" s="81">
        <f t="shared" si="46"/>
        <v>-141.05179287546991</v>
      </c>
      <c r="K267" s="37">
        <f t="shared" si="47"/>
        <v>-2169.6726541557382</v>
      </c>
      <c r="L267" s="37">
        <f t="shared" si="48"/>
        <v>-5793741.1798164463</v>
      </c>
      <c r="M267" s="37">
        <f t="shared" si="49"/>
        <v>-6196585.1002687886</v>
      </c>
      <c r="N267" s="41">
        <f>'jan-feb'!M267</f>
        <v>-1867268.2586465729</v>
      </c>
      <c r="O267" s="41">
        <f t="shared" si="50"/>
        <v>-4329316.8416222157</v>
      </c>
      <c r="Q267" s="4"/>
      <c r="R267" s="4"/>
      <c r="S267" s="4"/>
      <c r="T267" s="4"/>
    </row>
    <row r="268" spans="1:20" s="34" customFormat="1" x14ac:dyDescent="0.2">
      <c r="A268" s="33">
        <v>4633</v>
      </c>
      <c r="B268" s="34" t="s">
        <v>248</v>
      </c>
      <c r="C268" s="36">
        <v>4885821</v>
      </c>
      <c r="D268" s="36">
        <v>513</v>
      </c>
      <c r="E268" s="37">
        <f t="shared" si="41"/>
        <v>9524.0175438596489</v>
      </c>
      <c r="F268" s="38">
        <f t="shared" si="42"/>
        <v>0.86465370245509088</v>
      </c>
      <c r="G268" s="39">
        <f t="shared" si="43"/>
        <v>894.49025105940382</v>
      </c>
      <c r="H268" s="39">
        <f t="shared" si="44"/>
        <v>136.26676777109941</v>
      </c>
      <c r="I268" s="66">
        <f t="shared" si="45"/>
        <v>1030.7570188305033</v>
      </c>
      <c r="J268" s="81">
        <f t="shared" si="46"/>
        <v>-141.05179287546991</v>
      </c>
      <c r="K268" s="37">
        <f t="shared" si="47"/>
        <v>889.70522595503337</v>
      </c>
      <c r="L268" s="37">
        <f t="shared" si="48"/>
        <v>528778.35066004819</v>
      </c>
      <c r="M268" s="37">
        <f t="shared" si="49"/>
        <v>456418.78091493214</v>
      </c>
      <c r="N268" s="41">
        <f>'jan-feb'!M268</f>
        <v>215945.38472487041</v>
      </c>
      <c r="O268" s="41">
        <f t="shared" si="50"/>
        <v>240473.39619006173</v>
      </c>
      <c r="Q268" s="4"/>
      <c r="R268" s="4"/>
      <c r="S268" s="4"/>
      <c r="T268" s="4"/>
    </row>
    <row r="269" spans="1:20" s="34" customFormat="1" x14ac:dyDescent="0.2">
      <c r="A269" s="33">
        <v>4634</v>
      </c>
      <c r="B269" s="34" t="s">
        <v>249</v>
      </c>
      <c r="C269" s="36">
        <v>21862582</v>
      </c>
      <c r="D269" s="36">
        <v>1654</v>
      </c>
      <c r="E269" s="37">
        <f t="shared" si="41"/>
        <v>13218.006045949214</v>
      </c>
      <c r="F269" s="38">
        <f t="shared" si="42"/>
        <v>1.2000185650720794</v>
      </c>
      <c r="G269" s="39">
        <f t="shared" si="43"/>
        <v>-1321.9028501943353</v>
      </c>
      <c r="H269" s="39">
        <f t="shared" si="44"/>
        <v>0</v>
      </c>
      <c r="I269" s="66">
        <f t="shared" si="45"/>
        <v>-1321.9028501943353</v>
      </c>
      <c r="J269" s="81">
        <f t="shared" si="46"/>
        <v>-141.05179287546991</v>
      </c>
      <c r="K269" s="37">
        <f t="shared" si="47"/>
        <v>-1462.9546430698051</v>
      </c>
      <c r="L269" s="37">
        <f t="shared" si="48"/>
        <v>-2186427.3142214306</v>
      </c>
      <c r="M269" s="37">
        <f t="shared" si="49"/>
        <v>-2419726.9796374575</v>
      </c>
      <c r="N269" s="41">
        <f>'jan-feb'!M269</f>
        <v>-2980171.5067932191</v>
      </c>
      <c r="O269" s="41">
        <f t="shared" si="50"/>
        <v>560444.52715576161</v>
      </c>
      <c r="Q269" s="4"/>
      <c r="R269" s="4"/>
      <c r="S269" s="4"/>
      <c r="T269" s="4"/>
    </row>
    <row r="270" spans="1:20" s="34" customFormat="1" x14ac:dyDescent="0.2">
      <c r="A270" s="33">
        <v>4635</v>
      </c>
      <c r="B270" s="34" t="s">
        <v>250</v>
      </c>
      <c r="C270" s="36">
        <v>26846738</v>
      </c>
      <c r="D270" s="36">
        <v>2228</v>
      </c>
      <c r="E270" s="37">
        <f t="shared" si="41"/>
        <v>12049.702872531418</v>
      </c>
      <c r="F270" s="38">
        <f t="shared" si="42"/>
        <v>1.0939522270131983</v>
      </c>
      <c r="G270" s="39">
        <f t="shared" si="43"/>
        <v>-620.92094614365737</v>
      </c>
      <c r="H270" s="39">
        <f t="shared" si="44"/>
        <v>0</v>
      </c>
      <c r="I270" s="66">
        <f t="shared" si="45"/>
        <v>-620.92094614365737</v>
      </c>
      <c r="J270" s="81">
        <f t="shared" si="46"/>
        <v>-141.05179287546991</v>
      </c>
      <c r="K270" s="37">
        <f t="shared" si="47"/>
        <v>-761.97273901912729</v>
      </c>
      <c r="L270" s="37">
        <f t="shared" si="48"/>
        <v>-1383411.8680080685</v>
      </c>
      <c r="M270" s="37">
        <f t="shared" si="49"/>
        <v>-1697675.2625346156</v>
      </c>
      <c r="N270" s="41">
        <f>'jan-feb'!M270</f>
        <v>-570200.94603101024</v>
      </c>
      <c r="O270" s="41">
        <f t="shared" si="50"/>
        <v>-1127474.3165036053</v>
      </c>
      <c r="Q270" s="4"/>
      <c r="R270" s="4"/>
      <c r="S270" s="4"/>
      <c r="T270" s="4"/>
    </row>
    <row r="271" spans="1:20" s="34" customFormat="1" x14ac:dyDescent="0.2">
      <c r="A271" s="33">
        <v>4636</v>
      </c>
      <c r="B271" s="34" t="s">
        <v>251</v>
      </c>
      <c r="C271" s="36">
        <v>8356391</v>
      </c>
      <c r="D271" s="36">
        <v>756</v>
      </c>
      <c r="E271" s="37">
        <f t="shared" si="41"/>
        <v>11053.427248677248</v>
      </c>
      <c r="F271" s="38">
        <f t="shared" si="42"/>
        <v>1.0035036948822755</v>
      </c>
      <c r="G271" s="39">
        <f t="shared" si="43"/>
        <v>-23.155571831155612</v>
      </c>
      <c r="H271" s="39">
        <f t="shared" si="44"/>
        <v>0</v>
      </c>
      <c r="I271" s="66">
        <f t="shared" si="45"/>
        <v>-23.155571831155612</v>
      </c>
      <c r="J271" s="81">
        <f t="shared" si="46"/>
        <v>-141.05179287546991</v>
      </c>
      <c r="K271" s="37">
        <f t="shared" si="47"/>
        <v>-164.20736470662553</v>
      </c>
      <c r="L271" s="37">
        <f t="shared" si="48"/>
        <v>-17505.612304353643</v>
      </c>
      <c r="M271" s="37">
        <f t="shared" si="49"/>
        <v>-124140.7677182089</v>
      </c>
      <c r="N271" s="41">
        <f>'jan-feb'!M271</f>
        <v>-515825.62728879886</v>
      </c>
      <c r="O271" s="41">
        <f t="shared" si="50"/>
        <v>391684.85957058996</v>
      </c>
      <c r="Q271" s="4"/>
      <c r="R271" s="4"/>
      <c r="S271" s="4"/>
      <c r="T271" s="4"/>
    </row>
    <row r="272" spans="1:20" s="34" customFormat="1" x14ac:dyDescent="0.2">
      <c r="A272" s="33">
        <v>4637</v>
      </c>
      <c r="B272" s="34" t="s">
        <v>252</v>
      </c>
      <c r="C272" s="36">
        <v>13603032</v>
      </c>
      <c r="D272" s="36">
        <v>1268</v>
      </c>
      <c r="E272" s="37">
        <f t="shared" si="41"/>
        <v>10727.943217665616</v>
      </c>
      <c r="F272" s="38">
        <f t="shared" si="42"/>
        <v>0.97395408819495255</v>
      </c>
      <c r="G272" s="39">
        <f t="shared" si="43"/>
        <v>172.13484677582383</v>
      </c>
      <c r="H272" s="39">
        <f t="shared" si="44"/>
        <v>0</v>
      </c>
      <c r="I272" s="66">
        <f t="shared" si="45"/>
        <v>172.13484677582383</v>
      </c>
      <c r="J272" s="81">
        <f t="shared" si="46"/>
        <v>-141.05179287546991</v>
      </c>
      <c r="K272" s="37">
        <f t="shared" si="47"/>
        <v>31.083053900353917</v>
      </c>
      <c r="L272" s="37">
        <f t="shared" si="48"/>
        <v>218266.98571174461</v>
      </c>
      <c r="M272" s="37">
        <f t="shared" si="49"/>
        <v>39413.312345648766</v>
      </c>
      <c r="N272" s="41">
        <f>'jan-feb'!M272</f>
        <v>-106496.08598174185</v>
      </c>
      <c r="O272" s="41">
        <f t="shared" si="50"/>
        <v>145909.39832739061</v>
      </c>
      <c r="Q272" s="4"/>
      <c r="R272" s="4"/>
      <c r="S272" s="4"/>
      <c r="T272" s="4"/>
    </row>
    <row r="273" spans="1:20" s="34" customFormat="1" x14ac:dyDescent="0.2">
      <c r="A273" s="33">
        <v>4638</v>
      </c>
      <c r="B273" s="34" t="s">
        <v>253</v>
      </c>
      <c r="C273" s="36">
        <v>44877797</v>
      </c>
      <c r="D273" s="36">
        <v>3949</v>
      </c>
      <c r="E273" s="37">
        <f t="shared" si="41"/>
        <v>11364.344644213725</v>
      </c>
      <c r="F273" s="38">
        <f t="shared" si="42"/>
        <v>1.0317308454487539</v>
      </c>
      <c r="G273" s="39">
        <f t="shared" si="43"/>
        <v>-209.70600915304166</v>
      </c>
      <c r="H273" s="39">
        <f t="shared" si="44"/>
        <v>0</v>
      </c>
      <c r="I273" s="66">
        <f t="shared" si="45"/>
        <v>-209.70600915304166</v>
      </c>
      <c r="J273" s="81">
        <f t="shared" si="46"/>
        <v>-141.05179287546991</v>
      </c>
      <c r="K273" s="37">
        <f t="shared" si="47"/>
        <v>-350.75780202851161</v>
      </c>
      <c r="L273" s="37">
        <f t="shared" si="48"/>
        <v>-828129.03014536155</v>
      </c>
      <c r="M273" s="37">
        <f t="shared" si="49"/>
        <v>-1385142.5602105923</v>
      </c>
      <c r="N273" s="41">
        <f>'jan-feb'!M273</f>
        <v>-3480296.0253485013</v>
      </c>
      <c r="O273" s="41">
        <f t="shared" si="50"/>
        <v>2095153.4651379089</v>
      </c>
      <c r="Q273" s="4"/>
      <c r="R273" s="4"/>
      <c r="S273" s="4"/>
      <c r="T273" s="4"/>
    </row>
    <row r="274" spans="1:20" s="34" customFormat="1" x14ac:dyDescent="0.2">
      <c r="A274" s="33">
        <v>4639</v>
      </c>
      <c r="B274" s="34" t="s">
        <v>254</v>
      </c>
      <c r="C274" s="36">
        <v>29976052</v>
      </c>
      <c r="D274" s="36">
        <v>2561</v>
      </c>
      <c r="E274" s="37">
        <f t="shared" si="41"/>
        <v>11704.823115970325</v>
      </c>
      <c r="F274" s="38">
        <f t="shared" si="42"/>
        <v>1.0626417472666951</v>
      </c>
      <c r="G274" s="39">
        <f t="shared" si="43"/>
        <v>-413.99309220700161</v>
      </c>
      <c r="H274" s="39">
        <f t="shared" si="44"/>
        <v>0</v>
      </c>
      <c r="I274" s="66">
        <f t="shared" si="45"/>
        <v>-413.99309220700161</v>
      </c>
      <c r="J274" s="81">
        <f t="shared" si="46"/>
        <v>-141.05179287546991</v>
      </c>
      <c r="K274" s="37">
        <f t="shared" si="47"/>
        <v>-555.04488508247152</v>
      </c>
      <c r="L274" s="37">
        <f t="shared" si="48"/>
        <v>-1060236.3091421311</v>
      </c>
      <c r="M274" s="37">
        <f t="shared" si="49"/>
        <v>-1421469.9506962097</v>
      </c>
      <c r="N274" s="41">
        <f>'jan-feb'!M274</f>
        <v>-2325359.5318606007</v>
      </c>
      <c r="O274" s="41">
        <f t="shared" si="50"/>
        <v>903889.58116439101</v>
      </c>
      <c r="Q274" s="4"/>
      <c r="R274" s="4"/>
      <c r="S274" s="4"/>
      <c r="T274" s="4"/>
    </row>
    <row r="275" spans="1:20" s="34" customFormat="1" x14ac:dyDescent="0.2">
      <c r="A275" s="33">
        <v>4640</v>
      </c>
      <c r="B275" s="34" t="s">
        <v>255</v>
      </c>
      <c r="C275" s="36">
        <v>114226775</v>
      </c>
      <c r="D275" s="36">
        <v>12198</v>
      </c>
      <c r="E275" s="37">
        <f t="shared" si="41"/>
        <v>9364.3855550090175</v>
      </c>
      <c r="F275" s="38">
        <f t="shared" si="42"/>
        <v>0.85016124803085935</v>
      </c>
      <c r="G275" s="39">
        <f t="shared" si="43"/>
        <v>990.2694443697826</v>
      </c>
      <c r="H275" s="39">
        <f t="shared" si="44"/>
        <v>192.13796386882041</v>
      </c>
      <c r="I275" s="66">
        <f t="shared" si="45"/>
        <v>1182.407408238603</v>
      </c>
      <c r="J275" s="81">
        <f t="shared" si="46"/>
        <v>-141.05179287546991</v>
      </c>
      <c r="K275" s="37">
        <f t="shared" si="47"/>
        <v>1041.355615363133</v>
      </c>
      <c r="L275" s="37">
        <f t="shared" si="48"/>
        <v>14423005.565694479</v>
      </c>
      <c r="M275" s="37">
        <f t="shared" si="49"/>
        <v>12702455.796199497</v>
      </c>
      <c r="N275" s="41">
        <f>'jan-feb'!M275</f>
        <v>4148715.7923469129</v>
      </c>
      <c r="O275" s="41">
        <f t="shared" si="50"/>
        <v>8553740.0038525835</v>
      </c>
      <c r="Q275" s="4"/>
      <c r="R275" s="4"/>
      <c r="S275" s="4"/>
      <c r="T275" s="4"/>
    </row>
    <row r="276" spans="1:20" s="34" customFormat="1" x14ac:dyDescent="0.2">
      <c r="A276" s="33">
        <v>4641</v>
      </c>
      <c r="B276" s="34" t="s">
        <v>256</v>
      </c>
      <c r="C276" s="36">
        <v>33245619</v>
      </c>
      <c r="D276" s="36">
        <v>1775</v>
      </c>
      <c r="E276" s="37">
        <f t="shared" si="41"/>
        <v>18729.9261971831</v>
      </c>
      <c r="F276" s="38">
        <f t="shared" si="42"/>
        <v>1.7004273625625763</v>
      </c>
      <c r="G276" s="39">
        <f t="shared" si="43"/>
        <v>-4629.0549409346668</v>
      </c>
      <c r="H276" s="39">
        <f t="shared" si="44"/>
        <v>0</v>
      </c>
      <c r="I276" s="66">
        <f t="shared" si="45"/>
        <v>-4629.0549409346668</v>
      </c>
      <c r="J276" s="81">
        <f t="shared" si="46"/>
        <v>-141.05179287546991</v>
      </c>
      <c r="K276" s="37">
        <f t="shared" si="47"/>
        <v>-4770.1067338101366</v>
      </c>
      <c r="L276" s="37">
        <f t="shared" si="48"/>
        <v>-8216572.5201590331</v>
      </c>
      <c r="M276" s="37">
        <f t="shared" si="49"/>
        <v>-8466939.4525129925</v>
      </c>
      <c r="N276" s="41">
        <f>'jan-feb'!M276</f>
        <v>-9414418.7526952624</v>
      </c>
      <c r="O276" s="41">
        <f t="shared" si="50"/>
        <v>947479.30018226989</v>
      </c>
      <c r="Q276" s="4"/>
      <c r="R276" s="4"/>
      <c r="S276" s="4"/>
      <c r="T276" s="4"/>
    </row>
    <row r="277" spans="1:20" s="34" customFormat="1" x14ac:dyDescent="0.2">
      <c r="A277" s="33">
        <v>4642</v>
      </c>
      <c r="B277" s="34" t="s">
        <v>257</v>
      </c>
      <c r="C277" s="36">
        <v>22228628</v>
      </c>
      <c r="D277" s="36">
        <v>2129</v>
      </c>
      <c r="E277" s="37">
        <f t="shared" si="41"/>
        <v>10440.877407233444</v>
      </c>
      <c r="F277" s="38">
        <f t="shared" si="42"/>
        <v>0.94789234327529126</v>
      </c>
      <c r="G277" s="39">
        <f t="shared" si="43"/>
        <v>344.37433303512699</v>
      </c>
      <c r="H277" s="39">
        <f t="shared" si="44"/>
        <v>0</v>
      </c>
      <c r="I277" s="66">
        <f t="shared" si="45"/>
        <v>344.37433303512699</v>
      </c>
      <c r="J277" s="81">
        <f t="shared" si="46"/>
        <v>-141.05179287546991</v>
      </c>
      <c r="K277" s="37">
        <f t="shared" si="47"/>
        <v>203.32254015965708</v>
      </c>
      <c r="L277" s="37">
        <f t="shared" si="48"/>
        <v>733172.95503178542</v>
      </c>
      <c r="M277" s="37">
        <f t="shared" si="49"/>
        <v>432873.68799990992</v>
      </c>
      <c r="N277" s="41">
        <f>'jan-feb'!M277</f>
        <v>-761148.34483842913</v>
      </c>
      <c r="O277" s="41">
        <f t="shared" si="50"/>
        <v>1194022.032838339</v>
      </c>
      <c r="Q277" s="4"/>
      <c r="R277" s="4"/>
      <c r="S277" s="4"/>
      <c r="T277" s="4"/>
    </row>
    <row r="278" spans="1:20" s="34" customFormat="1" x14ac:dyDescent="0.2">
      <c r="A278" s="33">
        <v>4643</v>
      </c>
      <c r="B278" s="34" t="s">
        <v>258</v>
      </c>
      <c r="C278" s="36">
        <v>62489220</v>
      </c>
      <c r="D278" s="36">
        <v>5172</v>
      </c>
      <c r="E278" s="37">
        <f t="shared" si="41"/>
        <v>12082.215777262181</v>
      </c>
      <c r="F278" s="38">
        <f t="shared" si="42"/>
        <v>1.0969039649035963</v>
      </c>
      <c r="G278" s="39">
        <f t="shared" si="43"/>
        <v>-640.42868898211566</v>
      </c>
      <c r="H278" s="39">
        <f t="shared" si="44"/>
        <v>0</v>
      </c>
      <c r="I278" s="66">
        <f t="shared" si="45"/>
        <v>-640.42868898211566</v>
      </c>
      <c r="J278" s="81">
        <f t="shared" si="46"/>
        <v>-141.05179287546991</v>
      </c>
      <c r="K278" s="37">
        <f t="shared" si="47"/>
        <v>-781.48048185758557</v>
      </c>
      <c r="L278" s="37">
        <f t="shared" si="48"/>
        <v>-3312297.1794155021</v>
      </c>
      <c r="M278" s="37">
        <f t="shared" si="49"/>
        <v>-4041817.0521674324</v>
      </c>
      <c r="N278" s="41">
        <f>'jan-feb'!M278</f>
        <v>-5064319.7835154328</v>
      </c>
      <c r="O278" s="41">
        <f t="shared" si="50"/>
        <v>1022502.7313480005</v>
      </c>
      <c r="Q278" s="4"/>
      <c r="R278" s="4"/>
      <c r="S278" s="4"/>
      <c r="T278" s="4"/>
    </row>
    <row r="279" spans="1:20" s="34" customFormat="1" x14ac:dyDescent="0.2">
      <c r="A279" s="33">
        <v>4644</v>
      </c>
      <c r="B279" s="34" t="s">
        <v>259</v>
      </c>
      <c r="C279" s="36">
        <v>60510247</v>
      </c>
      <c r="D279" s="36">
        <v>5302</v>
      </c>
      <c r="E279" s="37">
        <f t="shared" si="41"/>
        <v>11412.721048660882</v>
      </c>
      <c r="F279" s="38">
        <f t="shared" si="42"/>
        <v>1.0361227774274668</v>
      </c>
      <c r="G279" s="39">
        <f t="shared" si="43"/>
        <v>-238.73185182133602</v>
      </c>
      <c r="H279" s="39">
        <f t="shared" si="44"/>
        <v>0</v>
      </c>
      <c r="I279" s="66">
        <f t="shared" si="45"/>
        <v>-238.73185182133602</v>
      </c>
      <c r="J279" s="81">
        <f t="shared" si="46"/>
        <v>-141.05179287546991</v>
      </c>
      <c r="K279" s="37">
        <f t="shared" si="47"/>
        <v>-379.78364469680594</v>
      </c>
      <c r="L279" s="37">
        <f t="shared" si="48"/>
        <v>-1265756.2783567235</v>
      </c>
      <c r="M279" s="37">
        <f t="shared" si="49"/>
        <v>-2013612.884182465</v>
      </c>
      <c r="N279" s="41">
        <f>'jan-feb'!M279</f>
        <v>-6747338.9749804391</v>
      </c>
      <c r="O279" s="41">
        <f t="shared" si="50"/>
        <v>4733726.0907979738</v>
      </c>
      <c r="Q279" s="4"/>
      <c r="R279" s="4"/>
      <c r="S279" s="4"/>
      <c r="T279" s="4"/>
    </row>
    <row r="280" spans="1:20" s="34" customFormat="1" x14ac:dyDescent="0.2">
      <c r="A280" s="33">
        <v>4645</v>
      </c>
      <c r="B280" s="34" t="s">
        <v>260</v>
      </c>
      <c r="C280" s="36">
        <v>27395607</v>
      </c>
      <c r="D280" s="36">
        <v>2949</v>
      </c>
      <c r="E280" s="37">
        <f t="shared" si="41"/>
        <v>9289.7955239064086</v>
      </c>
      <c r="F280" s="38">
        <f t="shared" si="42"/>
        <v>0.84338946855207286</v>
      </c>
      <c r="G280" s="39">
        <f t="shared" si="43"/>
        <v>1035.023463031348</v>
      </c>
      <c r="H280" s="39">
        <f t="shared" si="44"/>
        <v>218.24447475473352</v>
      </c>
      <c r="I280" s="66">
        <f t="shared" si="45"/>
        <v>1253.2679377860816</v>
      </c>
      <c r="J280" s="81">
        <f t="shared" si="46"/>
        <v>-141.05179287546991</v>
      </c>
      <c r="K280" s="37">
        <f t="shared" si="47"/>
        <v>1112.2161449106115</v>
      </c>
      <c r="L280" s="37">
        <f t="shared" si="48"/>
        <v>3695887.1485311547</v>
      </c>
      <c r="M280" s="37">
        <f t="shared" si="49"/>
        <v>3279925.4113413934</v>
      </c>
      <c r="N280" s="41">
        <f>'jan-feb'!M280</f>
        <v>619257.77053615346</v>
      </c>
      <c r="O280" s="41">
        <f t="shared" si="50"/>
        <v>2660667.6408052398</v>
      </c>
      <c r="Q280" s="4"/>
      <c r="R280" s="4"/>
      <c r="S280" s="4"/>
      <c r="T280" s="4"/>
    </row>
    <row r="281" spans="1:20" s="34" customFormat="1" x14ac:dyDescent="0.2">
      <c r="A281" s="33">
        <v>4646</v>
      </c>
      <c r="B281" s="34" t="s">
        <v>261</v>
      </c>
      <c r="C281" s="36">
        <v>26261519</v>
      </c>
      <c r="D281" s="36">
        <v>2913</v>
      </c>
      <c r="E281" s="37">
        <f t="shared" si="41"/>
        <v>9015.2828698935809</v>
      </c>
      <c r="F281" s="38">
        <f t="shared" si="42"/>
        <v>0.81846738272328357</v>
      </c>
      <c r="G281" s="39">
        <f t="shared" si="43"/>
        <v>1199.7310554390444</v>
      </c>
      <c r="H281" s="39">
        <f t="shared" si="44"/>
        <v>314.32390365922316</v>
      </c>
      <c r="I281" s="66">
        <f t="shared" si="45"/>
        <v>1514.0549590982675</v>
      </c>
      <c r="J281" s="81">
        <f t="shared" si="46"/>
        <v>-141.05179287546991</v>
      </c>
      <c r="K281" s="37">
        <f t="shared" si="47"/>
        <v>1373.0031662227975</v>
      </c>
      <c r="L281" s="37">
        <f t="shared" si="48"/>
        <v>4410442.0958532533</v>
      </c>
      <c r="M281" s="37">
        <f t="shared" si="49"/>
        <v>3999558.223207009</v>
      </c>
      <c r="N281" s="41">
        <f>'jan-feb'!M281</f>
        <v>2962442.7515663696</v>
      </c>
      <c r="O281" s="41">
        <f t="shared" si="50"/>
        <v>1037115.4716406395</v>
      </c>
      <c r="Q281" s="4"/>
      <c r="R281" s="4"/>
      <c r="S281" s="4"/>
      <c r="T281" s="4"/>
    </row>
    <row r="282" spans="1:20" s="34" customFormat="1" x14ac:dyDescent="0.2">
      <c r="A282" s="33">
        <v>4647</v>
      </c>
      <c r="B282" s="34" t="s">
        <v>409</v>
      </c>
      <c r="C282" s="36">
        <v>225627636</v>
      </c>
      <c r="D282" s="36">
        <v>22215</v>
      </c>
      <c r="E282" s="37">
        <f t="shared" si="41"/>
        <v>10156.544496961513</v>
      </c>
      <c r="F282" s="38">
        <f t="shared" si="42"/>
        <v>0.92207870922177559</v>
      </c>
      <c r="G282" s="39">
        <f t="shared" si="43"/>
        <v>514.97407919828549</v>
      </c>
      <c r="H282" s="39">
        <f t="shared" si="44"/>
        <v>0</v>
      </c>
      <c r="I282" s="66">
        <f t="shared" si="45"/>
        <v>514.97407919828549</v>
      </c>
      <c r="J282" s="81">
        <f t="shared" si="46"/>
        <v>-141.05179287546991</v>
      </c>
      <c r="K282" s="37">
        <f t="shared" si="47"/>
        <v>373.92228632281558</v>
      </c>
      <c r="L282" s="37">
        <f t="shared" si="48"/>
        <v>11440149.169389913</v>
      </c>
      <c r="M282" s="37">
        <f t="shared" si="49"/>
        <v>8306683.5906613478</v>
      </c>
      <c r="N282" s="41">
        <f>'jan-feb'!M282</f>
        <v>3317120.0354223982</v>
      </c>
      <c r="O282" s="41">
        <f t="shared" si="50"/>
        <v>4989563.5552389491</v>
      </c>
      <c r="Q282" s="4"/>
      <c r="R282" s="4"/>
      <c r="S282" s="4"/>
      <c r="T282" s="4"/>
    </row>
    <row r="283" spans="1:20" s="34" customFormat="1" x14ac:dyDescent="0.2">
      <c r="A283" s="33">
        <v>4648</v>
      </c>
      <c r="B283" s="34" t="s">
        <v>262</v>
      </c>
      <c r="C283" s="36">
        <v>41204763</v>
      </c>
      <c r="D283" s="36">
        <v>3482</v>
      </c>
      <c r="E283" s="37">
        <f t="shared" si="41"/>
        <v>11833.648190695003</v>
      </c>
      <c r="F283" s="38">
        <f t="shared" si="42"/>
        <v>1.0743373449823421</v>
      </c>
      <c r="G283" s="39">
        <f t="shared" si="43"/>
        <v>-491.28813704180862</v>
      </c>
      <c r="H283" s="39">
        <f t="shared" si="44"/>
        <v>0</v>
      </c>
      <c r="I283" s="66">
        <f t="shared" si="45"/>
        <v>-491.28813704180862</v>
      </c>
      <c r="J283" s="81">
        <f t="shared" si="46"/>
        <v>-141.05179287546991</v>
      </c>
      <c r="K283" s="37">
        <f t="shared" si="47"/>
        <v>-632.3399299172786</v>
      </c>
      <c r="L283" s="37">
        <f t="shared" si="48"/>
        <v>-1710665.2931795777</v>
      </c>
      <c r="M283" s="37">
        <f t="shared" si="49"/>
        <v>-2201807.6359719639</v>
      </c>
      <c r="N283" s="41">
        <f>'jan-feb'!M283</f>
        <v>-3978074.4944703667</v>
      </c>
      <c r="O283" s="41">
        <f t="shared" si="50"/>
        <v>1776266.8584984029</v>
      </c>
      <c r="Q283" s="4"/>
      <c r="R283" s="4"/>
      <c r="S283" s="4"/>
      <c r="T283" s="4"/>
    </row>
    <row r="284" spans="1:20" s="34" customFormat="1" x14ac:dyDescent="0.2">
      <c r="A284" s="33">
        <v>4649</v>
      </c>
      <c r="B284" s="34" t="s">
        <v>410</v>
      </c>
      <c r="C284" s="36">
        <v>87889607</v>
      </c>
      <c r="D284" s="36">
        <v>9543</v>
      </c>
      <c r="E284" s="37">
        <f t="shared" si="41"/>
        <v>9209.8508854657866</v>
      </c>
      <c r="F284" s="38">
        <f t="shared" si="42"/>
        <v>0.83613156218002049</v>
      </c>
      <c r="G284" s="39">
        <f t="shared" si="43"/>
        <v>1082.9902460957212</v>
      </c>
      <c r="H284" s="39">
        <f t="shared" si="44"/>
        <v>246.22509820895118</v>
      </c>
      <c r="I284" s="66">
        <f t="shared" si="45"/>
        <v>1329.2153443046723</v>
      </c>
      <c r="J284" s="81">
        <f t="shared" si="46"/>
        <v>-141.05179287546991</v>
      </c>
      <c r="K284" s="37">
        <f t="shared" si="47"/>
        <v>1188.1635514292025</v>
      </c>
      <c r="L284" s="37">
        <f t="shared" si="48"/>
        <v>12684702.030699488</v>
      </c>
      <c r="M284" s="37">
        <f t="shared" si="49"/>
        <v>11338644.771288879</v>
      </c>
      <c r="N284" s="41">
        <f>'jan-feb'!M284</f>
        <v>3295523.2968410095</v>
      </c>
      <c r="O284" s="41">
        <f t="shared" si="50"/>
        <v>8043121.4744478697</v>
      </c>
      <c r="Q284" s="4"/>
      <c r="R284" s="4"/>
      <c r="S284" s="4"/>
      <c r="T284" s="4"/>
    </row>
    <row r="285" spans="1:20" s="34" customFormat="1" x14ac:dyDescent="0.2">
      <c r="A285" s="33">
        <v>4650</v>
      </c>
      <c r="B285" s="34" t="s">
        <v>263</v>
      </c>
      <c r="C285" s="36">
        <v>52368772</v>
      </c>
      <c r="D285" s="36">
        <v>5892</v>
      </c>
      <c r="E285" s="37">
        <f t="shared" si="41"/>
        <v>8888.1147318397834</v>
      </c>
      <c r="F285" s="38">
        <f t="shared" si="42"/>
        <v>0.80692221274683518</v>
      </c>
      <c r="G285" s="39">
        <f t="shared" si="43"/>
        <v>1276.031938271323</v>
      </c>
      <c r="H285" s="39">
        <f t="shared" si="44"/>
        <v>358.83275197805233</v>
      </c>
      <c r="I285" s="66">
        <f t="shared" si="45"/>
        <v>1634.8646902493754</v>
      </c>
      <c r="J285" s="81">
        <f t="shared" si="46"/>
        <v>-141.05179287546991</v>
      </c>
      <c r="K285" s="37">
        <f t="shared" si="47"/>
        <v>1493.8128973739053</v>
      </c>
      <c r="L285" s="37">
        <f t="shared" si="48"/>
        <v>9632622.7549493201</v>
      </c>
      <c r="M285" s="37">
        <f t="shared" si="49"/>
        <v>8801545.5913270507</v>
      </c>
      <c r="N285" s="41">
        <f>'jan-feb'!M285</f>
        <v>4620643.1558458786</v>
      </c>
      <c r="O285" s="41">
        <f t="shared" si="50"/>
        <v>4180902.4354811721</v>
      </c>
      <c r="Q285" s="4"/>
      <c r="R285" s="4"/>
      <c r="S285" s="4"/>
      <c r="T285" s="4"/>
    </row>
    <row r="286" spans="1:20" s="34" customFormat="1" x14ac:dyDescent="0.2">
      <c r="A286" s="33">
        <v>4651</v>
      </c>
      <c r="B286" s="34" t="s">
        <v>264</v>
      </c>
      <c r="C286" s="36">
        <v>64460237</v>
      </c>
      <c r="D286" s="36">
        <v>7244</v>
      </c>
      <c r="E286" s="37">
        <f t="shared" si="41"/>
        <v>8898.4313914964114</v>
      </c>
      <c r="F286" s="38">
        <f t="shared" si="42"/>
        <v>0.80785882777594376</v>
      </c>
      <c r="G286" s="39">
        <f t="shared" si="43"/>
        <v>1269.8419424773463</v>
      </c>
      <c r="H286" s="39">
        <f t="shared" si="44"/>
        <v>355.22192109823254</v>
      </c>
      <c r="I286" s="66">
        <f t="shared" si="45"/>
        <v>1625.0638635755788</v>
      </c>
      <c r="J286" s="81">
        <f t="shared" si="46"/>
        <v>-141.05179287546991</v>
      </c>
      <c r="K286" s="37">
        <f t="shared" si="47"/>
        <v>1484.0120707001088</v>
      </c>
      <c r="L286" s="37">
        <f t="shared" si="48"/>
        <v>11771962.627741493</v>
      </c>
      <c r="M286" s="37">
        <f t="shared" si="49"/>
        <v>10750183.440151587</v>
      </c>
      <c r="N286" s="41">
        <f>'jan-feb'!M286</f>
        <v>5576171.7356665898</v>
      </c>
      <c r="O286" s="41">
        <f t="shared" si="50"/>
        <v>5174011.7044849973</v>
      </c>
      <c r="Q286" s="4"/>
      <c r="R286" s="4"/>
      <c r="S286" s="4"/>
      <c r="T286" s="4"/>
    </row>
    <row r="287" spans="1:20" s="34" customFormat="1" x14ac:dyDescent="0.2">
      <c r="A287" s="33">
        <v>5001</v>
      </c>
      <c r="B287" s="34" t="s">
        <v>352</v>
      </c>
      <c r="C287" s="36">
        <v>2369937986</v>
      </c>
      <c r="D287" s="36">
        <v>212660</v>
      </c>
      <c r="E287" s="37">
        <f t="shared" si="41"/>
        <v>11144.258374870686</v>
      </c>
      <c r="F287" s="38">
        <f t="shared" si="42"/>
        <v>1.0117499490706623</v>
      </c>
      <c r="G287" s="39">
        <f t="shared" si="43"/>
        <v>-77.654247547218247</v>
      </c>
      <c r="H287" s="39">
        <f t="shared" si="44"/>
        <v>0</v>
      </c>
      <c r="I287" s="66">
        <f t="shared" si="45"/>
        <v>-77.654247547218247</v>
      </c>
      <c r="J287" s="81">
        <f t="shared" si="46"/>
        <v>-141.05179287546991</v>
      </c>
      <c r="K287" s="37">
        <f t="shared" si="47"/>
        <v>-218.70604042268815</v>
      </c>
      <c r="L287" s="37">
        <f t="shared" si="48"/>
        <v>-16513952.283391433</v>
      </c>
      <c r="M287" s="37">
        <f t="shared" si="49"/>
        <v>-46510026.556288861</v>
      </c>
      <c r="N287" s="41">
        <f>'jan-feb'!M287</f>
        <v>-26157136.268830676</v>
      </c>
      <c r="O287" s="41">
        <f t="shared" si="50"/>
        <v>-20352890.287458185</v>
      </c>
      <c r="Q287" s="4"/>
      <c r="R287" s="4"/>
      <c r="S287" s="4"/>
      <c r="T287" s="4"/>
    </row>
    <row r="288" spans="1:20" s="34" customFormat="1" x14ac:dyDescent="0.2">
      <c r="A288" s="33">
        <v>5006</v>
      </c>
      <c r="B288" s="34" t="s">
        <v>353</v>
      </c>
      <c r="C288" s="36">
        <v>191872557</v>
      </c>
      <c r="D288" s="36">
        <v>23955</v>
      </c>
      <c r="E288" s="37">
        <f t="shared" si="41"/>
        <v>8009.708077645585</v>
      </c>
      <c r="F288" s="38">
        <f t="shared" si="42"/>
        <v>0.72717461019229346</v>
      </c>
      <c r="G288" s="39">
        <f t="shared" si="43"/>
        <v>1803.075930787842</v>
      </c>
      <c r="H288" s="39">
        <f t="shared" si="44"/>
        <v>666.27508094602172</v>
      </c>
      <c r="I288" s="66">
        <f t="shared" si="45"/>
        <v>2469.3510117338637</v>
      </c>
      <c r="J288" s="81">
        <f t="shared" si="46"/>
        <v>-141.05179287546991</v>
      </c>
      <c r="K288" s="37">
        <f t="shared" si="47"/>
        <v>2328.2992188583939</v>
      </c>
      <c r="L288" s="37">
        <f t="shared" si="48"/>
        <v>59153303.486084707</v>
      </c>
      <c r="M288" s="37">
        <f t="shared" si="49"/>
        <v>55774407.787752829</v>
      </c>
      <c r="N288" s="41">
        <f>'jan-feb'!M288</f>
        <v>22552967.457474206</v>
      </c>
      <c r="O288" s="41">
        <f t="shared" si="50"/>
        <v>33221440.330278624</v>
      </c>
      <c r="Q288" s="4"/>
      <c r="R288" s="4"/>
      <c r="S288" s="4"/>
      <c r="T288" s="4"/>
    </row>
    <row r="289" spans="1:20" s="34" customFormat="1" x14ac:dyDescent="0.2">
      <c r="A289" s="33">
        <v>5007</v>
      </c>
      <c r="B289" s="34" t="s">
        <v>354</v>
      </c>
      <c r="C289" s="36">
        <v>129122376</v>
      </c>
      <c r="D289" s="36">
        <v>14923</v>
      </c>
      <c r="E289" s="37">
        <f t="shared" si="41"/>
        <v>8652.5749514172749</v>
      </c>
      <c r="F289" s="38">
        <f t="shared" si="42"/>
        <v>0.78553834377768517</v>
      </c>
      <c r="G289" s="39">
        <f t="shared" si="43"/>
        <v>1417.3558065248283</v>
      </c>
      <c r="H289" s="39">
        <f t="shared" si="44"/>
        <v>441.2716751259303</v>
      </c>
      <c r="I289" s="66">
        <f t="shared" si="45"/>
        <v>1858.6274816507585</v>
      </c>
      <c r="J289" s="81">
        <f t="shared" si="46"/>
        <v>-141.05179287546991</v>
      </c>
      <c r="K289" s="37">
        <f t="shared" si="47"/>
        <v>1717.5756887752887</v>
      </c>
      <c r="L289" s="37">
        <f t="shared" si="48"/>
        <v>27736297.90867427</v>
      </c>
      <c r="M289" s="37">
        <f t="shared" si="49"/>
        <v>25631382.003593631</v>
      </c>
      <c r="N289" s="41">
        <f>'jan-feb'!M289</f>
        <v>10004553.3937607</v>
      </c>
      <c r="O289" s="41">
        <f t="shared" si="50"/>
        <v>15626828.609832931</v>
      </c>
      <c r="Q289" s="4"/>
      <c r="R289" s="4"/>
      <c r="S289" s="4"/>
      <c r="T289" s="4"/>
    </row>
    <row r="290" spans="1:20" s="34" customFormat="1" x14ac:dyDescent="0.2">
      <c r="A290" s="33">
        <v>5014</v>
      </c>
      <c r="B290" s="34" t="s">
        <v>356</v>
      </c>
      <c r="C290" s="36">
        <v>232306038</v>
      </c>
      <c r="D290" s="36">
        <v>5391</v>
      </c>
      <c r="E290" s="37">
        <f t="shared" si="41"/>
        <v>43091.455759599332</v>
      </c>
      <c r="F290" s="38">
        <f t="shared" si="42"/>
        <v>3.9121291613683726</v>
      </c>
      <c r="G290" s="39">
        <f t="shared" si="43"/>
        <v>-19245.972678384405</v>
      </c>
      <c r="H290" s="39">
        <f t="shared" si="44"/>
        <v>0</v>
      </c>
      <c r="I290" s="66">
        <f t="shared" si="45"/>
        <v>-19245.972678384405</v>
      </c>
      <c r="J290" s="81">
        <f t="shared" si="46"/>
        <v>-141.05179287546991</v>
      </c>
      <c r="K290" s="37">
        <f t="shared" si="47"/>
        <v>-19387.024471259876</v>
      </c>
      <c r="L290" s="37">
        <f t="shared" si="48"/>
        <v>-103755038.70917033</v>
      </c>
      <c r="M290" s="37">
        <f t="shared" si="49"/>
        <v>-104515448.92456199</v>
      </c>
      <c r="N290" s="41">
        <f>'jan-feb'!M290</f>
        <v>-92785036.192214161</v>
      </c>
      <c r="O290" s="41">
        <f t="shared" si="50"/>
        <v>-11730412.732347831</v>
      </c>
      <c r="Q290" s="4"/>
      <c r="R290" s="4"/>
      <c r="S290" s="4"/>
      <c r="T290" s="4"/>
    </row>
    <row r="291" spans="1:20" s="34" customFormat="1" x14ac:dyDescent="0.2">
      <c r="A291" s="33">
        <v>5020</v>
      </c>
      <c r="B291" s="34" t="s">
        <v>359</v>
      </c>
      <c r="C291" s="36">
        <v>8419594</v>
      </c>
      <c r="D291" s="36">
        <v>904</v>
      </c>
      <c r="E291" s="37">
        <f t="shared" si="41"/>
        <v>9313.7101769911496</v>
      </c>
      <c r="F291" s="38">
        <f t="shared" si="42"/>
        <v>0.84556059992992105</v>
      </c>
      <c r="G291" s="39">
        <f t="shared" si="43"/>
        <v>1020.6746711805033</v>
      </c>
      <c r="H291" s="39">
        <f t="shared" si="44"/>
        <v>209.87434617507415</v>
      </c>
      <c r="I291" s="66">
        <f t="shared" si="45"/>
        <v>1230.5490173555775</v>
      </c>
      <c r="J291" s="81">
        <f t="shared" si="46"/>
        <v>-141.05179287546991</v>
      </c>
      <c r="K291" s="37">
        <f t="shared" si="47"/>
        <v>1089.4972244801074</v>
      </c>
      <c r="L291" s="37">
        <f t="shared" si="48"/>
        <v>1112416.311689442</v>
      </c>
      <c r="M291" s="37">
        <f t="shared" si="49"/>
        <v>984905.49093001708</v>
      </c>
      <c r="N291" s="41">
        <f>'jan-feb'!M291</f>
        <v>115497.89012027207</v>
      </c>
      <c r="O291" s="41">
        <f t="shared" si="50"/>
        <v>869407.60080974502</v>
      </c>
      <c r="Q291" s="4"/>
      <c r="R291" s="4"/>
      <c r="S291" s="4"/>
      <c r="T291" s="4"/>
    </row>
    <row r="292" spans="1:20" s="34" customFormat="1" x14ac:dyDescent="0.2">
      <c r="A292" s="33">
        <v>5021</v>
      </c>
      <c r="B292" s="34" t="s">
        <v>360</v>
      </c>
      <c r="C292" s="36">
        <v>64701029</v>
      </c>
      <c r="D292" s="36">
        <v>7256</v>
      </c>
      <c r="E292" s="37">
        <f t="shared" si="41"/>
        <v>8916.9003583241447</v>
      </c>
      <c r="F292" s="38">
        <f t="shared" si="42"/>
        <v>0.80953556351005795</v>
      </c>
      <c r="G292" s="39">
        <f t="shared" si="43"/>
        <v>1258.7605623807062</v>
      </c>
      <c r="H292" s="39">
        <f t="shared" si="44"/>
        <v>348.75778270852584</v>
      </c>
      <c r="I292" s="66">
        <f t="shared" si="45"/>
        <v>1607.5183450892321</v>
      </c>
      <c r="J292" s="81">
        <f t="shared" si="46"/>
        <v>-141.05179287546991</v>
      </c>
      <c r="K292" s="37">
        <f t="shared" si="47"/>
        <v>1466.466552213762</v>
      </c>
      <c r="L292" s="37">
        <f t="shared" si="48"/>
        <v>11664153.111967469</v>
      </c>
      <c r="M292" s="37">
        <f t="shared" si="49"/>
        <v>10640681.302863058</v>
      </c>
      <c r="N292" s="41">
        <f>'jan-feb'!M292</f>
        <v>2972115.9952508011</v>
      </c>
      <c r="O292" s="41">
        <f t="shared" si="50"/>
        <v>7668565.3076122571</v>
      </c>
      <c r="Q292" s="4"/>
      <c r="R292" s="4"/>
      <c r="S292" s="4"/>
      <c r="T292" s="4"/>
    </row>
    <row r="293" spans="1:20" s="34" customFormat="1" x14ac:dyDescent="0.2">
      <c r="A293" s="33">
        <v>5022</v>
      </c>
      <c r="B293" s="34" t="s">
        <v>361</v>
      </c>
      <c r="C293" s="36">
        <v>21216526</v>
      </c>
      <c r="D293" s="36">
        <v>2481</v>
      </c>
      <c r="E293" s="37">
        <f t="shared" si="41"/>
        <v>8551.602579604998</v>
      </c>
      <c r="F293" s="38">
        <f t="shared" si="42"/>
        <v>0.77637139981405856</v>
      </c>
      <c r="G293" s="39">
        <f t="shared" si="43"/>
        <v>1477.9392296121944</v>
      </c>
      <c r="H293" s="39">
        <f t="shared" si="44"/>
        <v>476.61200526022719</v>
      </c>
      <c r="I293" s="66">
        <f t="shared" si="45"/>
        <v>1954.5512348724214</v>
      </c>
      <c r="J293" s="81">
        <f t="shared" si="46"/>
        <v>-141.05179287546991</v>
      </c>
      <c r="K293" s="37">
        <f t="shared" si="47"/>
        <v>1813.4994419969516</v>
      </c>
      <c r="L293" s="37">
        <f t="shared" si="48"/>
        <v>4849241.613718478</v>
      </c>
      <c r="M293" s="37">
        <f t="shared" si="49"/>
        <v>4499292.1155944373</v>
      </c>
      <c r="N293" s="41">
        <f>'jan-feb'!M293</f>
        <v>375549.13981017168</v>
      </c>
      <c r="O293" s="41">
        <f t="shared" si="50"/>
        <v>4123742.9757842654</v>
      </c>
      <c r="Q293" s="4"/>
      <c r="R293" s="4"/>
      <c r="S293" s="4"/>
      <c r="T293" s="4"/>
    </row>
    <row r="294" spans="1:20" s="34" customFormat="1" x14ac:dyDescent="0.2">
      <c r="A294" s="33">
        <v>5025</v>
      </c>
      <c r="B294" s="34" t="s">
        <v>362</v>
      </c>
      <c r="C294" s="36">
        <v>50185015</v>
      </c>
      <c r="D294" s="36">
        <v>5598</v>
      </c>
      <c r="E294" s="37">
        <f t="shared" si="41"/>
        <v>8964.8115398356549</v>
      </c>
      <c r="F294" s="38">
        <f t="shared" si="42"/>
        <v>0.81388525945424839</v>
      </c>
      <c r="G294" s="39">
        <f t="shared" si="43"/>
        <v>1230.0138534738001</v>
      </c>
      <c r="H294" s="39">
        <f t="shared" si="44"/>
        <v>331.98886917949727</v>
      </c>
      <c r="I294" s="66">
        <f t="shared" si="45"/>
        <v>1562.0027226532973</v>
      </c>
      <c r="J294" s="81">
        <f t="shared" si="46"/>
        <v>-141.05179287546991</v>
      </c>
      <c r="K294" s="37">
        <f t="shared" si="47"/>
        <v>1420.9509297778272</v>
      </c>
      <c r="L294" s="37">
        <f t="shared" si="48"/>
        <v>8744091.2414131574</v>
      </c>
      <c r="M294" s="37">
        <f t="shared" si="49"/>
        <v>7954483.3048962764</v>
      </c>
      <c r="N294" s="41">
        <f>'jan-feb'!M294</f>
        <v>3341145.6210327949</v>
      </c>
      <c r="O294" s="41">
        <f t="shared" si="50"/>
        <v>4613337.6838634815</v>
      </c>
      <c r="Q294" s="4"/>
      <c r="R294" s="4"/>
      <c r="S294" s="4"/>
      <c r="T294" s="4"/>
    </row>
    <row r="295" spans="1:20" s="34" customFormat="1" x14ac:dyDescent="0.2">
      <c r="A295" s="33">
        <v>5026</v>
      </c>
      <c r="B295" s="34" t="s">
        <v>363</v>
      </c>
      <c r="C295" s="36">
        <v>15427925</v>
      </c>
      <c r="D295" s="36">
        <v>1997</v>
      </c>
      <c r="E295" s="37">
        <f t="shared" si="41"/>
        <v>7725.5508262393587</v>
      </c>
      <c r="F295" s="38">
        <f t="shared" si="42"/>
        <v>0.70137692361975423</v>
      </c>
      <c r="G295" s="39">
        <f t="shared" si="43"/>
        <v>1973.5702816315779</v>
      </c>
      <c r="H295" s="39">
        <f t="shared" si="44"/>
        <v>765.73011893820092</v>
      </c>
      <c r="I295" s="66">
        <f t="shared" si="45"/>
        <v>2739.300400569779</v>
      </c>
      <c r="J295" s="81">
        <f t="shared" si="46"/>
        <v>-141.05179287546991</v>
      </c>
      <c r="K295" s="37">
        <f t="shared" si="47"/>
        <v>2598.2486076943092</v>
      </c>
      <c r="L295" s="37">
        <f t="shared" si="48"/>
        <v>5470382.8999378486</v>
      </c>
      <c r="M295" s="37">
        <f t="shared" si="49"/>
        <v>5188702.469565535</v>
      </c>
      <c r="N295" s="41">
        <f>'jan-feb'!M295</f>
        <v>2214159.4199718637</v>
      </c>
      <c r="O295" s="41">
        <f t="shared" si="50"/>
        <v>2974543.0495936712</v>
      </c>
      <c r="Q295" s="4"/>
      <c r="R295" s="4"/>
      <c r="S295" s="4"/>
      <c r="T295" s="4"/>
    </row>
    <row r="296" spans="1:20" s="34" customFormat="1" x14ac:dyDescent="0.2">
      <c r="A296" s="33">
        <v>5027</v>
      </c>
      <c r="B296" s="34" t="s">
        <v>364</v>
      </c>
      <c r="C296" s="36">
        <v>47287493</v>
      </c>
      <c r="D296" s="36">
        <v>6133</v>
      </c>
      <c r="E296" s="37">
        <f t="shared" si="41"/>
        <v>7710.3363769770094</v>
      </c>
      <c r="F296" s="38">
        <f t="shared" si="42"/>
        <v>0.69999565465159841</v>
      </c>
      <c r="G296" s="39">
        <f t="shared" si="43"/>
        <v>1982.6989511889874</v>
      </c>
      <c r="H296" s="39">
        <f t="shared" si="44"/>
        <v>771.05517618002318</v>
      </c>
      <c r="I296" s="66">
        <f t="shared" si="45"/>
        <v>2753.7541273690103</v>
      </c>
      <c r="J296" s="81">
        <f t="shared" si="46"/>
        <v>-141.05179287546991</v>
      </c>
      <c r="K296" s="37">
        <f t="shared" si="47"/>
        <v>2612.7023344935405</v>
      </c>
      <c r="L296" s="37">
        <f t="shared" si="48"/>
        <v>16888774.063154139</v>
      </c>
      <c r="M296" s="37">
        <f t="shared" si="49"/>
        <v>16023703.417448884</v>
      </c>
      <c r="N296" s="41">
        <f>'jan-feb'!M296</f>
        <v>5817847.2733287131</v>
      </c>
      <c r="O296" s="41">
        <f t="shared" si="50"/>
        <v>10205856.144120172</v>
      </c>
      <c r="Q296" s="4"/>
      <c r="R296" s="4"/>
      <c r="S296" s="4"/>
      <c r="T296" s="4"/>
    </row>
    <row r="297" spans="1:20" s="34" customFormat="1" x14ac:dyDescent="0.2">
      <c r="A297" s="33">
        <v>5028</v>
      </c>
      <c r="B297" s="34" t="s">
        <v>365</v>
      </c>
      <c r="C297" s="36">
        <v>150723700</v>
      </c>
      <c r="D297" s="36">
        <v>17340</v>
      </c>
      <c r="E297" s="37">
        <f t="shared" si="41"/>
        <v>8692.254901960785</v>
      </c>
      <c r="F297" s="38">
        <f t="shared" si="42"/>
        <v>0.78914075378928794</v>
      </c>
      <c r="G297" s="39">
        <f t="shared" si="43"/>
        <v>1393.5478361987221</v>
      </c>
      <c r="H297" s="39">
        <f t="shared" si="44"/>
        <v>427.38369243570173</v>
      </c>
      <c r="I297" s="66">
        <f t="shared" si="45"/>
        <v>1820.9315286344238</v>
      </c>
      <c r="J297" s="81">
        <f t="shared" si="46"/>
        <v>-141.05179287546991</v>
      </c>
      <c r="K297" s="37">
        <f t="shared" si="47"/>
        <v>1679.8797357589538</v>
      </c>
      <c r="L297" s="37">
        <f t="shared" si="48"/>
        <v>31574952.706520908</v>
      </c>
      <c r="M297" s="37">
        <f t="shared" si="49"/>
        <v>29129114.618060257</v>
      </c>
      <c r="N297" s="41">
        <f>'jan-feb'!M297</f>
        <v>11248095.249179831</v>
      </c>
      <c r="O297" s="41">
        <f t="shared" si="50"/>
        <v>17881019.368880428</v>
      </c>
      <c r="Q297" s="4"/>
      <c r="R297" s="4"/>
      <c r="S297" s="4"/>
      <c r="T297" s="4"/>
    </row>
    <row r="298" spans="1:20" s="34" customFormat="1" x14ac:dyDescent="0.2">
      <c r="A298" s="33">
        <v>5029</v>
      </c>
      <c r="B298" s="34" t="s">
        <v>366</v>
      </c>
      <c r="C298" s="36">
        <v>72504942</v>
      </c>
      <c r="D298" s="36">
        <v>8441</v>
      </c>
      <c r="E298" s="37">
        <f t="shared" si="41"/>
        <v>8589.6152114678353</v>
      </c>
      <c r="F298" s="38">
        <f t="shared" si="42"/>
        <v>0.77982243953851349</v>
      </c>
      <c r="G298" s="39">
        <f t="shared" si="43"/>
        <v>1455.1316504944919</v>
      </c>
      <c r="H298" s="39">
        <f t="shared" si="44"/>
        <v>463.30758410823415</v>
      </c>
      <c r="I298" s="66">
        <f t="shared" si="45"/>
        <v>1918.4392346027259</v>
      </c>
      <c r="J298" s="81">
        <f t="shared" si="46"/>
        <v>-141.05179287546991</v>
      </c>
      <c r="K298" s="37">
        <f t="shared" si="47"/>
        <v>1777.3874417272559</v>
      </c>
      <c r="L298" s="37">
        <f t="shared" si="48"/>
        <v>16193545.57928161</v>
      </c>
      <c r="M298" s="37">
        <f t="shared" si="49"/>
        <v>15002927.395619767</v>
      </c>
      <c r="N298" s="41">
        <f>'jan-feb'!M298</f>
        <v>5019335.4166912874</v>
      </c>
      <c r="O298" s="41">
        <f t="shared" si="50"/>
        <v>9983591.9789284803</v>
      </c>
      <c r="Q298" s="4"/>
      <c r="R298" s="4"/>
      <c r="S298" s="4"/>
      <c r="T298" s="4"/>
    </row>
    <row r="299" spans="1:20" s="34" customFormat="1" x14ac:dyDescent="0.2">
      <c r="A299" s="33">
        <v>5031</v>
      </c>
      <c r="B299" s="34" t="s">
        <v>367</v>
      </c>
      <c r="C299" s="36">
        <v>147830942</v>
      </c>
      <c r="D299" s="36">
        <v>14662</v>
      </c>
      <c r="E299" s="37">
        <f t="shared" si="41"/>
        <v>10082.590506070113</v>
      </c>
      <c r="F299" s="38">
        <f t="shared" si="42"/>
        <v>0.91536467370671037</v>
      </c>
      <c r="G299" s="39">
        <f t="shared" si="43"/>
        <v>559.34647373312509</v>
      </c>
      <c r="H299" s="39">
        <f t="shared" si="44"/>
        <v>0</v>
      </c>
      <c r="I299" s="66">
        <f t="shared" si="45"/>
        <v>559.34647373312509</v>
      </c>
      <c r="J299" s="81">
        <f t="shared" si="46"/>
        <v>-141.05179287546991</v>
      </c>
      <c r="K299" s="37">
        <f t="shared" si="47"/>
        <v>418.29468085765518</v>
      </c>
      <c r="L299" s="37">
        <f t="shared" si="48"/>
        <v>8201137.9978750804</v>
      </c>
      <c r="M299" s="37">
        <f t="shared" si="49"/>
        <v>6133036.6107349405</v>
      </c>
      <c r="N299" s="41">
        <f>'jan-feb'!M299</f>
        <v>2464473.6395391952</v>
      </c>
      <c r="O299" s="41">
        <f t="shared" si="50"/>
        <v>3668562.9711957453</v>
      </c>
      <c r="Q299" s="4"/>
      <c r="R299" s="4"/>
      <c r="S299" s="4"/>
      <c r="T299" s="4"/>
    </row>
    <row r="300" spans="1:20" s="34" customFormat="1" x14ac:dyDescent="0.2">
      <c r="A300" s="33">
        <v>5032</v>
      </c>
      <c r="B300" s="34" t="s">
        <v>368</v>
      </c>
      <c r="C300" s="36">
        <v>36184727</v>
      </c>
      <c r="D300" s="36">
        <v>4144</v>
      </c>
      <c r="E300" s="37">
        <f t="shared" si="41"/>
        <v>8731.8356660231657</v>
      </c>
      <c r="F300" s="38">
        <f t="shared" si="42"/>
        <v>0.79273415899196986</v>
      </c>
      <c r="G300" s="39">
        <f t="shared" si="43"/>
        <v>1369.7993777612937</v>
      </c>
      <c r="H300" s="39">
        <f t="shared" si="44"/>
        <v>413.53042501386852</v>
      </c>
      <c r="I300" s="66">
        <f t="shared" si="45"/>
        <v>1783.3298027751623</v>
      </c>
      <c r="J300" s="81">
        <f t="shared" si="46"/>
        <v>-141.05179287546991</v>
      </c>
      <c r="K300" s="37">
        <f t="shared" si="47"/>
        <v>1642.2780098996923</v>
      </c>
      <c r="L300" s="37">
        <f t="shared" si="48"/>
        <v>7390118.7027002722</v>
      </c>
      <c r="M300" s="37">
        <f t="shared" si="49"/>
        <v>6805600.0730243251</v>
      </c>
      <c r="N300" s="41">
        <f>'jan-feb'!M300</f>
        <v>1658259.6097463218</v>
      </c>
      <c r="O300" s="41">
        <f t="shared" si="50"/>
        <v>5147340.463278003</v>
      </c>
      <c r="Q300" s="4"/>
      <c r="R300" s="4"/>
      <c r="S300" s="4"/>
      <c r="T300" s="4"/>
    </row>
    <row r="301" spans="1:20" s="34" customFormat="1" x14ac:dyDescent="0.2">
      <c r="A301" s="33">
        <v>5033</v>
      </c>
      <c r="B301" s="34" t="s">
        <v>369</v>
      </c>
      <c r="C301" s="36">
        <v>13319921</v>
      </c>
      <c r="D301" s="36">
        <v>753</v>
      </c>
      <c r="E301" s="37">
        <f t="shared" si="41"/>
        <v>17689.138114209829</v>
      </c>
      <c r="F301" s="38">
        <f t="shared" si="42"/>
        <v>1.605937693127415</v>
      </c>
      <c r="G301" s="39">
        <f t="shared" si="43"/>
        <v>-4004.5820911507039</v>
      </c>
      <c r="H301" s="39">
        <f t="shared" si="44"/>
        <v>0</v>
      </c>
      <c r="I301" s="66">
        <f t="shared" si="45"/>
        <v>-4004.5820911507039</v>
      </c>
      <c r="J301" s="81">
        <f t="shared" si="46"/>
        <v>-141.05179287546991</v>
      </c>
      <c r="K301" s="37">
        <f t="shared" si="47"/>
        <v>-4145.6338840261742</v>
      </c>
      <c r="L301" s="37">
        <f t="shared" si="48"/>
        <v>-3015450.3146364801</v>
      </c>
      <c r="M301" s="37">
        <f t="shared" si="49"/>
        <v>-3121662.3146717092</v>
      </c>
      <c r="N301" s="41">
        <f>'jan-feb'!M301</f>
        <v>-3684167.5121011455</v>
      </c>
      <c r="O301" s="41">
        <f t="shared" si="50"/>
        <v>562505.19742943626</v>
      </c>
      <c r="Q301" s="4"/>
      <c r="R301" s="4"/>
      <c r="S301" s="4"/>
      <c r="T301" s="4"/>
    </row>
    <row r="302" spans="1:20" s="34" customFormat="1" x14ac:dyDescent="0.2">
      <c r="A302" s="33">
        <v>5034</v>
      </c>
      <c r="B302" s="34" t="s">
        <v>370</v>
      </c>
      <c r="C302" s="36">
        <v>20022483</v>
      </c>
      <c r="D302" s="36">
        <v>2426</v>
      </c>
      <c r="E302" s="37">
        <f t="shared" si="41"/>
        <v>8253.2906018136855</v>
      </c>
      <c r="F302" s="38">
        <f t="shared" si="42"/>
        <v>0.74928865296945024</v>
      </c>
      <c r="G302" s="39">
        <f t="shared" si="43"/>
        <v>1656.9264162869817</v>
      </c>
      <c r="H302" s="39">
        <f t="shared" si="44"/>
        <v>581.02119748718656</v>
      </c>
      <c r="I302" s="66">
        <f t="shared" si="45"/>
        <v>2237.9476137741685</v>
      </c>
      <c r="J302" s="81">
        <f t="shared" si="46"/>
        <v>-141.05179287546991</v>
      </c>
      <c r="K302" s="37">
        <f t="shared" si="47"/>
        <v>2096.8958208986987</v>
      </c>
      <c r="L302" s="37">
        <f t="shared" si="48"/>
        <v>5429260.9110161327</v>
      </c>
      <c r="M302" s="37">
        <f t="shared" si="49"/>
        <v>5087069.2615002431</v>
      </c>
      <c r="N302" s="41">
        <f>'jan-feb'!M302</f>
        <v>422508.85158382764</v>
      </c>
      <c r="O302" s="41">
        <f t="shared" si="50"/>
        <v>4664560.4099164158</v>
      </c>
      <c r="Q302" s="4"/>
      <c r="R302" s="4"/>
      <c r="S302" s="4"/>
      <c r="T302" s="4"/>
    </row>
    <row r="303" spans="1:20" s="34" customFormat="1" x14ac:dyDescent="0.2">
      <c r="A303" s="33">
        <v>5035</v>
      </c>
      <c r="B303" s="34" t="s">
        <v>371</v>
      </c>
      <c r="C303" s="36">
        <v>214678996</v>
      </c>
      <c r="D303" s="36">
        <v>24541</v>
      </c>
      <c r="E303" s="37">
        <f t="shared" si="41"/>
        <v>8747.7688765738967</v>
      </c>
      <c r="F303" s="38">
        <f t="shared" si="42"/>
        <v>0.79418068189380642</v>
      </c>
      <c r="G303" s="39">
        <f t="shared" si="43"/>
        <v>1360.2394514308551</v>
      </c>
      <c r="H303" s="39">
        <f t="shared" si="44"/>
        <v>407.95380132111268</v>
      </c>
      <c r="I303" s="66">
        <f t="shared" si="45"/>
        <v>1768.1932527519677</v>
      </c>
      <c r="J303" s="81">
        <f t="shared" si="46"/>
        <v>-141.05179287546991</v>
      </c>
      <c r="K303" s="37">
        <f t="shared" si="47"/>
        <v>1627.1414598764977</v>
      </c>
      <c r="L303" s="37">
        <f t="shared" si="48"/>
        <v>43393230.615786038</v>
      </c>
      <c r="M303" s="37">
        <f t="shared" si="49"/>
        <v>39931678.56682913</v>
      </c>
      <c r="N303" s="41">
        <f>'jan-feb'!M303</f>
        <v>16348864.275503015</v>
      </c>
      <c r="O303" s="41">
        <f t="shared" si="50"/>
        <v>23582814.291326113</v>
      </c>
      <c r="Q303" s="4"/>
      <c r="R303" s="4"/>
      <c r="S303" s="4"/>
      <c r="T303" s="4"/>
    </row>
    <row r="304" spans="1:20" s="34" customFormat="1" x14ac:dyDescent="0.2">
      <c r="A304" s="33">
        <v>5036</v>
      </c>
      <c r="B304" s="34" t="s">
        <v>372</v>
      </c>
      <c r="C304" s="36">
        <v>21800789</v>
      </c>
      <c r="D304" s="36">
        <v>2645</v>
      </c>
      <c r="E304" s="37">
        <f t="shared" si="41"/>
        <v>8242.2642722117198</v>
      </c>
      <c r="F304" s="38">
        <f t="shared" si="42"/>
        <v>0.74828760937929262</v>
      </c>
      <c r="G304" s="39">
        <f t="shared" si="43"/>
        <v>1663.5422140481612</v>
      </c>
      <c r="H304" s="39">
        <f t="shared" si="44"/>
        <v>584.8804128478746</v>
      </c>
      <c r="I304" s="66">
        <f t="shared" si="45"/>
        <v>2248.4226268960356</v>
      </c>
      <c r="J304" s="81">
        <f t="shared" si="46"/>
        <v>-141.05179287546991</v>
      </c>
      <c r="K304" s="37">
        <f t="shared" si="47"/>
        <v>2107.3708340205658</v>
      </c>
      <c r="L304" s="37">
        <f t="shared" si="48"/>
        <v>5947077.8481400143</v>
      </c>
      <c r="M304" s="37">
        <f t="shared" si="49"/>
        <v>5573995.8559843963</v>
      </c>
      <c r="N304" s="41">
        <f>'jan-feb'!M304</f>
        <v>1795571.837519068</v>
      </c>
      <c r="O304" s="41">
        <f t="shared" si="50"/>
        <v>3778424.018465328</v>
      </c>
      <c r="Q304" s="4"/>
      <c r="R304" s="4"/>
      <c r="S304" s="4"/>
      <c r="T304" s="4"/>
    </row>
    <row r="305" spans="1:20" s="34" customFormat="1" x14ac:dyDescent="0.2">
      <c r="A305" s="33">
        <v>5037</v>
      </c>
      <c r="B305" s="34" t="s">
        <v>373</v>
      </c>
      <c r="C305" s="36">
        <v>174472811</v>
      </c>
      <c r="D305" s="36">
        <v>20344</v>
      </c>
      <c r="E305" s="37">
        <f t="shared" si="41"/>
        <v>8576.1310951631931</v>
      </c>
      <c r="F305" s="38">
        <f t="shared" si="42"/>
        <v>0.7785982617129843</v>
      </c>
      <c r="G305" s="39">
        <f t="shared" si="43"/>
        <v>1463.2221202772773</v>
      </c>
      <c r="H305" s="39">
        <f t="shared" si="44"/>
        <v>468.02702481485892</v>
      </c>
      <c r="I305" s="66">
        <f t="shared" si="45"/>
        <v>1931.2491450921361</v>
      </c>
      <c r="J305" s="81">
        <f t="shared" si="46"/>
        <v>-141.05179287546991</v>
      </c>
      <c r="K305" s="37">
        <f t="shared" si="47"/>
        <v>1790.1973522166663</v>
      </c>
      <c r="L305" s="37">
        <f t="shared" si="48"/>
        <v>39289332.607754417</v>
      </c>
      <c r="M305" s="37">
        <f t="shared" si="49"/>
        <v>36419774.933495857</v>
      </c>
      <c r="N305" s="41">
        <f>'jan-feb'!M305</f>
        <v>17994576.748426441</v>
      </c>
      <c r="O305" s="41">
        <f t="shared" si="50"/>
        <v>18425198.185069416</v>
      </c>
      <c r="Q305" s="4"/>
      <c r="R305" s="4"/>
      <c r="S305" s="4"/>
      <c r="T305" s="4"/>
    </row>
    <row r="306" spans="1:20" s="34" customFormat="1" x14ac:dyDescent="0.2">
      <c r="A306" s="33">
        <v>5038</v>
      </c>
      <c r="B306" s="34" t="s">
        <v>374</v>
      </c>
      <c r="C306" s="36">
        <v>120465919</v>
      </c>
      <c r="D306" s="36">
        <v>15002</v>
      </c>
      <c r="E306" s="37">
        <f t="shared" si="41"/>
        <v>8029.9906012531665</v>
      </c>
      <c r="F306" s="38">
        <f t="shared" si="42"/>
        <v>0.72901599268152817</v>
      </c>
      <c r="G306" s="39">
        <f t="shared" si="43"/>
        <v>1790.9064166232931</v>
      </c>
      <c r="H306" s="39">
        <f t="shared" si="44"/>
        <v>659.17619768336817</v>
      </c>
      <c r="I306" s="66">
        <f t="shared" si="45"/>
        <v>2450.0826143066615</v>
      </c>
      <c r="J306" s="81">
        <f t="shared" si="46"/>
        <v>-141.05179287546991</v>
      </c>
      <c r="K306" s="37">
        <f t="shared" si="47"/>
        <v>2309.0308214311917</v>
      </c>
      <c r="L306" s="37">
        <f t="shared" si="48"/>
        <v>36756139.379828535</v>
      </c>
      <c r="M306" s="37">
        <f t="shared" si="49"/>
        <v>34640080.383110739</v>
      </c>
      <c r="N306" s="41">
        <f>'jan-feb'!M306</f>
        <v>15393618.381856732</v>
      </c>
      <c r="O306" s="41">
        <f t="shared" si="50"/>
        <v>19246462.001254007</v>
      </c>
      <c r="Q306" s="4"/>
      <c r="R306" s="4"/>
      <c r="S306" s="4"/>
      <c r="T306" s="4"/>
    </row>
    <row r="307" spans="1:20" s="34" customFormat="1" x14ac:dyDescent="0.2">
      <c r="A307" s="33">
        <v>5041</v>
      </c>
      <c r="B307" s="34" t="s">
        <v>391</v>
      </c>
      <c r="C307" s="36">
        <v>15726992</v>
      </c>
      <c r="D307" s="36">
        <v>2021</v>
      </c>
      <c r="E307" s="37">
        <f t="shared" si="41"/>
        <v>7781.7872340425529</v>
      </c>
      <c r="F307" s="38">
        <f t="shared" si="42"/>
        <v>0.70648243901762919</v>
      </c>
      <c r="G307" s="39">
        <f t="shared" si="43"/>
        <v>1939.8284369496614</v>
      </c>
      <c r="H307" s="39">
        <f t="shared" si="44"/>
        <v>746.04737620708295</v>
      </c>
      <c r="I307" s="66">
        <f t="shared" si="45"/>
        <v>2685.8758131567442</v>
      </c>
      <c r="J307" s="81">
        <f t="shared" si="46"/>
        <v>-141.05179287546991</v>
      </c>
      <c r="K307" s="37">
        <f t="shared" si="47"/>
        <v>2544.8240202812744</v>
      </c>
      <c r="L307" s="37">
        <f t="shared" si="48"/>
        <v>5428155.0183897801</v>
      </c>
      <c r="M307" s="37">
        <f t="shared" si="49"/>
        <v>5143089.344988456</v>
      </c>
      <c r="N307" s="41">
        <f>'jan-feb'!M307</f>
        <v>2039611.5391402789</v>
      </c>
      <c r="O307" s="41">
        <f t="shared" si="50"/>
        <v>3103477.8058481771</v>
      </c>
      <c r="Q307" s="4"/>
      <c r="R307" s="4"/>
      <c r="S307" s="4"/>
      <c r="T307" s="4"/>
    </row>
    <row r="308" spans="1:20" s="34" customFormat="1" x14ac:dyDescent="0.2">
      <c r="A308" s="33">
        <v>5042</v>
      </c>
      <c r="B308" s="34" t="s">
        <v>375</v>
      </c>
      <c r="C308" s="36">
        <v>11157045</v>
      </c>
      <c r="D308" s="36">
        <v>1295</v>
      </c>
      <c r="E308" s="37">
        <f t="shared" si="41"/>
        <v>8615.4787644787648</v>
      </c>
      <c r="F308" s="38">
        <f t="shared" si="42"/>
        <v>0.78217050502312202</v>
      </c>
      <c r="G308" s="39">
        <f t="shared" si="43"/>
        <v>1439.6135186879342</v>
      </c>
      <c r="H308" s="39">
        <f t="shared" si="44"/>
        <v>454.2553405544088</v>
      </c>
      <c r="I308" s="66">
        <f t="shared" si="45"/>
        <v>1893.868859242343</v>
      </c>
      <c r="J308" s="81">
        <f t="shared" si="46"/>
        <v>-141.05179287546991</v>
      </c>
      <c r="K308" s="37">
        <f t="shared" si="47"/>
        <v>1752.817066366873</v>
      </c>
      <c r="L308" s="37">
        <f t="shared" si="48"/>
        <v>2452560.1727188341</v>
      </c>
      <c r="M308" s="37">
        <f t="shared" si="49"/>
        <v>2269898.1009451007</v>
      </c>
      <c r="N308" s="41">
        <f>'jan-feb'!M308</f>
        <v>348276.65929572558</v>
      </c>
      <c r="O308" s="41">
        <f t="shared" si="50"/>
        <v>1921621.441649375</v>
      </c>
      <c r="Q308" s="4"/>
      <c r="R308" s="4"/>
      <c r="S308" s="4"/>
      <c r="T308" s="4"/>
    </row>
    <row r="309" spans="1:20" s="34" customFormat="1" x14ac:dyDescent="0.2">
      <c r="A309" s="33">
        <v>5043</v>
      </c>
      <c r="B309" s="34" t="s">
        <v>392</v>
      </c>
      <c r="C309" s="36">
        <v>4592779</v>
      </c>
      <c r="D309" s="36">
        <v>429</v>
      </c>
      <c r="E309" s="37">
        <f t="shared" si="41"/>
        <v>10705.778554778555</v>
      </c>
      <c r="F309" s="38">
        <f t="shared" si="42"/>
        <v>0.97194183257481026</v>
      </c>
      <c r="G309" s="39">
        <f t="shared" si="43"/>
        <v>185.43364450806001</v>
      </c>
      <c r="H309" s="39">
        <f t="shared" si="44"/>
        <v>0</v>
      </c>
      <c r="I309" s="66">
        <f t="shared" si="45"/>
        <v>185.43364450806001</v>
      </c>
      <c r="J309" s="81">
        <f t="shared" si="46"/>
        <v>-141.05179287546991</v>
      </c>
      <c r="K309" s="37">
        <f t="shared" si="47"/>
        <v>44.381851632590099</v>
      </c>
      <c r="L309" s="37">
        <f t="shared" si="48"/>
        <v>79551.033493957744</v>
      </c>
      <c r="M309" s="37">
        <f t="shared" si="49"/>
        <v>19039.814350381152</v>
      </c>
      <c r="N309" s="41">
        <f>'jan-feb'!M309</f>
        <v>-573756.2718345169</v>
      </c>
      <c r="O309" s="41">
        <f t="shared" si="50"/>
        <v>592796.08618489804</v>
      </c>
      <c r="Q309" s="4"/>
      <c r="R309" s="4"/>
      <c r="S309" s="4"/>
      <c r="T309" s="4"/>
    </row>
    <row r="310" spans="1:20" s="34" customFormat="1" x14ac:dyDescent="0.2">
      <c r="A310" s="33">
        <v>5044</v>
      </c>
      <c r="B310" s="34" t="s">
        <v>376</v>
      </c>
      <c r="C310" s="36">
        <v>11214888</v>
      </c>
      <c r="D310" s="36">
        <v>814</v>
      </c>
      <c r="E310" s="37">
        <f t="shared" si="41"/>
        <v>13777.503685503685</v>
      </c>
      <c r="F310" s="38">
        <f t="shared" si="42"/>
        <v>1.2508134846874421</v>
      </c>
      <c r="G310" s="39">
        <f t="shared" si="43"/>
        <v>-1657.601433927018</v>
      </c>
      <c r="H310" s="39">
        <f t="shared" si="44"/>
        <v>0</v>
      </c>
      <c r="I310" s="66">
        <f t="shared" si="45"/>
        <v>-1657.601433927018</v>
      </c>
      <c r="J310" s="81">
        <f t="shared" si="46"/>
        <v>-141.05179287546991</v>
      </c>
      <c r="K310" s="37">
        <f t="shared" si="47"/>
        <v>-1798.653226802488</v>
      </c>
      <c r="L310" s="37">
        <f t="shared" si="48"/>
        <v>-1349287.5672165926</v>
      </c>
      <c r="M310" s="37">
        <f t="shared" si="49"/>
        <v>-1464103.7266172252</v>
      </c>
      <c r="N310" s="41">
        <f>'jan-feb'!M310</f>
        <v>-2459262.4542501094</v>
      </c>
      <c r="O310" s="41">
        <f t="shared" si="50"/>
        <v>995158.72763288417</v>
      </c>
      <c r="Q310" s="4"/>
      <c r="R310" s="4"/>
      <c r="S310" s="4"/>
      <c r="T310" s="4"/>
    </row>
    <row r="311" spans="1:20" s="34" customFormat="1" x14ac:dyDescent="0.2">
      <c r="A311" s="33">
        <v>5045</v>
      </c>
      <c r="B311" s="34" t="s">
        <v>377</v>
      </c>
      <c r="C311" s="36">
        <v>19822572</v>
      </c>
      <c r="D311" s="36">
        <v>2296</v>
      </c>
      <c r="E311" s="37">
        <f t="shared" si="41"/>
        <v>8633.5243902439033</v>
      </c>
      <c r="F311" s="38">
        <f t="shared" si="42"/>
        <v>0.78380880703790634</v>
      </c>
      <c r="G311" s="39">
        <f t="shared" si="43"/>
        <v>1428.7861432288512</v>
      </c>
      <c r="H311" s="39">
        <f t="shared" si="44"/>
        <v>447.93937153661034</v>
      </c>
      <c r="I311" s="66">
        <f t="shared" si="45"/>
        <v>1876.7255147654614</v>
      </c>
      <c r="J311" s="81">
        <f t="shared" si="46"/>
        <v>-141.05179287546991</v>
      </c>
      <c r="K311" s="37">
        <f t="shared" si="47"/>
        <v>1735.6737218899916</v>
      </c>
      <c r="L311" s="37">
        <f t="shared" si="48"/>
        <v>4308961.7819014993</v>
      </c>
      <c r="M311" s="37">
        <f t="shared" si="49"/>
        <v>3985106.8654594207</v>
      </c>
      <c r="N311" s="41">
        <f>'jan-feb'!M311</f>
        <v>420129.84304883308</v>
      </c>
      <c r="O311" s="41">
        <f t="shared" si="50"/>
        <v>3564977.0224105874</v>
      </c>
      <c r="Q311" s="4"/>
      <c r="R311" s="4"/>
      <c r="S311" s="4"/>
      <c r="T311" s="4"/>
    </row>
    <row r="312" spans="1:20" s="34" customFormat="1" x14ac:dyDescent="0.2">
      <c r="A312" s="33">
        <v>5046</v>
      </c>
      <c r="B312" s="34" t="s">
        <v>378</v>
      </c>
      <c r="C312" s="36">
        <v>8435360</v>
      </c>
      <c r="D312" s="36">
        <v>1216</v>
      </c>
      <c r="E312" s="37">
        <f t="shared" si="41"/>
        <v>6936.9736842105267</v>
      </c>
      <c r="F312" s="38">
        <f t="shared" si="42"/>
        <v>0.62978464206560214</v>
      </c>
      <c r="G312" s="39">
        <f t="shared" si="43"/>
        <v>2446.7165668488769</v>
      </c>
      <c r="H312" s="39">
        <f t="shared" si="44"/>
        <v>1041.732118648292</v>
      </c>
      <c r="I312" s="66">
        <f t="shared" si="45"/>
        <v>3488.4486854971692</v>
      </c>
      <c r="J312" s="81">
        <f t="shared" si="46"/>
        <v>-141.05179287546991</v>
      </c>
      <c r="K312" s="37">
        <f t="shared" si="47"/>
        <v>3347.3968926216994</v>
      </c>
      <c r="L312" s="37">
        <f t="shared" si="48"/>
        <v>4241953.6015645582</v>
      </c>
      <c r="M312" s="37">
        <f t="shared" si="49"/>
        <v>4070434.6214279863</v>
      </c>
      <c r="N312" s="41">
        <f>'jan-feb'!M312</f>
        <v>1760528.6211996926</v>
      </c>
      <c r="O312" s="41">
        <f t="shared" si="50"/>
        <v>2309906.0002282937</v>
      </c>
      <c r="Q312" s="4"/>
      <c r="R312" s="4"/>
      <c r="S312" s="4"/>
      <c r="T312" s="4"/>
    </row>
    <row r="313" spans="1:20" s="34" customFormat="1" x14ac:dyDescent="0.2">
      <c r="A313" s="33">
        <v>5047</v>
      </c>
      <c r="B313" s="34" t="s">
        <v>379</v>
      </c>
      <c r="C313" s="36">
        <v>31376056</v>
      </c>
      <c r="D313" s="36">
        <v>3873</v>
      </c>
      <c r="E313" s="37">
        <f t="shared" si="41"/>
        <v>8101.227988639298</v>
      </c>
      <c r="F313" s="38">
        <f t="shared" si="42"/>
        <v>0.73548339684925346</v>
      </c>
      <c r="G313" s="39">
        <f t="shared" si="43"/>
        <v>1748.1639841916142</v>
      </c>
      <c r="H313" s="39">
        <f t="shared" si="44"/>
        <v>634.24311209822213</v>
      </c>
      <c r="I313" s="66">
        <f t="shared" si="45"/>
        <v>2382.4070962898363</v>
      </c>
      <c r="J313" s="81">
        <f t="shared" si="46"/>
        <v>-141.05179287546991</v>
      </c>
      <c r="K313" s="37">
        <f t="shared" si="47"/>
        <v>2241.3553034143665</v>
      </c>
      <c r="L313" s="37">
        <f t="shared" si="48"/>
        <v>9227062.6839305367</v>
      </c>
      <c r="M313" s="37">
        <f t="shared" si="49"/>
        <v>8680769.0901238415</v>
      </c>
      <c r="N313" s="41">
        <f>'jan-feb'!M313</f>
        <v>3448319.8183029694</v>
      </c>
      <c r="O313" s="41">
        <f t="shared" si="50"/>
        <v>5232449.2718208721</v>
      </c>
      <c r="Q313" s="4"/>
      <c r="R313" s="4"/>
      <c r="S313" s="4"/>
      <c r="T313" s="4"/>
    </row>
    <row r="314" spans="1:20" s="34" customFormat="1" x14ac:dyDescent="0.2">
      <c r="A314" s="33">
        <v>5049</v>
      </c>
      <c r="B314" s="34" t="s">
        <v>380</v>
      </c>
      <c r="C314" s="36">
        <v>12749033</v>
      </c>
      <c r="D314" s="36">
        <v>1108</v>
      </c>
      <c r="E314" s="37">
        <f t="shared" si="41"/>
        <v>11506.347472924188</v>
      </c>
      <c r="F314" s="38">
        <f t="shared" si="42"/>
        <v>1.0446228073795421</v>
      </c>
      <c r="G314" s="39">
        <f t="shared" si="43"/>
        <v>-294.90770637931962</v>
      </c>
      <c r="H314" s="39">
        <f t="shared" si="44"/>
        <v>0</v>
      </c>
      <c r="I314" s="66">
        <f t="shared" si="45"/>
        <v>-294.90770637931962</v>
      </c>
      <c r="J314" s="81">
        <f t="shared" si="46"/>
        <v>-141.05179287546991</v>
      </c>
      <c r="K314" s="37">
        <f t="shared" si="47"/>
        <v>-435.95949925478953</v>
      </c>
      <c r="L314" s="37">
        <f t="shared" si="48"/>
        <v>-326757.73866828613</v>
      </c>
      <c r="M314" s="37">
        <f t="shared" si="49"/>
        <v>-483043.1251743068</v>
      </c>
      <c r="N314" s="41">
        <f>'jan-feb'!M314</f>
        <v>-114249.3426401974</v>
      </c>
      <c r="O314" s="41">
        <f t="shared" si="50"/>
        <v>-368793.78253410943</v>
      </c>
      <c r="Q314" s="4"/>
      <c r="R314" s="4"/>
      <c r="S314" s="4"/>
      <c r="T314" s="4"/>
    </row>
    <row r="315" spans="1:20" s="34" customFormat="1" x14ac:dyDescent="0.2">
      <c r="A315" s="33">
        <v>5052</v>
      </c>
      <c r="B315" s="34" t="s">
        <v>381</v>
      </c>
      <c r="C315" s="36">
        <v>4712080</v>
      </c>
      <c r="D315" s="36">
        <v>582</v>
      </c>
      <c r="E315" s="37">
        <f t="shared" si="41"/>
        <v>8096.3573883161516</v>
      </c>
      <c r="F315" s="38">
        <f t="shared" si="42"/>
        <v>0.73504121133424438</v>
      </c>
      <c r="G315" s="39">
        <f t="shared" si="43"/>
        <v>1751.0863443855021</v>
      </c>
      <c r="H315" s="39">
        <f t="shared" si="44"/>
        <v>635.94782221132346</v>
      </c>
      <c r="I315" s="66">
        <f t="shared" si="45"/>
        <v>2387.0341665968253</v>
      </c>
      <c r="J315" s="81">
        <f t="shared" si="46"/>
        <v>-141.05179287546991</v>
      </c>
      <c r="K315" s="37">
        <f t="shared" si="47"/>
        <v>2245.9823737213555</v>
      </c>
      <c r="L315" s="37">
        <f t="shared" si="48"/>
        <v>1389253.8849593524</v>
      </c>
      <c r="M315" s="37">
        <f t="shared" si="49"/>
        <v>1307161.7415058289</v>
      </c>
      <c r="N315" s="41">
        <f>'jan-feb'!M315</f>
        <v>707238.11483406357</v>
      </c>
      <c r="O315" s="41">
        <f t="shared" si="50"/>
        <v>599923.62667176535</v>
      </c>
      <c r="Q315" s="4"/>
      <c r="R315" s="4"/>
      <c r="S315" s="4"/>
      <c r="T315" s="4"/>
    </row>
    <row r="316" spans="1:20" s="34" customFormat="1" x14ac:dyDescent="0.2">
      <c r="A316" s="33">
        <v>5053</v>
      </c>
      <c r="B316" s="34" t="s">
        <v>382</v>
      </c>
      <c r="C316" s="36">
        <v>59186425</v>
      </c>
      <c r="D316" s="36">
        <v>6841</v>
      </c>
      <c r="E316" s="37">
        <f t="shared" si="41"/>
        <v>8651.7212395848564</v>
      </c>
      <c r="F316" s="38">
        <f t="shared" si="42"/>
        <v>0.78546083813541479</v>
      </c>
      <c r="G316" s="39">
        <f t="shared" si="43"/>
        <v>1417.8680336242792</v>
      </c>
      <c r="H316" s="39">
        <f t="shared" si="44"/>
        <v>441.57047426727672</v>
      </c>
      <c r="I316" s="66">
        <f t="shared" si="45"/>
        <v>1859.4385078915559</v>
      </c>
      <c r="J316" s="81">
        <f t="shared" si="46"/>
        <v>-141.05179287546991</v>
      </c>
      <c r="K316" s="37">
        <f t="shared" si="47"/>
        <v>1718.3867150160859</v>
      </c>
      <c r="L316" s="37">
        <f t="shared" si="48"/>
        <v>12720418.832486134</v>
      </c>
      <c r="M316" s="37">
        <f t="shared" si="49"/>
        <v>11755483.517425044</v>
      </c>
      <c r="N316" s="41">
        <f>'jan-feb'!M316</f>
        <v>4783209.8387969555</v>
      </c>
      <c r="O316" s="41">
        <f t="shared" si="50"/>
        <v>6972273.678628088</v>
      </c>
      <c r="Q316" s="4"/>
      <c r="R316" s="4"/>
      <c r="S316" s="4"/>
      <c r="T316" s="4"/>
    </row>
    <row r="317" spans="1:20" s="34" customFormat="1" x14ac:dyDescent="0.2">
      <c r="A317" s="33">
        <v>5054</v>
      </c>
      <c r="B317" s="34" t="s">
        <v>383</v>
      </c>
      <c r="C317" s="36">
        <v>75770426</v>
      </c>
      <c r="D317" s="36">
        <v>9977</v>
      </c>
      <c r="E317" s="37">
        <f t="shared" si="41"/>
        <v>7594.5099729377571</v>
      </c>
      <c r="F317" s="38">
        <f t="shared" si="42"/>
        <v>0.68948016277714586</v>
      </c>
      <c r="G317" s="39">
        <f t="shared" si="43"/>
        <v>2052.1947936125389</v>
      </c>
      <c r="H317" s="39">
        <f t="shared" si="44"/>
        <v>811.59441759376148</v>
      </c>
      <c r="I317" s="66">
        <f t="shared" si="45"/>
        <v>2863.7892112063005</v>
      </c>
      <c r="J317" s="81">
        <f t="shared" si="46"/>
        <v>-141.05179287546991</v>
      </c>
      <c r="K317" s="37">
        <f t="shared" si="47"/>
        <v>2722.7374183308307</v>
      </c>
      <c r="L317" s="37">
        <f t="shared" si="48"/>
        <v>28572024.960205261</v>
      </c>
      <c r="M317" s="37">
        <f t="shared" si="49"/>
        <v>27164751.222686697</v>
      </c>
      <c r="N317" s="41">
        <f>'jan-feb'!M317</f>
        <v>11306734.543469846</v>
      </c>
      <c r="O317" s="41">
        <f t="shared" si="50"/>
        <v>15858016.679216851</v>
      </c>
      <c r="Q317" s="4"/>
      <c r="R317" s="4"/>
      <c r="S317" s="4"/>
      <c r="T317" s="4"/>
    </row>
    <row r="318" spans="1:20" s="34" customFormat="1" x14ac:dyDescent="0.2">
      <c r="A318" s="33">
        <v>5055</v>
      </c>
      <c r="B318" s="34" t="s">
        <v>411</v>
      </c>
      <c r="C318" s="36">
        <v>56055616</v>
      </c>
      <c r="D318" s="36">
        <v>5880</v>
      </c>
      <c r="E318" s="37">
        <f t="shared" si="41"/>
        <v>9533.2680272108846</v>
      </c>
      <c r="F318" s="38">
        <f t="shared" si="42"/>
        <v>0.86549352290295456</v>
      </c>
      <c r="G318" s="39">
        <f t="shared" si="43"/>
        <v>888.93996104866233</v>
      </c>
      <c r="H318" s="39">
        <f t="shared" si="44"/>
        <v>133.02909859816691</v>
      </c>
      <c r="I318" s="66">
        <f t="shared" si="45"/>
        <v>1021.9690596468292</v>
      </c>
      <c r="J318" s="81">
        <f t="shared" si="46"/>
        <v>-141.05179287546991</v>
      </c>
      <c r="K318" s="37">
        <f t="shared" si="47"/>
        <v>880.91726677135932</v>
      </c>
      <c r="L318" s="37">
        <f t="shared" si="48"/>
        <v>6009178.0707233557</v>
      </c>
      <c r="M318" s="37">
        <f t="shared" si="49"/>
        <v>5179793.528615593</v>
      </c>
      <c r="N318" s="41">
        <f>'jan-feb'!M318</f>
        <v>2793894.146261672</v>
      </c>
      <c r="O318" s="41">
        <f t="shared" si="50"/>
        <v>2385899.382353921</v>
      </c>
      <c r="Q318" s="4"/>
      <c r="R318" s="4"/>
      <c r="S318" s="4"/>
      <c r="T318" s="4"/>
    </row>
    <row r="319" spans="1:20" s="34" customFormat="1" x14ac:dyDescent="0.2">
      <c r="A319" s="33">
        <v>5056</v>
      </c>
      <c r="B319" s="34" t="s">
        <v>355</v>
      </c>
      <c r="C319" s="36">
        <v>47961569</v>
      </c>
      <c r="D319" s="36">
        <v>5281</v>
      </c>
      <c r="E319" s="37">
        <f t="shared" si="41"/>
        <v>9081.9104336299952</v>
      </c>
      <c r="F319" s="38">
        <f t="shared" si="42"/>
        <v>0.82451627641808733</v>
      </c>
      <c r="G319" s="39">
        <f t="shared" si="43"/>
        <v>1159.754517197196</v>
      </c>
      <c r="H319" s="39">
        <f t="shared" si="44"/>
        <v>291.0042563514782</v>
      </c>
      <c r="I319" s="66">
        <f t="shared" si="45"/>
        <v>1450.7587735486743</v>
      </c>
      <c r="J319" s="81">
        <f t="shared" si="46"/>
        <v>-141.05179287546991</v>
      </c>
      <c r="K319" s="37">
        <f t="shared" si="47"/>
        <v>1309.7069806732043</v>
      </c>
      <c r="L319" s="37">
        <f t="shared" si="48"/>
        <v>7661457.0831105486</v>
      </c>
      <c r="M319" s="37">
        <f t="shared" si="49"/>
        <v>6916562.5649351915</v>
      </c>
      <c r="N319" s="41">
        <f>'jan-feb'!M319</f>
        <v>2347923.5428499808</v>
      </c>
      <c r="O319" s="41">
        <f t="shared" si="50"/>
        <v>4568639.0220852103</v>
      </c>
      <c r="Q319" s="4"/>
      <c r="R319" s="4"/>
      <c r="S319" s="4"/>
      <c r="T319" s="4"/>
    </row>
    <row r="320" spans="1:20" s="34" customFormat="1" x14ac:dyDescent="0.2">
      <c r="A320" s="33">
        <v>5057</v>
      </c>
      <c r="B320" s="34" t="s">
        <v>357</v>
      </c>
      <c r="C320" s="36">
        <v>89992959</v>
      </c>
      <c r="D320" s="36">
        <v>10472</v>
      </c>
      <c r="E320" s="37">
        <f t="shared" si="41"/>
        <v>8593.6744652406414</v>
      </c>
      <c r="F320" s="38">
        <f t="shared" si="42"/>
        <v>0.78019096561353363</v>
      </c>
      <c r="G320" s="39">
        <f t="shared" si="43"/>
        <v>1452.6960982308083</v>
      </c>
      <c r="H320" s="39">
        <f t="shared" si="44"/>
        <v>461.88684528775201</v>
      </c>
      <c r="I320" s="66">
        <f t="shared" si="45"/>
        <v>1914.5829435185603</v>
      </c>
      <c r="J320" s="81">
        <f t="shared" si="46"/>
        <v>-141.05179287546991</v>
      </c>
      <c r="K320" s="37">
        <f t="shared" si="47"/>
        <v>1773.5311506430903</v>
      </c>
      <c r="L320" s="37">
        <f t="shared" si="48"/>
        <v>20049512.584526364</v>
      </c>
      <c r="M320" s="37">
        <f t="shared" si="49"/>
        <v>18572418.20953444</v>
      </c>
      <c r="N320" s="41">
        <f>'jan-feb'!M320</f>
        <v>6205528.4638184076</v>
      </c>
      <c r="O320" s="41">
        <f t="shared" si="50"/>
        <v>12366889.745716032</v>
      </c>
      <c r="Q320" s="4"/>
      <c r="R320" s="4"/>
      <c r="S320" s="4"/>
      <c r="T320" s="4"/>
    </row>
    <row r="321" spans="1:20" s="34" customFormat="1" x14ac:dyDescent="0.2">
      <c r="A321" s="33">
        <v>5058</v>
      </c>
      <c r="B321" s="34" t="s">
        <v>358</v>
      </c>
      <c r="C321" s="36">
        <v>38227534</v>
      </c>
      <c r="D321" s="36">
        <v>4252</v>
      </c>
      <c r="E321" s="37">
        <f t="shared" si="41"/>
        <v>8990.4830667920978</v>
      </c>
      <c r="F321" s="38">
        <f t="shared" si="42"/>
        <v>0.81621589153554641</v>
      </c>
      <c r="G321" s="39">
        <f t="shared" si="43"/>
        <v>1214.6109372999344</v>
      </c>
      <c r="H321" s="39">
        <f t="shared" si="44"/>
        <v>323.00383474474228</v>
      </c>
      <c r="I321" s="66">
        <f t="shared" si="45"/>
        <v>1537.6147720446768</v>
      </c>
      <c r="J321" s="81">
        <f t="shared" si="46"/>
        <v>-141.05179287546991</v>
      </c>
      <c r="K321" s="37">
        <f t="shared" si="47"/>
        <v>1396.5629791692068</v>
      </c>
      <c r="L321" s="37">
        <f t="shared" si="48"/>
        <v>6537938.0107339658</v>
      </c>
      <c r="M321" s="37">
        <f t="shared" si="49"/>
        <v>5938185.7874274673</v>
      </c>
      <c r="N321" s="41">
        <f>'jan-feb'!M321</f>
        <v>1334209.1460041881</v>
      </c>
      <c r="O321" s="41">
        <f t="shared" si="50"/>
        <v>4603976.6414232794</v>
      </c>
      <c r="Q321" s="4"/>
      <c r="R321" s="4"/>
      <c r="S321" s="4"/>
      <c r="T321" s="4"/>
    </row>
    <row r="322" spans="1:20" s="34" customFormat="1" x14ac:dyDescent="0.2">
      <c r="A322" s="33">
        <v>5059</v>
      </c>
      <c r="B322" s="34" t="s">
        <v>412</v>
      </c>
      <c r="C322" s="36">
        <v>157530837</v>
      </c>
      <c r="D322" s="36">
        <v>18690</v>
      </c>
      <c r="E322" s="37">
        <f t="shared" si="41"/>
        <v>8428.6162118780103</v>
      </c>
      <c r="F322" s="38">
        <f t="shared" si="42"/>
        <v>0.76520587878084678</v>
      </c>
      <c r="G322" s="39">
        <f t="shared" si="43"/>
        <v>1551.731050248387</v>
      </c>
      <c r="H322" s="39">
        <f t="shared" si="44"/>
        <v>519.65723396467286</v>
      </c>
      <c r="I322" s="66">
        <f t="shared" si="45"/>
        <v>2071.3882842130597</v>
      </c>
      <c r="J322" s="81">
        <f t="shared" si="46"/>
        <v>-141.05179287546991</v>
      </c>
      <c r="K322" s="37">
        <f t="shared" si="47"/>
        <v>1930.3364913375899</v>
      </c>
      <c r="L322" s="37">
        <f t="shared" si="48"/>
        <v>38714247.031942084</v>
      </c>
      <c r="M322" s="37">
        <f t="shared" si="49"/>
        <v>36077989.023099557</v>
      </c>
      <c r="N322" s="41">
        <f>'jan-feb'!M322</f>
        <v>14917573.427403172</v>
      </c>
      <c r="O322" s="41">
        <f t="shared" si="50"/>
        <v>21160415.595696382</v>
      </c>
      <c r="Q322" s="4"/>
      <c r="R322" s="4"/>
      <c r="S322" s="4"/>
      <c r="T322" s="4"/>
    </row>
    <row r="323" spans="1:20" s="34" customFormat="1" x14ac:dyDescent="0.2">
      <c r="A323" s="33">
        <v>5060</v>
      </c>
      <c r="B323" s="34" t="s">
        <v>413</v>
      </c>
      <c r="C323" s="36">
        <v>105908429</v>
      </c>
      <c r="D323" s="36">
        <v>9890</v>
      </c>
      <c r="E323" s="37">
        <f t="shared" si="41"/>
        <v>10708.637917087968</v>
      </c>
      <c r="F323" s="38">
        <f t="shared" si="42"/>
        <v>0.97220142451656266</v>
      </c>
      <c r="G323" s="39">
        <f t="shared" si="43"/>
        <v>183.71802712241222</v>
      </c>
      <c r="H323" s="39">
        <f t="shared" si="44"/>
        <v>0</v>
      </c>
      <c r="I323" s="66">
        <f t="shared" si="45"/>
        <v>183.71802712241222</v>
      </c>
      <c r="J323" s="81">
        <f t="shared" si="46"/>
        <v>-141.05179287546991</v>
      </c>
      <c r="K323" s="37">
        <f t="shared" si="47"/>
        <v>42.666234246942309</v>
      </c>
      <c r="L323" s="37">
        <f t="shared" si="48"/>
        <v>1816971.288240657</v>
      </c>
      <c r="M323" s="37">
        <f t="shared" si="49"/>
        <v>421969.05670225946</v>
      </c>
      <c r="N323" s="41">
        <f>'jan-feb'!M323</f>
        <v>1599820.664700764</v>
      </c>
      <c r="O323" s="41">
        <f t="shared" si="50"/>
        <v>-1177851.6079985045</v>
      </c>
      <c r="Q323" s="4"/>
      <c r="R323" s="4"/>
      <c r="S323" s="4"/>
      <c r="T323" s="4"/>
    </row>
    <row r="324" spans="1:20" s="34" customFormat="1" x14ac:dyDescent="0.2">
      <c r="A324" s="33">
        <v>5061</v>
      </c>
      <c r="B324" s="34" t="s">
        <v>285</v>
      </c>
      <c r="C324" s="36">
        <v>16740471</v>
      </c>
      <c r="D324" s="36">
        <v>1957</v>
      </c>
      <c r="E324" s="37">
        <f t="shared" si="41"/>
        <v>8554.1497189575875</v>
      </c>
      <c r="F324" s="38">
        <f t="shared" si="42"/>
        <v>0.77660264607770135</v>
      </c>
      <c r="G324" s="39">
        <f t="shared" si="43"/>
        <v>1476.4109460006405</v>
      </c>
      <c r="H324" s="39">
        <f t="shared" si="44"/>
        <v>475.72050648682085</v>
      </c>
      <c r="I324" s="66">
        <f t="shared" si="45"/>
        <v>1952.1314524874613</v>
      </c>
      <c r="J324" s="81">
        <f t="shared" si="46"/>
        <v>-141.05179287546991</v>
      </c>
      <c r="K324" s="37">
        <f t="shared" si="47"/>
        <v>1811.0796596119912</v>
      </c>
      <c r="L324" s="37">
        <f t="shared" si="48"/>
        <v>3820321.2525179619</v>
      </c>
      <c r="M324" s="37">
        <f t="shared" si="49"/>
        <v>3544282.893860667</v>
      </c>
      <c r="N324" s="41">
        <f>'jan-feb'!M324</f>
        <v>782857.13802450511</v>
      </c>
      <c r="O324" s="41">
        <f t="shared" si="50"/>
        <v>2761425.7558361618</v>
      </c>
      <c r="Q324" s="4"/>
      <c r="R324" s="4"/>
      <c r="S324" s="4"/>
      <c r="T324" s="4"/>
    </row>
    <row r="325" spans="1:20" s="34" customFormat="1" x14ac:dyDescent="0.2">
      <c r="A325" s="33">
        <v>5401</v>
      </c>
      <c r="B325" s="34" t="s">
        <v>324</v>
      </c>
      <c r="C325" s="36">
        <v>838461705</v>
      </c>
      <c r="D325" s="36">
        <v>77992</v>
      </c>
      <c r="E325" s="37">
        <f t="shared" si="41"/>
        <v>10750.611665299006</v>
      </c>
      <c r="F325" s="38">
        <f t="shared" si="42"/>
        <v>0.97601208074745016</v>
      </c>
      <c r="G325" s="39">
        <f t="shared" si="43"/>
        <v>158.53377819578964</v>
      </c>
      <c r="H325" s="39">
        <f t="shared" si="44"/>
        <v>0</v>
      </c>
      <c r="I325" s="66">
        <f t="shared" si="45"/>
        <v>158.53377819578964</v>
      </c>
      <c r="J325" s="81">
        <f t="shared" si="46"/>
        <v>-141.05179287546991</v>
      </c>
      <c r="K325" s="37">
        <f t="shared" si="47"/>
        <v>17.481985320319723</v>
      </c>
      <c r="L325" s="37">
        <f t="shared" si="48"/>
        <v>12364366.429046025</v>
      </c>
      <c r="M325" s="37">
        <f t="shared" si="49"/>
        <v>1363454.9991023757</v>
      </c>
      <c r="N325" s="41">
        <f>'jan-feb'!M325</f>
        <v>-2867353.5718359649</v>
      </c>
      <c r="O325" s="41">
        <f t="shared" si="50"/>
        <v>4230808.5709383404</v>
      </c>
      <c r="Q325" s="4"/>
      <c r="R325" s="4"/>
      <c r="S325" s="4"/>
      <c r="T325" s="4"/>
    </row>
    <row r="326" spans="1:20" s="34" customFormat="1" x14ac:dyDescent="0.2">
      <c r="A326" s="33">
        <v>5402</v>
      </c>
      <c r="B326" s="34" t="s">
        <v>386</v>
      </c>
      <c r="C326" s="36">
        <v>241926639</v>
      </c>
      <c r="D326" s="36">
        <v>24903</v>
      </c>
      <c r="E326" s="37">
        <f t="shared" si="41"/>
        <v>9714.7588242380443</v>
      </c>
      <c r="F326" s="38">
        <f t="shared" si="42"/>
        <v>0.88197046542100288</v>
      </c>
      <c r="G326" s="39">
        <f t="shared" si="43"/>
        <v>780.04548283236647</v>
      </c>
      <c r="H326" s="39">
        <f t="shared" si="44"/>
        <v>69.507319638661002</v>
      </c>
      <c r="I326" s="66">
        <f t="shared" si="45"/>
        <v>849.55280247102746</v>
      </c>
      <c r="J326" s="81">
        <f t="shared" si="46"/>
        <v>-141.05179287546991</v>
      </c>
      <c r="K326" s="37">
        <f t="shared" si="47"/>
        <v>708.50100959555755</v>
      </c>
      <c r="L326" s="37">
        <f t="shared" si="48"/>
        <v>21156413.439935997</v>
      </c>
      <c r="M326" s="37">
        <f t="shared" si="49"/>
        <v>17643800.64195817</v>
      </c>
      <c r="N326" s="41">
        <f>'jan-feb'!M326</f>
        <v>7041316.0146265998</v>
      </c>
      <c r="O326" s="41">
        <f t="shared" si="50"/>
        <v>10602484.62733157</v>
      </c>
      <c r="Q326" s="4"/>
      <c r="R326" s="4"/>
      <c r="S326" s="4"/>
      <c r="T326" s="4"/>
    </row>
    <row r="327" spans="1:20" s="34" customFormat="1" x14ac:dyDescent="0.2">
      <c r="A327" s="33">
        <v>5403</v>
      </c>
      <c r="B327" s="34" t="s">
        <v>342</v>
      </c>
      <c r="C327" s="36">
        <v>206605697</v>
      </c>
      <c r="D327" s="36">
        <v>21317</v>
      </c>
      <c r="E327" s="37">
        <f t="shared" si="41"/>
        <v>9692.0625322512551</v>
      </c>
      <c r="F327" s="38">
        <f t="shared" si="42"/>
        <v>0.87990994497277752</v>
      </c>
      <c r="G327" s="39">
        <f t="shared" si="43"/>
        <v>793.6632580244401</v>
      </c>
      <c r="H327" s="39">
        <f t="shared" si="44"/>
        <v>77.451021834037235</v>
      </c>
      <c r="I327" s="66">
        <f t="shared" si="45"/>
        <v>871.11427985847729</v>
      </c>
      <c r="J327" s="81">
        <f t="shared" si="46"/>
        <v>-141.05179287546991</v>
      </c>
      <c r="K327" s="37">
        <f t="shared" si="47"/>
        <v>730.06248698300737</v>
      </c>
      <c r="L327" s="37">
        <f t="shared" si="48"/>
        <v>18569543.103743162</v>
      </c>
      <c r="M327" s="37">
        <f t="shared" si="49"/>
        <v>15562742.035016768</v>
      </c>
      <c r="N327" s="41">
        <f>'jan-feb'!M327</f>
        <v>1930417.5149268142</v>
      </c>
      <c r="O327" s="41">
        <f t="shared" si="50"/>
        <v>13632324.520089954</v>
      </c>
      <c r="Q327" s="4"/>
      <c r="R327" s="4"/>
      <c r="S327" s="4"/>
      <c r="T327" s="4"/>
    </row>
    <row r="328" spans="1:20" s="34" customFormat="1" x14ac:dyDescent="0.2">
      <c r="A328" s="33">
        <v>5404</v>
      </c>
      <c r="B328" s="34" t="s">
        <v>339</v>
      </c>
      <c r="C328" s="36">
        <v>15665361</v>
      </c>
      <c r="D328" s="36">
        <v>1933</v>
      </c>
      <c r="E328" s="37">
        <f t="shared" si="41"/>
        <v>8104.1702017589241</v>
      </c>
      <c r="F328" s="38">
        <f t="shared" si="42"/>
        <v>0.73575051053899432</v>
      </c>
      <c r="G328" s="39">
        <f t="shared" si="43"/>
        <v>1746.3986563198387</v>
      </c>
      <c r="H328" s="39">
        <f t="shared" si="44"/>
        <v>633.21333750635301</v>
      </c>
      <c r="I328" s="66">
        <f t="shared" si="45"/>
        <v>2379.6119938261918</v>
      </c>
      <c r="J328" s="81">
        <f t="shared" si="46"/>
        <v>-141.05179287546991</v>
      </c>
      <c r="K328" s="37">
        <f t="shared" si="47"/>
        <v>2238.560200950722</v>
      </c>
      <c r="L328" s="37">
        <f t="shared" si="48"/>
        <v>4599789.9840660291</v>
      </c>
      <c r="M328" s="37">
        <f t="shared" si="49"/>
        <v>4327136.8684377456</v>
      </c>
      <c r="N328" s="41">
        <f>'jan-feb'!M328</f>
        <v>1017233.1688560904</v>
      </c>
      <c r="O328" s="41">
        <f t="shared" si="50"/>
        <v>3309903.6995816552</v>
      </c>
      <c r="Q328" s="4"/>
      <c r="R328" s="4"/>
      <c r="S328" s="4"/>
      <c r="T328" s="4"/>
    </row>
    <row r="329" spans="1:20" s="34" customFormat="1" x14ac:dyDescent="0.2">
      <c r="A329" s="33">
        <v>5405</v>
      </c>
      <c r="B329" s="34" t="s">
        <v>340</v>
      </c>
      <c r="C329" s="36">
        <v>51425379</v>
      </c>
      <c r="D329" s="36">
        <v>5593</v>
      </c>
      <c r="E329" s="37">
        <f t="shared" ref="E329:E363" si="51">IF(ISNUMBER(C329),(C329)/D329,"")</f>
        <v>9194.5966386554628</v>
      </c>
      <c r="F329" s="38">
        <f t="shared" ref="F329:F363" si="52">IF(ISNUMBER(C329),E329/E$365,"")</f>
        <v>0.83474668012557551</v>
      </c>
      <c r="G329" s="39">
        <f t="shared" ref="G329:G363" si="53">IF(ISNUMBER(D329),(E$365-E329)*0.6,"")</f>
        <v>1092.1427941819154</v>
      </c>
      <c r="H329" s="39">
        <f t="shared" ref="H329:H363" si="54">IF(ISNUMBER(D329),(IF(E329&gt;=E$365*0.9,0,IF(E329&lt;0.9*E$365,(E$365*0.9-E329)*0.35))),"")</f>
        <v>251.56408459256451</v>
      </c>
      <c r="I329" s="66">
        <f t="shared" ref="I329:I363" si="55">IF(ISNUMBER(C329),G329+H329,"")</f>
        <v>1343.7068787744799</v>
      </c>
      <c r="J329" s="81">
        <f t="shared" ref="J329:J363" si="56">IF(ISNUMBER(D329),I$367,"")</f>
        <v>-141.05179287546991</v>
      </c>
      <c r="K329" s="37">
        <f t="shared" ref="K329:K363" si="57">IF(ISNUMBER(I329),I329+J329,"")</f>
        <v>1202.6550858990099</v>
      </c>
      <c r="L329" s="37">
        <f t="shared" ref="L329:L363" si="58">IF(ISNUMBER(I329),(I329*D329),"")</f>
        <v>7515352.5729856668</v>
      </c>
      <c r="M329" s="37">
        <f t="shared" ref="M329:M363" si="59">IF(ISNUMBER(K329),(K329*D329),"")</f>
        <v>6726449.8954331623</v>
      </c>
      <c r="N329" s="41">
        <f>'jan-feb'!M329</f>
        <v>1770766.2920393739</v>
      </c>
      <c r="O329" s="41">
        <f t="shared" ref="O329:O363" si="60">IF(ISNUMBER(M329),(M329-N329),"")</f>
        <v>4955683.6033937884</v>
      </c>
      <c r="Q329" s="4"/>
      <c r="R329" s="4"/>
      <c r="S329" s="4"/>
      <c r="T329" s="4"/>
    </row>
    <row r="330" spans="1:20" s="34" customFormat="1" x14ac:dyDescent="0.2">
      <c r="A330" s="33">
        <v>5406</v>
      </c>
      <c r="B330" s="34" t="s">
        <v>341</v>
      </c>
      <c r="C330" s="36">
        <v>123178110</v>
      </c>
      <c r="D330" s="36">
        <v>11310</v>
      </c>
      <c r="E330" s="37">
        <f t="shared" si="51"/>
        <v>10891.079575596817</v>
      </c>
      <c r="F330" s="38">
        <f t="shared" si="52"/>
        <v>0.98876469256864929</v>
      </c>
      <c r="G330" s="39">
        <f t="shared" si="53"/>
        <v>74.253032017102669</v>
      </c>
      <c r="H330" s="39">
        <f t="shared" si="54"/>
        <v>0</v>
      </c>
      <c r="I330" s="66">
        <f t="shared" si="55"/>
        <v>74.253032017102669</v>
      </c>
      <c r="J330" s="81">
        <f t="shared" si="56"/>
        <v>-141.05179287546991</v>
      </c>
      <c r="K330" s="37">
        <f t="shared" si="57"/>
        <v>-66.798760858367245</v>
      </c>
      <c r="L330" s="37">
        <f t="shared" si="58"/>
        <v>839801.79211343115</v>
      </c>
      <c r="M330" s="37">
        <f t="shared" si="59"/>
        <v>-755493.98530813353</v>
      </c>
      <c r="N330" s="41">
        <f>'jan-feb'!M330</f>
        <v>-2188637.8574554459</v>
      </c>
      <c r="O330" s="41">
        <f t="shared" si="60"/>
        <v>1433143.8721473124</v>
      </c>
      <c r="Q330" s="4"/>
      <c r="R330" s="4"/>
      <c r="S330" s="4"/>
      <c r="T330" s="4"/>
    </row>
    <row r="331" spans="1:20" s="34" customFormat="1" x14ac:dyDescent="0.2">
      <c r="A331" s="33">
        <v>5411</v>
      </c>
      <c r="B331" s="34" t="s">
        <v>325</v>
      </c>
      <c r="C331" s="36">
        <v>22287249</v>
      </c>
      <c r="D331" s="36">
        <v>2866</v>
      </c>
      <c r="E331" s="37">
        <f t="shared" si="51"/>
        <v>7776.4302163293787</v>
      </c>
      <c r="F331" s="38">
        <f t="shared" si="52"/>
        <v>0.70599609329446322</v>
      </c>
      <c r="G331" s="39">
        <f t="shared" si="53"/>
        <v>1943.0426475775657</v>
      </c>
      <c r="H331" s="39">
        <f t="shared" si="54"/>
        <v>747.92233240669395</v>
      </c>
      <c r="I331" s="66">
        <f t="shared" si="55"/>
        <v>2690.9649799842596</v>
      </c>
      <c r="J331" s="81">
        <f t="shared" si="56"/>
        <v>-141.05179287546991</v>
      </c>
      <c r="K331" s="37">
        <f t="shared" si="57"/>
        <v>2549.9131871087898</v>
      </c>
      <c r="L331" s="37">
        <f t="shared" si="58"/>
        <v>7712305.6326348875</v>
      </c>
      <c r="M331" s="37">
        <f t="shared" si="59"/>
        <v>7308051.1942537911</v>
      </c>
      <c r="N331" s="41">
        <f>'jan-feb'!M331</f>
        <v>3105798.8890282232</v>
      </c>
      <c r="O331" s="41">
        <f t="shared" si="60"/>
        <v>4202252.3052255679</v>
      </c>
      <c r="Q331" s="4"/>
      <c r="R331" s="4"/>
      <c r="S331" s="4"/>
      <c r="T331" s="4"/>
    </row>
    <row r="332" spans="1:20" s="34" customFormat="1" x14ac:dyDescent="0.2">
      <c r="A332" s="33">
        <v>5412</v>
      </c>
      <c r="B332" s="34" t="s">
        <v>313</v>
      </c>
      <c r="C332" s="36">
        <v>35728876</v>
      </c>
      <c r="D332" s="36">
        <v>4206</v>
      </c>
      <c r="E332" s="37">
        <f t="shared" si="51"/>
        <v>8494.7398953875418</v>
      </c>
      <c r="F332" s="38">
        <f t="shared" si="52"/>
        <v>0.77120902687493509</v>
      </c>
      <c r="G332" s="39">
        <f t="shared" si="53"/>
        <v>1512.0568401426681</v>
      </c>
      <c r="H332" s="39">
        <f t="shared" si="54"/>
        <v>496.5139447363369</v>
      </c>
      <c r="I332" s="66">
        <f t="shared" si="55"/>
        <v>2008.570784879005</v>
      </c>
      <c r="J332" s="81">
        <f t="shared" si="56"/>
        <v>-141.05179287546991</v>
      </c>
      <c r="K332" s="37">
        <f t="shared" si="57"/>
        <v>1867.518992003535</v>
      </c>
      <c r="L332" s="37">
        <f t="shared" si="58"/>
        <v>8448048.7212010957</v>
      </c>
      <c r="M332" s="37">
        <f t="shared" si="59"/>
        <v>7854784.8803668683</v>
      </c>
      <c r="N332" s="41">
        <f>'jan-feb'!M332</f>
        <v>3603645.3092647255</v>
      </c>
      <c r="O332" s="41">
        <f t="shared" si="60"/>
        <v>4251139.5711021423</v>
      </c>
      <c r="Q332" s="4"/>
      <c r="R332" s="4"/>
      <c r="S332" s="4"/>
      <c r="T332" s="4"/>
    </row>
    <row r="333" spans="1:20" s="34" customFormat="1" x14ac:dyDescent="0.2">
      <c r="A333" s="33">
        <v>5413</v>
      </c>
      <c r="B333" s="34" t="s">
        <v>326</v>
      </c>
      <c r="C333" s="36">
        <v>13178004</v>
      </c>
      <c r="D333" s="36">
        <v>1279</v>
      </c>
      <c r="E333" s="37">
        <f t="shared" si="51"/>
        <v>10303.365129007037</v>
      </c>
      <c r="F333" s="38">
        <f t="shared" si="52"/>
        <v>0.93540806340558924</v>
      </c>
      <c r="G333" s="39">
        <f t="shared" si="53"/>
        <v>426.88169997097066</v>
      </c>
      <c r="H333" s="39">
        <f t="shared" si="54"/>
        <v>0</v>
      </c>
      <c r="I333" s="66">
        <f t="shared" si="55"/>
        <v>426.88169997097066</v>
      </c>
      <c r="J333" s="81">
        <f t="shared" si="56"/>
        <v>-141.05179287546991</v>
      </c>
      <c r="K333" s="37">
        <f t="shared" si="57"/>
        <v>285.82990709550074</v>
      </c>
      <c r="L333" s="37">
        <f t="shared" si="58"/>
        <v>545981.69426287152</v>
      </c>
      <c r="M333" s="37">
        <f t="shared" si="59"/>
        <v>365576.45117514546</v>
      </c>
      <c r="N333" s="41">
        <f>'jan-feb'!M333</f>
        <v>561606.19651678228</v>
      </c>
      <c r="O333" s="41">
        <f t="shared" si="60"/>
        <v>-196029.74534163682</v>
      </c>
      <c r="Q333" s="4"/>
      <c r="R333" s="4"/>
      <c r="S333" s="4"/>
      <c r="T333" s="4"/>
    </row>
    <row r="334" spans="1:20" s="34" customFormat="1" x14ac:dyDescent="0.2">
      <c r="A334" s="33">
        <v>5414</v>
      </c>
      <c r="B334" s="34" t="s">
        <v>327</v>
      </c>
      <c r="C334" s="36">
        <v>10514237</v>
      </c>
      <c r="D334" s="36">
        <v>1079</v>
      </c>
      <c r="E334" s="37">
        <f t="shared" si="51"/>
        <v>9744.4272474513436</v>
      </c>
      <c r="F334" s="38">
        <f t="shared" si="52"/>
        <v>0.88466396234698474</v>
      </c>
      <c r="G334" s="39">
        <f t="shared" si="53"/>
        <v>762.24442890438695</v>
      </c>
      <c r="H334" s="39">
        <f t="shared" si="54"/>
        <v>59.123371514006244</v>
      </c>
      <c r="I334" s="66">
        <f t="shared" si="55"/>
        <v>821.36780041839324</v>
      </c>
      <c r="J334" s="81">
        <f t="shared" si="56"/>
        <v>-141.05179287546991</v>
      </c>
      <c r="K334" s="37">
        <f t="shared" si="57"/>
        <v>680.31600754292333</v>
      </c>
      <c r="L334" s="37">
        <f t="shared" si="58"/>
        <v>886255.85665144632</v>
      </c>
      <c r="M334" s="37">
        <f t="shared" si="59"/>
        <v>734060.97213881428</v>
      </c>
      <c r="N334" s="41">
        <f>'jan-feb'!M334</f>
        <v>-36737.629159542295</v>
      </c>
      <c r="O334" s="41">
        <f t="shared" si="60"/>
        <v>770798.60129835655</v>
      </c>
      <c r="Q334" s="4"/>
      <c r="R334" s="4"/>
      <c r="S334" s="4"/>
      <c r="T334" s="4"/>
    </row>
    <row r="335" spans="1:20" s="34" customFormat="1" x14ac:dyDescent="0.2">
      <c r="A335" s="33">
        <v>5415</v>
      </c>
      <c r="B335" s="34" t="s">
        <v>387</v>
      </c>
      <c r="C335" s="36">
        <v>6726493</v>
      </c>
      <c r="D335" s="36">
        <v>983</v>
      </c>
      <c r="E335" s="37">
        <f t="shared" si="51"/>
        <v>6842.8209562563579</v>
      </c>
      <c r="F335" s="38">
        <f t="shared" si="52"/>
        <v>0.62123683076150549</v>
      </c>
      <c r="G335" s="39">
        <f t="shared" si="53"/>
        <v>2503.2082036213783</v>
      </c>
      <c r="H335" s="39">
        <f t="shared" si="54"/>
        <v>1074.6855734322512</v>
      </c>
      <c r="I335" s="66">
        <f t="shared" si="55"/>
        <v>3577.8937770536295</v>
      </c>
      <c r="J335" s="81">
        <f t="shared" si="56"/>
        <v>-141.05179287546991</v>
      </c>
      <c r="K335" s="37">
        <f t="shared" si="57"/>
        <v>3436.8419841781597</v>
      </c>
      <c r="L335" s="37">
        <f t="shared" si="58"/>
        <v>3517069.5828437177</v>
      </c>
      <c r="M335" s="37">
        <f t="shared" si="59"/>
        <v>3378415.6704471312</v>
      </c>
      <c r="N335" s="41">
        <f>'jan-feb'!M335</f>
        <v>1303257.4601063305</v>
      </c>
      <c r="O335" s="41">
        <f t="shared" si="60"/>
        <v>2075158.2103408007</v>
      </c>
      <c r="Q335" s="4"/>
      <c r="R335" s="4"/>
      <c r="S335" s="4"/>
      <c r="T335" s="4"/>
    </row>
    <row r="336" spans="1:20" s="34" customFormat="1" x14ac:dyDescent="0.2">
      <c r="A336" s="33">
        <v>5416</v>
      </c>
      <c r="B336" s="34" t="s">
        <v>328</v>
      </c>
      <c r="C336" s="36">
        <v>44262129</v>
      </c>
      <c r="D336" s="36">
        <v>3949</v>
      </c>
      <c r="E336" s="37">
        <f t="shared" si="51"/>
        <v>11208.439858191947</v>
      </c>
      <c r="F336" s="38">
        <f t="shared" si="52"/>
        <v>1.0175767713047903</v>
      </c>
      <c r="G336" s="39">
        <f t="shared" si="53"/>
        <v>-116.16313753997491</v>
      </c>
      <c r="H336" s="39">
        <f t="shared" si="54"/>
        <v>0</v>
      </c>
      <c r="I336" s="66">
        <f t="shared" si="55"/>
        <v>-116.16313753997491</v>
      </c>
      <c r="J336" s="81">
        <f t="shared" si="56"/>
        <v>-141.05179287546991</v>
      </c>
      <c r="K336" s="37">
        <f t="shared" si="57"/>
        <v>-257.21493041544483</v>
      </c>
      <c r="L336" s="37">
        <f t="shared" si="58"/>
        <v>-458728.23014536093</v>
      </c>
      <c r="M336" s="37">
        <f t="shared" si="59"/>
        <v>-1015741.7602105916</v>
      </c>
      <c r="N336" s="41">
        <f>'jan-feb'!M336</f>
        <v>-3626922.2253485015</v>
      </c>
      <c r="O336" s="41">
        <f t="shared" si="60"/>
        <v>2611180.4651379101</v>
      </c>
      <c r="Q336" s="4"/>
      <c r="R336" s="4"/>
      <c r="S336" s="4"/>
      <c r="T336" s="4"/>
    </row>
    <row r="337" spans="1:20" s="34" customFormat="1" x14ac:dyDescent="0.2">
      <c r="A337" s="33">
        <v>5417</v>
      </c>
      <c r="B337" s="34" t="s">
        <v>329</v>
      </c>
      <c r="C337" s="36">
        <v>17264343</v>
      </c>
      <c r="D337" s="36">
        <v>2048</v>
      </c>
      <c r="E337" s="37">
        <f t="shared" si="51"/>
        <v>8429.85498046875</v>
      </c>
      <c r="F337" s="38">
        <f t="shared" si="52"/>
        <v>0.76531834243849295</v>
      </c>
      <c r="G337" s="39">
        <f t="shared" si="53"/>
        <v>1550.9877890939431</v>
      </c>
      <c r="H337" s="39">
        <f t="shared" si="54"/>
        <v>519.22366495791402</v>
      </c>
      <c r="I337" s="66">
        <f t="shared" si="55"/>
        <v>2070.2114540518569</v>
      </c>
      <c r="J337" s="81">
        <f t="shared" si="56"/>
        <v>-141.05179287546991</v>
      </c>
      <c r="K337" s="37">
        <f t="shared" si="57"/>
        <v>1929.1596611763871</v>
      </c>
      <c r="L337" s="37">
        <f t="shared" si="58"/>
        <v>4239793.0578982029</v>
      </c>
      <c r="M337" s="37">
        <f t="shared" si="59"/>
        <v>3950918.9860892408</v>
      </c>
      <c r="N337" s="41">
        <f>'jan-feb'!M337</f>
        <v>1520195.5357047457</v>
      </c>
      <c r="O337" s="41">
        <f t="shared" si="60"/>
        <v>2430723.4503844948</v>
      </c>
      <c r="Q337" s="4"/>
      <c r="R337" s="4"/>
      <c r="S337" s="4"/>
      <c r="T337" s="4"/>
    </row>
    <row r="338" spans="1:20" s="34" customFormat="1" x14ac:dyDescent="0.2">
      <c r="A338" s="33">
        <v>5418</v>
      </c>
      <c r="B338" s="34" t="s">
        <v>330</v>
      </c>
      <c r="C338" s="36">
        <v>67021833</v>
      </c>
      <c r="D338" s="36">
        <v>6782</v>
      </c>
      <c r="E338" s="37">
        <f t="shared" si="51"/>
        <v>9882.310970215276</v>
      </c>
      <c r="F338" s="38">
        <f t="shared" si="52"/>
        <v>0.89718196442405884</v>
      </c>
      <c r="G338" s="39">
        <f t="shared" si="53"/>
        <v>679.5141952460275</v>
      </c>
      <c r="H338" s="39">
        <f t="shared" si="54"/>
        <v>10.864068546629914</v>
      </c>
      <c r="I338" s="66">
        <f t="shared" si="55"/>
        <v>690.37826379265744</v>
      </c>
      <c r="J338" s="81">
        <f t="shared" si="56"/>
        <v>-141.05179287546991</v>
      </c>
      <c r="K338" s="37">
        <f t="shared" si="57"/>
        <v>549.32647091718752</v>
      </c>
      <c r="L338" s="37">
        <f t="shared" si="58"/>
        <v>4682145.3850418031</v>
      </c>
      <c r="M338" s="37">
        <f t="shared" si="59"/>
        <v>3725532.1257603657</v>
      </c>
      <c r="N338" s="41">
        <f>'jan-feb'!M338</f>
        <v>-953568.80088972871</v>
      </c>
      <c r="O338" s="41">
        <f t="shared" si="60"/>
        <v>4679100.9266500948</v>
      </c>
      <c r="Q338" s="4"/>
      <c r="R338" s="4"/>
      <c r="S338" s="4"/>
      <c r="T338" s="4"/>
    </row>
    <row r="339" spans="1:20" s="34" customFormat="1" x14ac:dyDescent="0.2">
      <c r="A339" s="33">
        <v>5419</v>
      </c>
      <c r="B339" s="34" t="s">
        <v>331</v>
      </c>
      <c r="C339" s="36">
        <v>30542785</v>
      </c>
      <c r="D339" s="36">
        <v>3428</v>
      </c>
      <c r="E339" s="37">
        <f t="shared" si="51"/>
        <v>8909.7972578763129</v>
      </c>
      <c r="F339" s="38">
        <f t="shared" si="52"/>
        <v>0.80889069677468661</v>
      </c>
      <c r="G339" s="39">
        <f t="shared" si="53"/>
        <v>1263.0224226494054</v>
      </c>
      <c r="H339" s="39">
        <f t="shared" si="54"/>
        <v>351.24386786526702</v>
      </c>
      <c r="I339" s="66">
        <f t="shared" si="55"/>
        <v>1614.2662905146724</v>
      </c>
      <c r="J339" s="81">
        <f t="shared" si="56"/>
        <v>-141.05179287546991</v>
      </c>
      <c r="K339" s="37">
        <f t="shared" si="57"/>
        <v>1473.2144976392024</v>
      </c>
      <c r="L339" s="37">
        <f t="shared" si="58"/>
        <v>5533704.8438842967</v>
      </c>
      <c r="M339" s="37">
        <f t="shared" si="59"/>
        <v>5050179.2979071857</v>
      </c>
      <c r="N339" s="41">
        <f>'jan-feb'!M339</f>
        <v>1596873.6878886069</v>
      </c>
      <c r="O339" s="41">
        <f t="shared" si="60"/>
        <v>3453305.6100185788</v>
      </c>
      <c r="Q339" s="4"/>
      <c r="R339" s="4"/>
      <c r="S339" s="4"/>
      <c r="T339" s="4"/>
    </row>
    <row r="340" spans="1:20" s="34" customFormat="1" x14ac:dyDescent="0.2">
      <c r="A340" s="33">
        <v>5420</v>
      </c>
      <c r="B340" s="34" t="s">
        <v>332</v>
      </c>
      <c r="C340" s="36">
        <v>8683321</v>
      </c>
      <c r="D340" s="36">
        <v>1056</v>
      </c>
      <c r="E340" s="37">
        <f t="shared" si="51"/>
        <v>8222.841856060606</v>
      </c>
      <c r="F340" s="38">
        <f t="shared" si="52"/>
        <v>0.74652431316964718</v>
      </c>
      <c r="G340" s="39">
        <f t="shared" si="53"/>
        <v>1675.1956637388296</v>
      </c>
      <c r="H340" s="39">
        <f t="shared" si="54"/>
        <v>591.6782585007644</v>
      </c>
      <c r="I340" s="66">
        <f t="shared" si="55"/>
        <v>2266.8739222395939</v>
      </c>
      <c r="J340" s="81">
        <f t="shared" si="56"/>
        <v>-141.05179287546991</v>
      </c>
      <c r="K340" s="37">
        <f t="shared" si="57"/>
        <v>2125.8221293641241</v>
      </c>
      <c r="L340" s="37">
        <f t="shared" si="58"/>
        <v>2393818.8618850112</v>
      </c>
      <c r="M340" s="37">
        <f t="shared" si="59"/>
        <v>2244868.1686085151</v>
      </c>
      <c r="N340" s="41">
        <f>'jan-feb'!M340</f>
        <v>614808.74341025949</v>
      </c>
      <c r="O340" s="41">
        <f t="shared" si="60"/>
        <v>1630059.4251982556</v>
      </c>
      <c r="Q340" s="4"/>
      <c r="R340" s="4"/>
      <c r="S340" s="4"/>
      <c r="T340" s="4"/>
    </row>
    <row r="341" spans="1:20" s="34" customFormat="1" x14ac:dyDescent="0.2">
      <c r="A341" s="33">
        <v>5421</v>
      </c>
      <c r="B341" s="34" t="s">
        <v>414</v>
      </c>
      <c r="C341" s="36">
        <v>146059327</v>
      </c>
      <c r="D341" s="36">
        <v>14851</v>
      </c>
      <c r="E341" s="37">
        <f t="shared" si="51"/>
        <v>9834.9826274324969</v>
      </c>
      <c r="F341" s="38">
        <f t="shared" si="52"/>
        <v>0.89288518245891257</v>
      </c>
      <c r="G341" s="39">
        <f t="shared" si="53"/>
        <v>707.91120091569496</v>
      </c>
      <c r="H341" s="39">
        <f t="shared" si="54"/>
        <v>27.428988520602616</v>
      </c>
      <c r="I341" s="66">
        <f t="shared" si="55"/>
        <v>735.34018943629758</v>
      </c>
      <c r="J341" s="81">
        <f t="shared" si="56"/>
        <v>-141.05179287546991</v>
      </c>
      <c r="K341" s="37">
        <f t="shared" si="57"/>
        <v>594.28839656082766</v>
      </c>
      <c r="L341" s="37">
        <f t="shared" si="58"/>
        <v>10920537.153318455</v>
      </c>
      <c r="M341" s="37">
        <f t="shared" si="59"/>
        <v>8825776.9773248509</v>
      </c>
      <c r="N341" s="41">
        <f>'jan-feb'!M341</f>
        <v>691062.5827169955</v>
      </c>
      <c r="O341" s="41">
        <f t="shared" si="60"/>
        <v>8134714.394607855</v>
      </c>
      <c r="Q341" s="4"/>
      <c r="R341" s="4"/>
      <c r="S341" s="4"/>
      <c r="T341" s="4"/>
    </row>
    <row r="342" spans="1:20" s="34" customFormat="1" x14ac:dyDescent="0.2">
      <c r="A342" s="33">
        <v>5422</v>
      </c>
      <c r="B342" s="34" t="s">
        <v>333</v>
      </c>
      <c r="C342" s="36">
        <v>45324484</v>
      </c>
      <c r="D342" s="36">
        <v>5517</v>
      </c>
      <c r="E342" s="37">
        <f t="shared" si="51"/>
        <v>8215.4221497190501</v>
      </c>
      <c r="F342" s="38">
        <f t="shared" si="52"/>
        <v>0.74585070284398247</v>
      </c>
      <c r="G342" s="39">
        <f t="shared" si="53"/>
        <v>1679.647487543763</v>
      </c>
      <c r="H342" s="39">
        <f t="shared" si="54"/>
        <v>594.27515572030893</v>
      </c>
      <c r="I342" s="66">
        <f t="shared" si="55"/>
        <v>2273.9226432640717</v>
      </c>
      <c r="J342" s="81">
        <f t="shared" si="56"/>
        <v>-141.05179287546991</v>
      </c>
      <c r="K342" s="37">
        <f t="shared" si="57"/>
        <v>2132.8708503886019</v>
      </c>
      <c r="L342" s="37">
        <f t="shared" si="58"/>
        <v>12545231.222887883</v>
      </c>
      <c r="M342" s="37">
        <f t="shared" si="59"/>
        <v>11767048.481593916</v>
      </c>
      <c r="N342" s="41">
        <f>'jan-feb'!M342</f>
        <v>4168584.2813393949</v>
      </c>
      <c r="O342" s="41">
        <f t="shared" si="60"/>
        <v>7598464.2002545213</v>
      </c>
      <c r="Q342" s="4"/>
      <c r="R342" s="4"/>
      <c r="S342" s="4"/>
      <c r="T342" s="4"/>
    </row>
    <row r="343" spans="1:20" s="34" customFormat="1" x14ac:dyDescent="0.2">
      <c r="A343" s="33">
        <v>5423</v>
      </c>
      <c r="B343" s="34" t="s">
        <v>334</v>
      </c>
      <c r="C343" s="36">
        <v>18655610</v>
      </c>
      <c r="D343" s="36">
        <v>2171</v>
      </c>
      <c r="E343" s="37">
        <f t="shared" si="51"/>
        <v>8593.0953477660059</v>
      </c>
      <c r="F343" s="38">
        <f t="shared" si="52"/>
        <v>0.78013838947470415</v>
      </c>
      <c r="G343" s="39">
        <f t="shared" si="53"/>
        <v>1453.0435687155896</v>
      </c>
      <c r="H343" s="39">
        <f t="shared" si="54"/>
        <v>462.08953640387443</v>
      </c>
      <c r="I343" s="66">
        <f t="shared" si="55"/>
        <v>1915.1331051194641</v>
      </c>
      <c r="J343" s="81">
        <f t="shared" si="56"/>
        <v>-141.05179287546991</v>
      </c>
      <c r="K343" s="37">
        <f t="shared" si="57"/>
        <v>1774.081312243994</v>
      </c>
      <c r="L343" s="37">
        <f t="shared" si="58"/>
        <v>4157753.9712143564</v>
      </c>
      <c r="M343" s="37">
        <f t="shared" si="59"/>
        <v>3851530.528881711</v>
      </c>
      <c r="N343" s="41">
        <f>'jan-feb'!M343</f>
        <v>1121792.9589428722</v>
      </c>
      <c r="O343" s="41">
        <f t="shared" si="60"/>
        <v>2729737.5699388385</v>
      </c>
      <c r="Q343" s="4"/>
      <c r="R343" s="4"/>
      <c r="S343" s="4"/>
      <c r="T343" s="4"/>
    </row>
    <row r="344" spans="1:20" s="34" customFormat="1" x14ac:dyDescent="0.2">
      <c r="A344" s="33">
        <v>5424</v>
      </c>
      <c r="B344" s="34" t="s">
        <v>335</v>
      </c>
      <c r="C344" s="36">
        <v>20141941</v>
      </c>
      <c r="D344" s="36">
        <v>2714</v>
      </c>
      <c r="E344" s="37">
        <f t="shared" si="51"/>
        <v>7421.4963154016214</v>
      </c>
      <c r="F344" s="38">
        <f t="shared" si="52"/>
        <v>0.67377283140411992</v>
      </c>
      <c r="G344" s="39">
        <f t="shared" si="53"/>
        <v>2156.0029881342202</v>
      </c>
      <c r="H344" s="39">
        <f t="shared" si="54"/>
        <v>872.149197731409</v>
      </c>
      <c r="I344" s="66">
        <f t="shared" si="55"/>
        <v>3028.1521858656292</v>
      </c>
      <c r="J344" s="81">
        <f t="shared" si="56"/>
        <v>-141.05179287546991</v>
      </c>
      <c r="K344" s="37">
        <f t="shared" si="57"/>
        <v>2887.1003929901594</v>
      </c>
      <c r="L344" s="37">
        <f t="shared" si="58"/>
        <v>8218405.0324393176</v>
      </c>
      <c r="M344" s="37">
        <f t="shared" si="59"/>
        <v>7835590.4665752929</v>
      </c>
      <c r="N344" s="41">
        <f>'jan-feb'!M344</f>
        <v>4040404.0176282614</v>
      </c>
      <c r="O344" s="41">
        <f t="shared" si="60"/>
        <v>3795186.4489470315</v>
      </c>
      <c r="Q344" s="4"/>
      <c r="R344" s="4"/>
      <c r="S344" s="4"/>
      <c r="T344" s="4"/>
    </row>
    <row r="345" spans="1:20" s="34" customFormat="1" x14ac:dyDescent="0.2">
      <c r="A345" s="33">
        <v>5425</v>
      </c>
      <c r="B345" s="34" t="s">
        <v>415</v>
      </c>
      <c r="C345" s="36">
        <v>16180005</v>
      </c>
      <c r="D345" s="36">
        <v>1836</v>
      </c>
      <c r="E345" s="37">
        <f t="shared" si="51"/>
        <v>8812.6388888888887</v>
      </c>
      <c r="F345" s="38">
        <f t="shared" si="52"/>
        <v>0.80007001337268713</v>
      </c>
      <c r="G345" s="39">
        <f t="shared" si="53"/>
        <v>1321.31744404186</v>
      </c>
      <c r="H345" s="39">
        <f t="shared" si="54"/>
        <v>385.24929701086546</v>
      </c>
      <c r="I345" s="66">
        <f t="shared" si="55"/>
        <v>1706.5667410527253</v>
      </c>
      <c r="J345" s="81">
        <f t="shared" si="56"/>
        <v>-141.05179287546991</v>
      </c>
      <c r="K345" s="37">
        <f t="shared" si="57"/>
        <v>1565.5149481772555</v>
      </c>
      <c r="L345" s="37">
        <f t="shared" si="58"/>
        <v>3133256.5365728037</v>
      </c>
      <c r="M345" s="37">
        <f t="shared" si="59"/>
        <v>2874285.4448534413</v>
      </c>
      <c r="N345" s="41">
        <f>'jan-feb'!M345</f>
        <v>31526.7051557739</v>
      </c>
      <c r="O345" s="41">
        <f t="shared" si="60"/>
        <v>2842758.7396976673</v>
      </c>
      <c r="Q345" s="4"/>
      <c r="R345" s="4"/>
      <c r="S345" s="4"/>
      <c r="T345" s="4"/>
    </row>
    <row r="346" spans="1:20" s="34" customFormat="1" x14ac:dyDescent="0.2">
      <c r="A346" s="33">
        <v>5426</v>
      </c>
      <c r="B346" s="34" t="s">
        <v>416</v>
      </c>
      <c r="C346" s="36">
        <v>16364492</v>
      </c>
      <c r="D346" s="36">
        <v>2000</v>
      </c>
      <c r="E346" s="37">
        <f t="shared" si="51"/>
        <v>8182.2460000000001</v>
      </c>
      <c r="F346" s="38">
        <f t="shared" si="52"/>
        <v>0.74283875115913123</v>
      </c>
      <c r="G346" s="39">
        <f t="shared" si="53"/>
        <v>1699.5531773751929</v>
      </c>
      <c r="H346" s="39">
        <f t="shared" si="54"/>
        <v>605.8868081219764</v>
      </c>
      <c r="I346" s="66">
        <f t="shared" si="55"/>
        <v>2305.4399854971693</v>
      </c>
      <c r="J346" s="81">
        <f t="shared" si="56"/>
        <v>-141.05179287546991</v>
      </c>
      <c r="K346" s="37">
        <f t="shared" si="57"/>
        <v>2164.3881926216995</v>
      </c>
      <c r="L346" s="37">
        <f t="shared" si="58"/>
        <v>4610879.9709943384</v>
      </c>
      <c r="M346" s="37">
        <f t="shared" si="59"/>
        <v>4328776.3852433991</v>
      </c>
      <c r="N346" s="41">
        <f>'jan-feb'!M346</f>
        <v>387693.40823069081</v>
      </c>
      <c r="O346" s="41">
        <f t="shared" si="60"/>
        <v>3941082.9770127083</v>
      </c>
      <c r="Q346" s="4"/>
      <c r="R346" s="4"/>
      <c r="S346" s="4"/>
      <c r="T346" s="4"/>
    </row>
    <row r="347" spans="1:20" s="34" customFormat="1" x14ac:dyDescent="0.2">
      <c r="A347" s="33">
        <v>5427</v>
      </c>
      <c r="B347" s="34" t="s">
        <v>336</v>
      </c>
      <c r="C347" s="36">
        <v>23830988</v>
      </c>
      <c r="D347" s="36">
        <v>2790</v>
      </c>
      <c r="E347" s="37">
        <f t="shared" si="51"/>
        <v>8541.57275985663</v>
      </c>
      <c r="F347" s="38">
        <f t="shared" si="52"/>
        <v>0.775460826020967</v>
      </c>
      <c r="G347" s="39">
        <f t="shared" si="53"/>
        <v>1483.9571214612151</v>
      </c>
      <c r="H347" s="39">
        <f t="shared" si="54"/>
        <v>480.12244217215601</v>
      </c>
      <c r="I347" s="66">
        <f t="shared" si="55"/>
        <v>1964.0795636333712</v>
      </c>
      <c r="J347" s="81">
        <f t="shared" si="56"/>
        <v>-141.05179287546991</v>
      </c>
      <c r="K347" s="37">
        <f t="shared" si="57"/>
        <v>1823.0277707579012</v>
      </c>
      <c r="L347" s="37">
        <f t="shared" si="58"/>
        <v>5479781.9825371057</v>
      </c>
      <c r="M347" s="37">
        <f t="shared" si="59"/>
        <v>5086247.4804145442</v>
      </c>
      <c r="N347" s="41">
        <f>'jan-feb'!M347</f>
        <v>1242961.878328243</v>
      </c>
      <c r="O347" s="41">
        <f t="shared" si="60"/>
        <v>3843285.602086301</v>
      </c>
      <c r="Q347" s="4"/>
      <c r="R347" s="4"/>
      <c r="S347" s="4"/>
      <c r="T347" s="4"/>
    </row>
    <row r="348" spans="1:20" s="34" customFormat="1" x14ac:dyDescent="0.2">
      <c r="A348" s="33">
        <v>5428</v>
      </c>
      <c r="B348" s="34" t="s">
        <v>337</v>
      </c>
      <c r="C348" s="36">
        <v>42020267</v>
      </c>
      <c r="D348" s="36">
        <v>4772</v>
      </c>
      <c r="E348" s="37">
        <f t="shared" si="51"/>
        <v>8805.5882229673098</v>
      </c>
      <c r="F348" s="38">
        <f t="shared" si="52"/>
        <v>0.79942990699260197</v>
      </c>
      <c r="G348" s="39">
        <f t="shared" si="53"/>
        <v>1325.5478435948073</v>
      </c>
      <c r="H348" s="39">
        <f t="shared" si="54"/>
        <v>387.71703008341808</v>
      </c>
      <c r="I348" s="66">
        <f t="shared" si="55"/>
        <v>1713.2648736782253</v>
      </c>
      <c r="J348" s="81">
        <f t="shared" si="56"/>
        <v>-141.05179287546991</v>
      </c>
      <c r="K348" s="37">
        <f t="shared" si="57"/>
        <v>1572.2130808027555</v>
      </c>
      <c r="L348" s="37">
        <f t="shared" si="58"/>
        <v>8175699.9771924913</v>
      </c>
      <c r="M348" s="37">
        <f t="shared" si="59"/>
        <v>7502600.8215907495</v>
      </c>
      <c r="N348" s="41">
        <f>'jan-feb'!M348</f>
        <v>704085.17483842687</v>
      </c>
      <c r="O348" s="41">
        <f t="shared" si="60"/>
        <v>6798515.646752323</v>
      </c>
      <c r="Q348" s="4"/>
      <c r="R348" s="4"/>
      <c r="S348" s="4"/>
      <c r="T348" s="4"/>
    </row>
    <row r="349" spans="1:20" s="34" customFormat="1" x14ac:dyDescent="0.2">
      <c r="A349" s="33">
        <v>5429</v>
      </c>
      <c r="B349" s="34" t="s">
        <v>338</v>
      </c>
      <c r="C349" s="36">
        <v>10167161</v>
      </c>
      <c r="D349" s="36">
        <v>1118</v>
      </c>
      <c r="E349" s="37">
        <f t="shared" si="51"/>
        <v>9094.0617173524151</v>
      </c>
      <c r="F349" s="38">
        <f t="shared" si="52"/>
        <v>0.82561945083075383</v>
      </c>
      <c r="G349" s="39">
        <f t="shared" si="53"/>
        <v>1152.4637469637439</v>
      </c>
      <c r="H349" s="39">
        <f t="shared" si="54"/>
        <v>286.75130704863119</v>
      </c>
      <c r="I349" s="66">
        <f t="shared" si="55"/>
        <v>1439.215054012375</v>
      </c>
      <c r="J349" s="81">
        <f t="shared" si="56"/>
        <v>-141.05179287546991</v>
      </c>
      <c r="K349" s="37">
        <f t="shared" si="57"/>
        <v>1298.163261136905</v>
      </c>
      <c r="L349" s="37">
        <f t="shared" si="58"/>
        <v>1609042.4303858352</v>
      </c>
      <c r="M349" s="37">
        <f t="shared" si="59"/>
        <v>1451346.5259510598</v>
      </c>
      <c r="N349" s="41">
        <f>'jan-feb'!M349</f>
        <v>-423587.32659904391</v>
      </c>
      <c r="O349" s="41">
        <f t="shared" si="60"/>
        <v>1874933.8525501038</v>
      </c>
      <c r="Q349" s="4"/>
      <c r="R349" s="4"/>
      <c r="S349" s="4"/>
      <c r="T349" s="4"/>
    </row>
    <row r="350" spans="1:20" s="34" customFormat="1" x14ac:dyDescent="0.2">
      <c r="A350" s="33">
        <v>5430</v>
      </c>
      <c r="B350" s="34" t="s">
        <v>417</v>
      </c>
      <c r="C350" s="36">
        <v>19803208</v>
      </c>
      <c r="D350" s="36">
        <v>2847</v>
      </c>
      <c r="E350" s="37">
        <f t="shared" si="51"/>
        <v>6955.8159466104671</v>
      </c>
      <c r="F350" s="38">
        <f t="shared" si="52"/>
        <v>0.63149526805633682</v>
      </c>
      <c r="G350" s="39">
        <f t="shared" si="53"/>
        <v>2435.4112094089128</v>
      </c>
      <c r="H350" s="39">
        <f t="shared" si="54"/>
        <v>1035.137326808313</v>
      </c>
      <c r="I350" s="66">
        <f t="shared" si="55"/>
        <v>3470.5485362172258</v>
      </c>
      <c r="J350" s="81">
        <f t="shared" si="56"/>
        <v>-141.05179287546991</v>
      </c>
      <c r="K350" s="37">
        <f t="shared" si="57"/>
        <v>3329.496743341756</v>
      </c>
      <c r="L350" s="37">
        <f t="shared" si="58"/>
        <v>9880651.682610441</v>
      </c>
      <c r="M350" s="37">
        <f t="shared" si="59"/>
        <v>9479077.2282939795</v>
      </c>
      <c r="N350" s="41">
        <f>'jan-feb'!M350</f>
        <v>3124157.1488532275</v>
      </c>
      <c r="O350" s="41">
        <f t="shared" si="60"/>
        <v>6354920.079440752</v>
      </c>
      <c r="Q350" s="4"/>
      <c r="R350" s="4"/>
      <c r="S350" s="4"/>
      <c r="T350" s="4"/>
    </row>
    <row r="351" spans="1:20" s="34" customFormat="1" x14ac:dyDescent="0.2">
      <c r="A351" s="33">
        <v>5432</v>
      </c>
      <c r="B351" s="34" t="s">
        <v>343</v>
      </c>
      <c r="C351" s="36">
        <v>7029453</v>
      </c>
      <c r="D351" s="36">
        <v>862</v>
      </c>
      <c r="E351" s="37">
        <f t="shared" si="51"/>
        <v>8154.8178654292342</v>
      </c>
      <c r="F351" s="38">
        <f t="shared" si="52"/>
        <v>0.7403486425470005</v>
      </c>
      <c r="G351" s="39">
        <f t="shared" si="53"/>
        <v>1716.0100581176525</v>
      </c>
      <c r="H351" s="39">
        <f t="shared" si="54"/>
        <v>615.48665522174451</v>
      </c>
      <c r="I351" s="66">
        <f t="shared" si="55"/>
        <v>2331.496713339397</v>
      </c>
      <c r="J351" s="81">
        <f t="shared" si="56"/>
        <v>-141.05179287546991</v>
      </c>
      <c r="K351" s="37">
        <f t="shared" si="57"/>
        <v>2190.4449204639272</v>
      </c>
      <c r="L351" s="37">
        <f t="shared" si="58"/>
        <v>2009750.1668985602</v>
      </c>
      <c r="M351" s="37">
        <f t="shared" si="59"/>
        <v>1888163.5214399053</v>
      </c>
      <c r="N351" s="41">
        <f>'jan-feb'!M351</f>
        <v>717792.48846557154</v>
      </c>
      <c r="O351" s="41">
        <f t="shared" si="60"/>
        <v>1170371.0329743337</v>
      </c>
      <c r="Q351" s="4"/>
      <c r="R351" s="4"/>
      <c r="S351" s="4"/>
      <c r="T351" s="4"/>
    </row>
    <row r="352" spans="1:20" s="34" customFormat="1" x14ac:dyDescent="0.2">
      <c r="A352" s="33">
        <v>5433</v>
      </c>
      <c r="B352" s="34" t="s">
        <v>344</v>
      </c>
      <c r="C352" s="36">
        <v>7553866</v>
      </c>
      <c r="D352" s="36">
        <v>970</v>
      </c>
      <c r="E352" s="37">
        <f t="shared" si="51"/>
        <v>7787.4907216494848</v>
      </c>
      <c r="F352" s="38">
        <f t="shared" si="52"/>
        <v>0.70700023958377989</v>
      </c>
      <c r="G352" s="39">
        <f t="shared" si="53"/>
        <v>1936.4063443855021</v>
      </c>
      <c r="H352" s="39">
        <f t="shared" si="54"/>
        <v>744.05115554465681</v>
      </c>
      <c r="I352" s="66">
        <f t="shared" si="55"/>
        <v>2680.457499930159</v>
      </c>
      <c r="J352" s="81">
        <f t="shared" si="56"/>
        <v>-141.05179287546991</v>
      </c>
      <c r="K352" s="37">
        <f t="shared" si="57"/>
        <v>2539.4057070546892</v>
      </c>
      <c r="L352" s="37">
        <f t="shared" si="58"/>
        <v>2600043.7749322541</v>
      </c>
      <c r="M352" s="37">
        <f t="shared" si="59"/>
        <v>2463223.5358430487</v>
      </c>
      <c r="N352" s="41">
        <f>'jan-feb'!M352</f>
        <v>475686.17472343915</v>
      </c>
      <c r="O352" s="41">
        <f t="shared" si="60"/>
        <v>1987537.3611196096</v>
      </c>
      <c r="Q352" s="4"/>
      <c r="R352" s="4"/>
      <c r="S352" s="4"/>
      <c r="T352" s="4"/>
    </row>
    <row r="353" spans="1:20" s="34" customFormat="1" x14ac:dyDescent="0.2">
      <c r="A353" s="33">
        <v>5434</v>
      </c>
      <c r="B353" s="34" t="s">
        <v>345</v>
      </c>
      <c r="C353" s="36">
        <v>10925052</v>
      </c>
      <c r="D353" s="36">
        <v>1119</v>
      </c>
      <c r="E353" s="37">
        <f t="shared" si="51"/>
        <v>9763.2278820375341</v>
      </c>
      <c r="F353" s="38">
        <f t="shared" si="52"/>
        <v>0.88637080908772137</v>
      </c>
      <c r="G353" s="39">
        <f t="shared" si="53"/>
        <v>750.96404815267272</v>
      </c>
      <c r="H353" s="39">
        <f t="shared" si="54"/>
        <v>52.543149408839597</v>
      </c>
      <c r="I353" s="66">
        <f t="shared" si="55"/>
        <v>803.50719756151227</v>
      </c>
      <c r="J353" s="81">
        <f t="shared" si="56"/>
        <v>-141.05179287546991</v>
      </c>
      <c r="K353" s="37">
        <f t="shared" si="57"/>
        <v>662.45540468604236</v>
      </c>
      <c r="L353" s="37">
        <f t="shared" si="58"/>
        <v>899124.55407133221</v>
      </c>
      <c r="M353" s="37">
        <f t="shared" si="59"/>
        <v>741287.59784368135</v>
      </c>
      <c r="N353" s="41">
        <f>'jan-feb'!M353</f>
        <v>-142429.56499492878</v>
      </c>
      <c r="O353" s="41">
        <f t="shared" si="60"/>
        <v>883717.16283861012</v>
      </c>
      <c r="Q353" s="4"/>
      <c r="R353" s="4"/>
      <c r="S353" s="4"/>
      <c r="T353" s="4"/>
    </row>
    <row r="354" spans="1:20" s="34" customFormat="1" x14ac:dyDescent="0.2">
      <c r="A354" s="33">
        <v>5435</v>
      </c>
      <c r="B354" s="34" t="s">
        <v>346</v>
      </c>
      <c r="C354" s="36">
        <v>27997126</v>
      </c>
      <c r="D354" s="36">
        <v>2932</v>
      </c>
      <c r="E354" s="37">
        <f t="shared" si="51"/>
        <v>9548.8151432469313</v>
      </c>
      <c r="F354" s="38">
        <f t="shared" si="52"/>
        <v>0.86690499357498552</v>
      </c>
      <c r="G354" s="39">
        <f t="shared" si="53"/>
        <v>879.61169142703432</v>
      </c>
      <c r="H354" s="39">
        <f t="shared" si="54"/>
        <v>127.58760798555058</v>
      </c>
      <c r="I354" s="66">
        <f t="shared" si="55"/>
        <v>1007.1992994125849</v>
      </c>
      <c r="J354" s="81">
        <f t="shared" si="56"/>
        <v>-141.05179287546991</v>
      </c>
      <c r="K354" s="37">
        <f t="shared" si="57"/>
        <v>866.14750653711496</v>
      </c>
      <c r="L354" s="37">
        <f t="shared" si="58"/>
        <v>2953108.3458776991</v>
      </c>
      <c r="M354" s="37">
        <f t="shared" si="59"/>
        <v>2539544.4891668209</v>
      </c>
      <c r="N354" s="41">
        <f>'jan-feb'!M354</f>
        <v>-250777.97673380803</v>
      </c>
      <c r="O354" s="41">
        <f t="shared" si="60"/>
        <v>2790322.4659006288</v>
      </c>
      <c r="Q354" s="4"/>
      <c r="R354" s="4"/>
      <c r="S354" s="4"/>
      <c r="T354" s="4"/>
    </row>
    <row r="355" spans="1:20" s="34" customFormat="1" x14ac:dyDescent="0.2">
      <c r="A355" s="33">
        <v>5436</v>
      </c>
      <c r="B355" s="34" t="s">
        <v>418</v>
      </c>
      <c r="C355" s="36">
        <v>34416733</v>
      </c>
      <c r="D355" s="36">
        <v>3863</v>
      </c>
      <c r="E355" s="37">
        <f t="shared" si="51"/>
        <v>8909.3277245663994</v>
      </c>
      <c r="F355" s="38">
        <f t="shared" si="52"/>
        <v>0.80884806941569931</v>
      </c>
      <c r="G355" s="39">
        <f t="shared" si="53"/>
        <v>1263.3041426353534</v>
      </c>
      <c r="H355" s="39">
        <f t="shared" si="54"/>
        <v>351.40820452373669</v>
      </c>
      <c r="I355" s="66">
        <f t="shared" si="55"/>
        <v>1614.7123471590901</v>
      </c>
      <c r="J355" s="81">
        <f t="shared" si="56"/>
        <v>-141.05179287546991</v>
      </c>
      <c r="K355" s="37">
        <f t="shared" si="57"/>
        <v>1473.6605542836201</v>
      </c>
      <c r="L355" s="37">
        <f t="shared" si="58"/>
        <v>6237633.797075565</v>
      </c>
      <c r="M355" s="37">
        <f t="shared" si="59"/>
        <v>5692750.7211976247</v>
      </c>
      <c r="N355" s="41">
        <f>'jan-feb'!M355</f>
        <v>1660463.7603161284</v>
      </c>
      <c r="O355" s="41">
        <f t="shared" si="60"/>
        <v>4032286.9608814963</v>
      </c>
      <c r="Q355" s="4"/>
      <c r="R355" s="4"/>
      <c r="S355" s="4"/>
      <c r="T355" s="4"/>
    </row>
    <row r="356" spans="1:20" s="34" customFormat="1" x14ac:dyDescent="0.2">
      <c r="A356" s="33">
        <v>5437</v>
      </c>
      <c r="B356" s="34" t="s">
        <v>388</v>
      </c>
      <c r="C356" s="36">
        <v>20630968</v>
      </c>
      <c r="D356" s="36">
        <v>2543</v>
      </c>
      <c r="E356" s="37">
        <f t="shared" si="51"/>
        <v>8112.8462445930008</v>
      </c>
      <c r="F356" s="38">
        <f t="shared" si="52"/>
        <v>0.73653817945335698</v>
      </c>
      <c r="G356" s="39">
        <f t="shared" si="53"/>
        <v>1741.1930306193926</v>
      </c>
      <c r="H356" s="39">
        <f t="shared" si="54"/>
        <v>630.17672251442616</v>
      </c>
      <c r="I356" s="66">
        <f t="shared" si="55"/>
        <v>2371.3697531338189</v>
      </c>
      <c r="J356" s="81">
        <f t="shared" si="56"/>
        <v>-141.05179287546991</v>
      </c>
      <c r="K356" s="37">
        <f t="shared" si="57"/>
        <v>2230.3179602583491</v>
      </c>
      <c r="L356" s="37">
        <f t="shared" si="58"/>
        <v>6030393.2822193019</v>
      </c>
      <c r="M356" s="37">
        <f t="shared" si="59"/>
        <v>5671698.5729369819</v>
      </c>
      <c r="N356" s="41">
        <f>'jan-feb'!M356</f>
        <v>2046577.6060533044</v>
      </c>
      <c r="O356" s="41">
        <f t="shared" si="60"/>
        <v>3625120.9668836775</v>
      </c>
      <c r="Q356" s="4"/>
      <c r="R356" s="4"/>
      <c r="S356" s="4"/>
      <c r="T356" s="4"/>
    </row>
    <row r="357" spans="1:20" s="34" customFormat="1" x14ac:dyDescent="0.2">
      <c r="A357" s="33">
        <v>5438</v>
      </c>
      <c r="B357" s="34" t="s">
        <v>347</v>
      </c>
      <c r="C357" s="36">
        <v>11485720</v>
      </c>
      <c r="D357" s="36">
        <v>1226</v>
      </c>
      <c r="E357" s="37">
        <f t="shared" si="51"/>
        <v>9368.450244698206</v>
      </c>
      <c r="F357" s="38">
        <f t="shared" si="52"/>
        <v>0.85053026761454897</v>
      </c>
      <c r="G357" s="39">
        <f t="shared" si="53"/>
        <v>987.83063055626951</v>
      </c>
      <c r="H357" s="39">
        <f t="shared" si="54"/>
        <v>190.71532247760442</v>
      </c>
      <c r="I357" s="66">
        <f t="shared" si="55"/>
        <v>1178.545953033874</v>
      </c>
      <c r="J357" s="81">
        <f t="shared" si="56"/>
        <v>-141.05179287546991</v>
      </c>
      <c r="K357" s="37">
        <f t="shared" si="57"/>
        <v>1037.4941601584042</v>
      </c>
      <c r="L357" s="37">
        <f t="shared" si="58"/>
        <v>1444897.3384195294</v>
      </c>
      <c r="M357" s="37">
        <f t="shared" si="59"/>
        <v>1271967.8403542035</v>
      </c>
      <c r="N357" s="41">
        <f>'jan-feb'!M357</f>
        <v>-367175.87335458648</v>
      </c>
      <c r="O357" s="41">
        <f t="shared" si="60"/>
        <v>1639143.71370879</v>
      </c>
      <c r="Q357" s="4"/>
      <c r="R357" s="4"/>
      <c r="S357" s="4"/>
      <c r="T357" s="4"/>
    </row>
    <row r="358" spans="1:20" s="34" customFormat="1" x14ac:dyDescent="0.2">
      <c r="A358" s="33">
        <v>5439</v>
      </c>
      <c r="B358" s="34" t="s">
        <v>348</v>
      </c>
      <c r="C358" s="36">
        <v>8447243</v>
      </c>
      <c r="D358" s="36">
        <v>1054</v>
      </c>
      <c r="E358" s="37">
        <f t="shared" si="51"/>
        <v>8014.4620493358634</v>
      </c>
      <c r="F358" s="38">
        <f t="shared" si="52"/>
        <v>0.72760620738375559</v>
      </c>
      <c r="G358" s="39">
        <f t="shared" si="53"/>
        <v>1800.2235477736751</v>
      </c>
      <c r="H358" s="39">
        <f t="shared" si="54"/>
        <v>664.61119085442431</v>
      </c>
      <c r="I358" s="66">
        <f t="shared" si="55"/>
        <v>2464.8347386280993</v>
      </c>
      <c r="J358" s="81">
        <f t="shared" si="56"/>
        <v>-141.05179287546991</v>
      </c>
      <c r="K358" s="37">
        <f t="shared" si="57"/>
        <v>2323.7829457526295</v>
      </c>
      <c r="L358" s="37">
        <f t="shared" si="58"/>
        <v>2597935.8145140167</v>
      </c>
      <c r="M358" s="37">
        <f t="shared" si="59"/>
        <v>2449267.2248232714</v>
      </c>
      <c r="N358" s="41">
        <f>'jan-feb'!M358</f>
        <v>423606.09181289159</v>
      </c>
      <c r="O358" s="41">
        <f t="shared" si="60"/>
        <v>2025661.1330103797</v>
      </c>
      <c r="Q358" s="4"/>
      <c r="R358" s="4"/>
      <c r="S358" s="4"/>
      <c r="T358" s="4"/>
    </row>
    <row r="359" spans="1:20" s="34" customFormat="1" x14ac:dyDescent="0.2">
      <c r="A359" s="33">
        <v>5440</v>
      </c>
      <c r="B359" s="34" t="s">
        <v>349</v>
      </c>
      <c r="C359" s="36">
        <v>8200979</v>
      </c>
      <c r="D359" s="36">
        <v>908</v>
      </c>
      <c r="E359" s="37">
        <f t="shared" si="51"/>
        <v>9031.9151982378862</v>
      </c>
      <c r="F359" s="38">
        <f t="shared" si="52"/>
        <v>0.81997737619159927</v>
      </c>
      <c r="G359" s="39">
        <f t="shared" si="53"/>
        <v>1189.7516584324615</v>
      </c>
      <c r="H359" s="39">
        <f t="shared" si="54"/>
        <v>308.50258873871633</v>
      </c>
      <c r="I359" s="66">
        <f t="shared" si="55"/>
        <v>1498.2542471711777</v>
      </c>
      <c r="J359" s="81">
        <f t="shared" si="56"/>
        <v>-141.05179287546991</v>
      </c>
      <c r="K359" s="37">
        <f t="shared" si="57"/>
        <v>1357.2024542957079</v>
      </c>
      <c r="L359" s="37">
        <f t="shared" si="58"/>
        <v>1360414.8564314293</v>
      </c>
      <c r="M359" s="37">
        <f t="shared" si="59"/>
        <v>1232339.8285005027</v>
      </c>
      <c r="N359" s="41">
        <f>'jan-feb'!M359</f>
        <v>145740.33653673375</v>
      </c>
      <c r="O359" s="41">
        <f t="shared" si="60"/>
        <v>1086599.4919637691</v>
      </c>
      <c r="Q359" s="4"/>
      <c r="R359" s="4"/>
      <c r="S359" s="4"/>
      <c r="T359" s="4"/>
    </row>
    <row r="360" spans="1:20" s="34" customFormat="1" x14ac:dyDescent="0.2">
      <c r="A360" s="33">
        <v>5441</v>
      </c>
      <c r="B360" s="34" t="s">
        <v>389</v>
      </c>
      <c r="C360" s="36">
        <v>23671698</v>
      </c>
      <c r="D360" s="36">
        <v>2804</v>
      </c>
      <c r="E360" s="37">
        <f t="shared" si="51"/>
        <v>8442.1176890156912</v>
      </c>
      <c r="F360" s="38">
        <f t="shared" si="52"/>
        <v>0.76643163273834924</v>
      </c>
      <c r="G360" s="39">
        <f t="shared" si="53"/>
        <v>1543.6301639657784</v>
      </c>
      <c r="H360" s="39">
        <f t="shared" si="54"/>
        <v>514.9317169664846</v>
      </c>
      <c r="I360" s="66">
        <f t="shared" si="55"/>
        <v>2058.5618809322632</v>
      </c>
      <c r="J360" s="81">
        <f t="shared" si="56"/>
        <v>-141.05179287546991</v>
      </c>
      <c r="K360" s="37">
        <f t="shared" si="57"/>
        <v>1917.5100880567934</v>
      </c>
      <c r="L360" s="37">
        <f t="shared" si="58"/>
        <v>5772207.5141340662</v>
      </c>
      <c r="M360" s="37">
        <f t="shared" si="59"/>
        <v>5376698.2869112482</v>
      </c>
      <c r="N360" s="41">
        <f>'jan-feb'!M360</f>
        <v>2013667.089509818</v>
      </c>
      <c r="O360" s="41">
        <f t="shared" si="60"/>
        <v>3363031.1974014305</v>
      </c>
      <c r="Q360" s="4"/>
      <c r="R360" s="4"/>
      <c r="S360" s="4"/>
      <c r="T360" s="4"/>
    </row>
    <row r="361" spans="1:20" s="34" customFormat="1" x14ac:dyDescent="0.2">
      <c r="A361" s="33">
        <v>5442</v>
      </c>
      <c r="B361" s="34" t="s">
        <v>390</v>
      </c>
      <c r="C361" s="36">
        <v>6930990</v>
      </c>
      <c r="D361" s="36">
        <v>864</v>
      </c>
      <c r="E361" s="37">
        <f t="shared" si="51"/>
        <v>8021.979166666667</v>
      </c>
      <c r="F361" s="38">
        <f t="shared" si="52"/>
        <v>0.72828866132737091</v>
      </c>
      <c r="G361" s="39">
        <f t="shared" si="53"/>
        <v>1795.713277375193</v>
      </c>
      <c r="H361" s="39">
        <f t="shared" si="54"/>
        <v>661.98019978864306</v>
      </c>
      <c r="I361" s="66">
        <f t="shared" si="55"/>
        <v>2457.6934771638362</v>
      </c>
      <c r="J361" s="81">
        <f t="shared" si="56"/>
        <v>-141.05179287546991</v>
      </c>
      <c r="K361" s="37">
        <f t="shared" si="57"/>
        <v>2316.6416842883664</v>
      </c>
      <c r="L361" s="37">
        <f t="shared" si="58"/>
        <v>2123447.1642695544</v>
      </c>
      <c r="M361" s="37">
        <f t="shared" si="59"/>
        <v>2001578.4152251487</v>
      </c>
      <c r="N361" s="41">
        <f>'jan-feb'!M361</f>
        <v>749867.2900629394</v>
      </c>
      <c r="O361" s="41">
        <f t="shared" si="60"/>
        <v>1251711.1251622094</v>
      </c>
      <c r="Q361" s="4"/>
      <c r="R361" s="4"/>
      <c r="S361" s="4"/>
      <c r="T361" s="4"/>
    </row>
    <row r="362" spans="1:20" s="34" customFormat="1" x14ac:dyDescent="0.2">
      <c r="A362" s="33">
        <v>5443</v>
      </c>
      <c r="B362" s="34" t="s">
        <v>350</v>
      </c>
      <c r="C362" s="36">
        <v>19734783</v>
      </c>
      <c r="D362" s="36">
        <v>2117</v>
      </c>
      <c r="E362" s="37">
        <f t="shared" si="51"/>
        <v>9322.0514879546536</v>
      </c>
      <c r="F362" s="38">
        <f t="shared" si="52"/>
        <v>0.84631787965716943</v>
      </c>
      <c r="G362" s="39">
        <f t="shared" si="53"/>
        <v>1015.669884602401</v>
      </c>
      <c r="H362" s="39">
        <f t="shared" si="54"/>
        <v>206.95488733784777</v>
      </c>
      <c r="I362" s="66">
        <f t="shared" si="55"/>
        <v>1222.6247719402488</v>
      </c>
      <c r="J362" s="81">
        <f t="shared" si="56"/>
        <v>-141.05179287546991</v>
      </c>
      <c r="K362" s="37">
        <f t="shared" si="57"/>
        <v>1081.5729790647788</v>
      </c>
      <c r="L362" s="37">
        <f t="shared" si="58"/>
        <v>2588296.642197507</v>
      </c>
      <c r="M362" s="37">
        <f t="shared" si="59"/>
        <v>2289689.9966801368</v>
      </c>
      <c r="N362" s="41">
        <f>'jan-feb'!M362</f>
        <v>-291624.48408781347</v>
      </c>
      <c r="O362" s="41">
        <f t="shared" si="60"/>
        <v>2581314.4807679504</v>
      </c>
      <c r="Q362" s="4"/>
      <c r="R362" s="4"/>
      <c r="S362" s="4"/>
      <c r="T362" s="4"/>
    </row>
    <row r="363" spans="1:20" s="34" customFormat="1" x14ac:dyDescent="0.2">
      <c r="A363" s="33">
        <v>5444</v>
      </c>
      <c r="B363" s="34" t="s">
        <v>351</v>
      </c>
      <c r="C363" s="36">
        <v>92111518</v>
      </c>
      <c r="D363" s="36">
        <v>9850</v>
      </c>
      <c r="E363" s="37">
        <f t="shared" si="51"/>
        <v>9351.423147208121</v>
      </c>
      <c r="F363" s="38">
        <f t="shared" si="52"/>
        <v>0.84898443437568039</v>
      </c>
      <c r="G363" s="39">
        <f t="shared" si="53"/>
        <v>998.04688905032049</v>
      </c>
      <c r="H363" s="39">
        <f t="shared" si="54"/>
        <v>196.67480659913417</v>
      </c>
      <c r="I363" s="66">
        <f t="shared" si="55"/>
        <v>1194.7216956494547</v>
      </c>
      <c r="J363" s="81">
        <f t="shared" si="56"/>
        <v>-141.05179287546991</v>
      </c>
      <c r="K363" s="37">
        <f t="shared" si="57"/>
        <v>1053.6699027739846</v>
      </c>
      <c r="L363" s="37">
        <f t="shared" si="58"/>
        <v>11768008.702147128</v>
      </c>
      <c r="M363" s="37">
        <f t="shared" si="59"/>
        <v>10378648.54232375</v>
      </c>
      <c r="N363" s="41">
        <f>'jan-feb'!M363</f>
        <v>1531623.6005361513</v>
      </c>
      <c r="O363" s="41">
        <f t="shared" si="60"/>
        <v>8847024.9417875987</v>
      </c>
      <c r="Q363" s="4"/>
      <c r="R363" s="4"/>
      <c r="S363" s="4"/>
      <c r="T363" s="4"/>
    </row>
    <row r="364" spans="1:20" s="34" customFormat="1" x14ac:dyDescent="0.2">
      <c r="A364" s="33"/>
      <c r="C364" s="36"/>
      <c r="D364" s="36"/>
      <c r="E364" s="37"/>
      <c r="F364" s="38"/>
      <c r="G364" s="39"/>
      <c r="H364" s="39"/>
      <c r="I364" s="37"/>
      <c r="J364" s="40"/>
      <c r="K364" s="37"/>
      <c r="L364" s="37"/>
      <c r="M364" s="37"/>
      <c r="N364" s="41"/>
      <c r="O364" s="41"/>
      <c r="Q364" s="4"/>
      <c r="R364" s="4"/>
      <c r="S364" s="4"/>
      <c r="T364" s="4"/>
    </row>
    <row r="365" spans="1:20" s="58" customFormat="1" ht="13.5" thickBot="1" x14ac:dyDescent="0.25">
      <c r="A365" s="42"/>
      <c r="B365" s="42" t="s">
        <v>32</v>
      </c>
      <c r="C365" s="43">
        <f>SUM(C8:C363)</f>
        <v>60460251041</v>
      </c>
      <c r="D365" s="44">
        <f>SUM(D8:D363)</f>
        <v>5488984</v>
      </c>
      <c r="E365" s="44">
        <f>(C365)/D365</f>
        <v>11014.834628958655</v>
      </c>
      <c r="F365" s="45">
        <f>IF(C365&gt;0,E365/E$365,"")</f>
        <v>1</v>
      </c>
      <c r="G365" s="46"/>
      <c r="H365" s="46"/>
      <c r="I365" s="44"/>
      <c r="J365" s="47"/>
      <c r="K365" s="44"/>
      <c r="L365" s="44">
        <f>SUM(L8:L363)</f>
        <v>774231034.26476836</v>
      </c>
      <c r="M365" s="44">
        <f>SUM(M8:M363)</f>
        <v>-3.3527612686157227E-7</v>
      </c>
      <c r="N365" s="44">
        <f>'jan-feb'!M365</f>
        <v>-5.059409886598587E-7</v>
      </c>
      <c r="O365" s="44">
        <f t="shared" ref="O365" si="61">M365-N365</f>
        <v>1.7066486179828644E-7</v>
      </c>
      <c r="Q365" s="4"/>
      <c r="R365" s="4"/>
      <c r="S365" s="4"/>
      <c r="T365" s="4"/>
    </row>
    <row r="366" spans="1:20" s="34" customFormat="1" ht="13.5" thickTop="1" x14ac:dyDescent="0.2">
      <c r="A366" s="48"/>
      <c r="B366" s="48"/>
      <c r="C366" s="48"/>
      <c r="D366" s="2"/>
      <c r="E366" s="37"/>
      <c r="F366" s="38"/>
      <c r="G366" s="39"/>
      <c r="H366" s="39"/>
      <c r="I366" s="37"/>
      <c r="J366" s="40"/>
      <c r="K366" s="37"/>
      <c r="L366" s="37"/>
      <c r="M366" s="37"/>
      <c r="O366" s="49"/>
      <c r="Q366" s="4"/>
      <c r="R366" s="4"/>
      <c r="S366" s="4"/>
      <c r="T366" s="4"/>
    </row>
    <row r="367" spans="1:20" s="34" customFormat="1" x14ac:dyDescent="0.2">
      <c r="A367" s="50" t="s">
        <v>33</v>
      </c>
      <c r="B367" s="50"/>
      <c r="C367" s="50"/>
      <c r="D367" s="51">
        <f>L365</f>
        <v>774231034.26476836</v>
      </c>
      <c r="E367" s="52" t="s">
        <v>34</v>
      </c>
      <c r="F367" s="53">
        <f>D365</f>
        <v>5488984</v>
      </c>
      <c r="G367" s="52" t="s">
        <v>35</v>
      </c>
      <c r="H367" s="52"/>
      <c r="I367" s="54">
        <f>-L365/D365</f>
        <v>-141.05179287546991</v>
      </c>
      <c r="J367" s="55" t="s">
        <v>36</v>
      </c>
      <c r="M367" s="56"/>
      <c r="Q367" s="4"/>
      <c r="R367" s="4"/>
      <c r="S367" s="4"/>
      <c r="T367" s="4"/>
    </row>
  </sheetData>
  <mergeCells count="8">
    <mergeCell ref="P4:AV4"/>
    <mergeCell ref="P3:AV3"/>
    <mergeCell ref="A1:M1"/>
    <mergeCell ref="A2:A5"/>
    <mergeCell ref="B2:B5"/>
    <mergeCell ref="E2:F2"/>
    <mergeCell ref="G2:K2"/>
    <mergeCell ref="L2:M2"/>
  </mergeCells>
  <pageMargins left="0.70866141732283472" right="0.70866141732283472" top="0.78740157480314965" bottom="0.78740157480314965" header="0.31496062992125984" footer="0.31496062992125984"/>
  <pageSetup paperSize="9" scale="96" fitToHeight="1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33"/>
  <sheetViews>
    <sheetView zoomScale="90" zoomScaleNormal="90" workbookViewId="0">
      <pane xSplit="2" ySplit="7" topLeftCell="C355" activePane="bottomRight" state="frozen"/>
      <selection activeCell="N47" sqref="N47"/>
      <selection pane="topRight" activeCell="N47" sqref="N47"/>
      <selection pane="bottomLeft" activeCell="N47" sqref="N47"/>
      <selection pane="bottomRight" activeCell="K354" sqref="K354"/>
    </sheetView>
  </sheetViews>
  <sheetFormatPr baseColWidth="10" defaultColWidth="9.42578125" defaultRowHeight="12.75" x14ac:dyDescent="0.2"/>
  <cols>
    <col min="1" max="1" width="6.5703125" style="2" customWidth="1"/>
    <col min="2" max="2" width="14" style="2" bestFit="1" customWidth="1"/>
    <col min="3" max="3" width="14" style="2" customWidth="1"/>
    <col min="4" max="6" width="11.42578125" style="2" customWidth="1"/>
    <col min="7" max="8" width="11.42578125" style="59" customWidth="1"/>
    <col min="9" max="9" width="11.42578125" style="2" customWidth="1"/>
    <col min="10" max="10" width="11.42578125" style="60" customWidth="1"/>
    <col min="11" max="15" width="11.42578125" style="2" customWidth="1"/>
    <col min="16" max="16" width="9.42578125" style="2"/>
    <col min="17" max="17" width="10.42578125" style="2" bestFit="1" customWidth="1"/>
    <col min="18" max="16384" width="9.42578125" style="2"/>
  </cols>
  <sheetData>
    <row r="1" spans="1:18" ht="22.5" customHeight="1" x14ac:dyDescent="0.2">
      <c r="A1" s="85" t="s">
        <v>435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3"/>
      <c r="O1" s="3"/>
    </row>
    <row r="2" spans="1:18" x14ac:dyDescent="0.2">
      <c r="A2" s="87" t="s">
        <v>0</v>
      </c>
      <c r="B2" s="87" t="s">
        <v>1</v>
      </c>
      <c r="C2" s="5" t="s">
        <v>2</v>
      </c>
      <c r="D2" s="6" t="s">
        <v>3</v>
      </c>
      <c r="E2" s="90" t="s">
        <v>426</v>
      </c>
      <c r="F2" s="91"/>
      <c r="G2" s="90" t="s">
        <v>4</v>
      </c>
      <c r="H2" s="92"/>
      <c r="I2" s="92"/>
      <c r="J2" s="92"/>
      <c r="K2" s="91"/>
      <c r="L2" s="90" t="s">
        <v>5</v>
      </c>
      <c r="M2" s="91"/>
      <c r="N2" s="7" t="s">
        <v>6</v>
      </c>
      <c r="O2" s="7" t="s">
        <v>7</v>
      </c>
    </row>
    <row r="3" spans="1:18" x14ac:dyDescent="0.2">
      <c r="A3" s="88"/>
      <c r="B3" s="88"/>
      <c r="C3" s="8" t="s">
        <v>38</v>
      </c>
      <c r="D3" s="9" t="s">
        <v>424</v>
      </c>
      <c r="E3" s="10" t="s">
        <v>9</v>
      </c>
      <c r="F3" s="11" t="s">
        <v>10</v>
      </c>
      <c r="G3" s="12" t="s">
        <v>11</v>
      </c>
      <c r="H3" s="68" t="s">
        <v>12</v>
      </c>
      <c r="I3" s="10" t="s">
        <v>13</v>
      </c>
      <c r="J3" s="13" t="s">
        <v>14</v>
      </c>
      <c r="K3" s="14" t="s">
        <v>15</v>
      </c>
      <c r="L3" s="15" t="s">
        <v>13</v>
      </c>
      <c r="M3" s="16" t="s">
        <v>6</v>
      </c>
      <c r="N3" s="17" t="s">
        <v>16</v>
      </c>
      <c r="O3" s="17" t="s">
        <v>17</v>
      </c>
    </row>
    <row r="4" spans="1:18" x14ac:dyDescent="0.2">
      <c r="A4" s="88"/>
      <c r="B4" s="88"/>
      <c r="C4" s="9"/>
      <c r="D4" s="9"/>
      <c r="E4" s="18"/>
      <c r="F4" s="16" t="s">
        <v>18</v>
      </c>
      <c r="G4" s="19" t="s">
        <v>19</v>
      </c>
      <c r="H4" s="69" t="s">
        <v>20</v>
      </c>
      <c r="I4" s="18" t="s">
        <v>16</v>
      </c>
      <c r="J4" s="20" t="s">
        <v>21</v>
      </c>
      <c r="K4" s="15" t="s">
        <v>22</v>
      </c>
      <c r="L4" s="15" t="s">
        <v>23</v>
      </c>
      <c r="M4" s="16" t="s">
        <v>16</v>
      </c>
      <c r="N4" s="21" t="s">
        <v>24</v>
      </c>
      <c r="O4" s="17" t="s">
        <v>25</v>
      </c>
    </row>
    <row r="5" spans="1:18" s="34" customFormat="1" ht="14.25" x14ac:dyDescent="0.2">
      <c r="A5" s="89"/>
      <c r="B5" s="89"/>
      <c r="C5" s="1"/>
      <c r="D5" s="22"/>
      <c r="E5" s="22"/>
      <c r="F5" s="23" t="s">
        <v>26</v>
      </c>
      <c r="G5" s="24" t="s">
        <v>27</v>
      </c>
      <c r="H5" s="25" t="s">
        <v>28</v>
      </c>
      <c r="I5" s="22"/>
      <c r="J5" s="26" t="s">
        <v>29</v>
      </c>
      <c r="K5" s="22"/>
      <c r="L5" s="23" t="s">
        <v>30</v>
      </c>
      <c r="M5" s="23" t="s">
        <v>62</v>
      </c>
      <c r="N5" s="27"/>
      <c r="O5" s="27"/>
      <c r="Q5" s="78" t="s">
        <v>423</v>
      </c>
    </row>
    <row r="6" spans="1:18" s="57" customFormat="1" x14ac:dyDescent="0.2">
      <c r="A6" s="72"/>
      <c r="B6" s="72"/>
      <c r="C6" s="72">
        <v>1</v>
      </c>
      <c r="D6" s="73">
        <v>2</v>
      </c>
      <c r="E6" s="72">
        <v>3</v>
      </c>
      <c r="F6" s="72">
        <v>4</v>
      </c>
      <c r="G6" s="72">
        <v>5</v>
      </c>
      <c r="H6" s="72">
        <f t="shared" ref="H6:M6" si="0">G6+1</f>
        <v>6</v>
      </c>
      <c r="I6" s="72">
        <f t="shared" si="0"/>
        <v>7</v>
      </c>
      <c r="J6" s="72">
        <f t="shared" si="0"/>
        <v>8</v>
      </c>
      <c r="K6" s="72">
        <f t="shared" si="0"/>
        <v>9</v>
      </c>
      <c r="L6" s="72">
        <f t="shared" si="0"/>
        <v>10</v>
      </c>
      <c r="M6" s="72">
        <f t="shared" si="0"/>
        <v>11</v>
      </c>
      <c r="N6" s="72">
        <v>12</v>
      </c>
      <c r="O6" s="72">
        <v>13</v>
      </c>
    </row>
    <row r="7" spans="1:18" s="34" customFormat="1" x14ac:dyDescent="0.2">
      <c r="A7" s="28"/>
      <c r="B7" s="29"/>
      <c r="C7" s="29"/>
      <c r="D7" s="29"/>
      <c r="E7" s="29"/>
      <c r="F7" s="29"/>
      <c r="G7" s="30"/>
      <c r="H7" s="30"/>
      <c r="I7" s="29"/>
      <c r="J7" s="31"/>
      <c r="K7" s="29"/>
      <c r="L7" s="29"/>
      <c r="M7" s="29"/>
      <c r="N7" s="32"/>
      <c r="O7" s="29"/>
    </row>
    <row r="8" spans="1:18" s="34" customFormat="1" x14ac:dyDescent="0.2">
      <c r="A8" s="33">
        <v>301</v>
      </c>
      <c r="B8" s="34" t="s">
        <v>90</v>
      </c>
      <c r="C8" s="36">
        <v>4422739501</v>
      </c>
      <c r="D8" s="36">
        <f>jan!D8</f>
        <v>709037</v>
      </c>
      <c r="E8" s="37">
        <f>(C8)/D8</f>
        <v>6237.6709551123568</v>
      </c>
      <c r="F8" s="38">
        <f t="shared" ref="F8:F71" si="1">IF(ISNUMBER(C8),E8/E$365,"")</f>
        <v>1.3013961306820265</v>
      </c>
      <c r="G8" s="39">
        <f>(E$365-E8)*0.6</f>
        <v>-866.76601198434287</v>
      </c>
      <c r="H8" s="39">
        <f t="shared" ref="H8:H71" si="2">IF(E8&gt;=E$365*0.9,0,IF(E8&lt;0.9*E$365,(E$365*0.9-E8)*0.35))</f>
        <v>0</v>
      </c>
      <c r="I8" s="66">
        <f>G8+H8</f>
        <v>-866.76601198434287</v>
      </c>
      <c r="J8" s="80">
        <f>I$367</f>
        <v>-57.474956967725774</v>
      </c>
      <c r="K8" s="37">
        <f>I8+J8</f>
        <v>-924.24096895206867</v>
      </c>
      <c r="L8" s="37">
        <f>(I8*D8)</f>
        <v>-614569172.83934247</v>
      </c>
      <c r="M8" s="37">
        <f>(K8*D8)</f>
        <v>-655321043.90286791</v>
      </c>
      <c r="N8" s="41">
        <f>jan!M8</f>
        <v>-674495312.02036273</v>
      </c>
      <c r="O8" s="41">
        <f>M8-N8</f>
        <v>19174268.117494822</v>
      </c>
      <c r="P8" s="4"/>
      <c r="Q8" s="63"/>
      <c r="R8" s="4"/>
    </row>
    <row r="9" spans="1:18" s="34" customFormat="1" x14ac:dyDescent="0.2">
      <c r="A9" s="33">
        <v>1101</v>
      </c>
      <c r="B9" s="34" t="s">
        <v>204</v>
      </c>
      <c r="C9" s="36">
        <v>68604864</v>
      </c>
      <c r="D9" s="36">
        <f>jan!D9</f>
        <v>15011</v>
      </c>
      <c r="E9" s="37">
        <f t="shared" ref="E9:E72" si="3">(C9)/D9</f>
        <v>4570.3060422356939</v>
      </c>
      <c r="F9" s="38">
        <f t="shared" si="1"/>
        <v>0.95352554538380319</v>
      </c>
      <c r="G9" s="39">
        <f t="shared" ref="G9:G72" si="4">(E$365-E9)*0.6</f>
        <v>133.6529357416548</v>
      </c>
      <c r="H9" s="39">
        <f t="shared" si="2"/>
        <v>0</v>
      </c>
      <c r="I9" s="66">
        <f t="shared" ref="I9:I72" si="5">G9+H9</f>
        <v>133.6529357416548</v>
      </c>
      <c r="J9" s="80">
        <f t="shared" ref="J9:J72" si="6">I$367</f>
        <v>-57.474956967725774</v>
      </c>
      <c r="K9" s="37">
        <f t="shared" ref="K9:K71" si="7">I9+J9</f>
        <v>76.177978773929027</v>
      </c>
      <c r="L9" s="37">
        <f>(I9*D9)</f>
        <v>2006264.2184179802</v>
      </c>
      <c r="M9" s="37">
        <f>(K9*D9)</f>
        <v>1143507.6393754487</v>
      </c>
      <c r="N9" s="41">
        <f>jan!M9</f>
        <v>7478.4896330353686</v>
      </c>
      <c r="O9" s="41">
        <f>M9-N9</f>
        <v>1136029.1497424133</v>
      </c>
      <c r="P9" s="4"/>
      <c r="Q9" s="63"/>
      <c r="R9" s="4"/>
    </row>
    <row r="10" spans="1:18" s="34" customFormat="1" x14ac:dyDescent="0.2">
      <c r="A10" s="33">
        <v>1103</v>
      </c>
      <c r="B10" s="34" t="s">
        <v>206</v>
      </c>
      <c r="C10" s="36">
        <v>816218865</v>
      </c>
      <c r="D10" s="36">
        <f>jan!D10</f>
        <v>146011</v>
      </c>
      <c r="E10" s="37">
        <f t="shared" si="3"/>
        <v>5590.118997883721</v>
      </c>
      <c r="F10" s="38">
        <f t="shared" si="1"/>
        <v>1.1662941643203302</v>
      </c>
      <c r="G10" s="39">
        <f t="shared" si="4"/>
        <v>-478.23483764716144</v>
      </c>
      <c r="H10" s="39">
        <f t="shared" si="2"/>
        <v>0</v>
      </c>
      <c r="I10" s="66">
        <f t="shared" si="5"/>
        <v>-478.23483764716144</v>
      </c>
      <c r="J10" s="80">
        <f t="shared" si="6"/>
        <v>-57.474956967725774</v>
      </c>
      <c r="K10" s="37">
        <f t="shared" si="7"/>
        <v>-535.70979461488719</v>
      </c>
      <c r="L10" s="37">
        <f t="shared" ref="L10:L73" si="8">(I10*D10)</f>
        <v>-69827546.879699692</v>
      </c>
      <c r="M10" s="37">
        <f t="shared" ref="M10:M73" si="9">(K10*D10)</f>
        <v>-78219522.821514294</v>
      </c>
      <c r="N10" s="41">
        <f>jan!M10</f>
        <v>-89828302.835959688</v>
      </c>
      <c r="O10" s="41">
        <f t="shared" ref="O10:O72" si="10">M10-N10</f>
        <v>11608780.014445394</v>
      </c>
      <c r="P10" s="4"/>
      <c r="Q10" s="63"/>
      <c r="R10" s="4"/>
    </row>
    <row r="11" spans="1:18" s="34" customFormat="1" x14ac:dyDescent="0.2">
      <c r="A11" s="33">
        <v>1106</v>
      </c>
      <c r="B11" s="34" t="s">
        <v>207</v>
      </c>
      <c r="C11" s="36">
        <v>173106155</v>
      </c>
      <c r="D11" s="36">
        <f>jan!D11</f>
        <v>37855</v>
      </c>
      <c r="E11" s="37">
        <f t="shared" si="3"/>
        <v>4572.8742570334171</v>
      </c>
      <c r="F11" s="38">
        <f t="shared" si="1"/>
        <v>0.95406136473441794</v>
      </c>
      <c r="G11" s="39">
        <f t="shared" si="4"/>
        <v>132.11200686302089</v>
      </c>
      <c r="H11" s="39">
        <f t="shared" si="2"/>
        <v>0</v>
      </c>
      <c r="I11" s="66">
        <f t="shared" si="5"/>
        <v>132.11200686302089</v>
      </c>
      <c r="J11" s="80">
        <f t="shared" si="6"/>
        <v>-57.474956967725774</v>
      </c>
      <c r="K11" s="37">
        <f t="shared" si="7"/>
        <v>74.637049895295121</v>
      </c>
      <c r="L11" s="37">
        <f t="shared" si="8"/>
        <v>5001100.0197996562</v>
      </c>
      <c r="M11" s="37">
        <f t="shared" si="9"/>
        <v>2825385.5237863967</v>
      </c>
      <c r="N11" s="41">
        <f>jan!M11</f>
        <v>-701486.78823139786</v>
      </c>
      <c r="O11" s="41">
        <f t="shared" si="10"/>
        <v>3526872.3120177947</v>
      </c>
      <c r="P11" s="4"/>
      <c r="Q11" s="63"/>
      <c r="R11" s="4"/>
    </row>
    <row r="12" spans="1:18" s="34" customFormat="1" x14ac:dyDescent="0.2">
      <c r="A12" s="33">
        <v>1108</v>
      </c>
      <c r="B12" s="34" t="s">
        <v>205</v>
      </c>
      <c r="C12" s="36">
        <v>381277587</v>
      </c>
      <c r="D12" s="36">
        <f>jan!D12</f>
        <v>82548</v>
      </c>
      <c r="E12" s="37">
        <f t="shared" si="3"/>
        <v>4618.8591728448901</v>
      </c>
      <c r="F12" s="38">
        <f t="shared" si="1"/>
        <v>0.96365542507159263</v>
      </c>
      <c r="G12" s="39">
        <f t="shared" si="4"/>
        <v>104.52105737613711</v>
      </c>
      <c r="H12" s="39">
        <f t="shared" si="2"/>
        <v>0</v>
      </c>
      <c r="I12" s="66">
        <f t="shared" si="5"/>
        <v>104.52105737613711</v>
      </c>
      <c r="J12" s="80">
        <f t="shared" si="6"/>
        <v>-57.474956967725774</v>
      </c>
      <c r="K12" s="37">
        <f t="shared" si="7"/>
        <v>47.046100408411334</v>
      </c>
      <c r="L12" s="37">
        <f t="shared" si="8"/>
        <v>8628004.2442853656</v>
      </c>
      <c r="M12" s="37">
        <f t="shared" si="9"/>
        <v>3883561.496513539</v>
      </c>
      <c r="N12" s="41">
        <f>jan!M12</f>
        <v>-3527642.1218155092</v>
      </c>
      <c r="O12" s="41">
        <f t="shared" si="10"/>
        <v>7411203.6183290482</v>
      </c>
      <c r="P12" s="4"/>
      <c r="Q12" s="63"/>
      <c r="R12" s="4"/>
    </row>
    <row r="13" spans="1:18" s="34" customFormat="1" x14ac:dyDescent="0.2">
      <c r="A13" s="33">
        <v>1111</v>
      </c>
      <c r="B13" s="34" t="s">
        <v>208</v>
      </c>
      <c r="C13" s="36">
        <v>13610276</v>
      </c>
      <c r="D13" s="36">
        <f>jan!D13</f>
        <v>3324</v>
      </c>
      <c r="E13" s="37">
        <f t="shared" si="3"/>
        <v>4094.5475330926593</v>
      </c>
      <c r="F13" s="38">
        <f t="shared" si="1"/>
        <v>0.85426569545049702</v>
      </c>
      <c r="G13" s="39">
        <f t="shared" si="4"/>
        <v>419.10804122747555</v>
      </c>
      <c r="H13" s="39">
        <f t="shared" si="2"/>
        <v>76.722557986181798</v>
      </c>
      <c r="I13" s="66">
        <f t="shared" si="5"/>
        <v>495.83059921365736</v>
      </c>
      <c r="J13" s="80">
        <f t="shared" si="6"/>
        <v>-57.474956967725774</v>
      </c>
      <c r="K13" s="37">
        <f>I13+J13</f>
        <v>438.35564224593156</v>
      </c>
      <c r="L13" s="37">
        <f t="shared" si="8"/>
        <v>1648140.911786197</v>
      </c>
      <c r="M13" s="37">
        <f t="shared" si="9"/>
        <v>1457094.1548254765</v>
      </c>
      <c r="N13" s="41">
        <f>jan!M13</f>
        <v>1118198.267705932</v>
      </c>
      <c r="O13" s="41">
        <f t="shared" si="10"/>
        <v>338895.88711954444</v>
      </c>
      <c r="P13" s="4"/>
      <c r="Q13" s="63"/>
      <c r="R13" s="4"/>
    </row>
    <row r="14" spans="1:18" s="34" customFormat="1" x14ac:dyDescent="0.2">
      <c r="A14" s="33">
        <v>1112</v>
      </c>
      <c r="B14" s="34" t="s">
        <v>209</v>
      </c>
      <c r="C14" s="36">
        <v>12476636</v>
      </c>
      <c r="D14" s="36">
        <f>jan!D14</f>
        <v>3206</v>
      </c>
      <c r="E14" s="37">
        <f t="shared" si="3"/>
        <v>3891.6519026824703</v>
      </c>
      <c r="F14" s="38">
        <f t="shared" si="1"/>
        <v>0.81193457695318372</v>
      </c>
      <c r="G14" s="39">
        <f t="shared" si="4"/>
        <v>540.84541947358889</v>
      </c>
      <c r="H14" s="39">
        <f t="shared" si="2"/>
        <v>147.73602862974792</v>
      </c>
      <c r="I14" s="66">
        <f t="shared" si="5"/>
        <v>688.58144810333681</v>
      </c>
      <c r="J14" s="80">
        <f t="shared" si="6"/>
        <v>-57.474956967725774</v>
      </c>
      <c r="K14" s="37">
        <f>I14+J14</f>
        <v>631.10649113561101</v>
      </c>
      <c r="L14" s="37">
        <f t="shared" si="8"/>
        <v>2207592.1226192978</v>
      </c>
      <c r="M14" s="37">
        <f t="shared" si="9"/>
        <v>2023327.4105807689</v>
      </c>
      <c r="N14" s="41">
        <f>jan!M14</f>
        <v>2296238.3125045779</v>
      </c>
      <c r="O14" s="41">
        <f t="shared" si="10"/>
        <v>-272910.90192380897</v>
      </c>
      <c r="P14" s="4"/>
      <c r="Q14" s="63"/>
      <c r="R14" s="4"/>
    </row>
    <row r="15" spans="1:18" s="34" customFormat="1" x14ac:dyDescent="0.2">
      <c r="A15" s="33">
        <v>1114</v>
      </c>
      <c r="B15" s="34" t="s">
        <v>210</v>
      </c>
      <c r="C15" s="36">
        <v>11425286</v>
      </c>
      <c r="D15" s="36">
        <f>jan!D15</f>
        <v>2848</v>
      </c>
      <c r="E15" s="37">
        <f t="shared" si="3"/>
        <v>4011.6875</v>
      </c>
      <c r="F15" s="38">
        <f t="shared" si="1"/>
        <v>0.83697819708276222</v>
      </c>
      <c r="G15" s="39">
        <f t="shared" si="4"/>
        <v>468.82406108307111</v>
      </c>
      <c r="H15" s="39">
        <f t="shared" si="2"/>
        <v>105.72356956861253</v>
      </c>
      <c r="I15" s="66">
        <f t="shared" si="5"/>
        <v>574.54763065168368</v>
      </c>
      <c r="J15" s="80">
        <f t="shared" si="6"/>
        <v>-57.474956967725774</v>
      </c>
      <c r="K15" s="37">
        <f t="shared" si="7"/>
        <v>517.07267368395787</v>
      </c>
      <c r="L15" s="37">
        <f t="shared" si="8"/>
        <v>1636311.6520959951</v>
      </c>
      <c r="M15" s="37">
        <f t="shared" si="9"/>
        <v>1472622.974651912</v>
      </c>
      <c r="N15" s="41">
        <f>jan!M15</f>
        <v>1136121.3424869117</v>
      </c>
      <c r="O15" s="41">
        <f t="shared" si="10"/>
        <v>336501.63216500031</v>
      </c>
      <c r="P15" s="4"/>
      <c r="Q15" s="63"/>
      <c r="R15" s="4"/>
    </row>
    <row r="16" spans="1:18" s="34" customFormat="1" x14ac:dyDescent="0.2">
      <c r="A16" s="33">
        <v>1119</v>
      </c>
      <c r="B16" s="34" t="s">
        <v>211</v>
      </c>
      <c r="C16" s="36">
        <v>72052112</v>
      </c>
      <c r="D16" s="36">
        <f>jan!D16</f>
        <v>19649</v>
      </c>
      <c r="E16" s="37">
        <f t="shared" si="3"/>
        <v>3666.9607613619014</v>
      </c>
      <c r="F16" s="38">
        <f t="shared" si="1"/>
        <v>0.76505615325668253</v>
      </c>
      <c r="G16" s="39">
        <f t="shared" si="4"/>
        <v>675.66010426593027</v>
      </c>
      <c r="H16" s="39">
        <f t="shared" si="2"/>
        <v>226.37792809194704</v>
      </c>
      <c r="I16" s="66">
        <f t="shared" si="5"/>
        <v>902.03803235787734</v>
      </c>
      <c r="J16" s="80">
        <f t="shared" si="6"/>
        <v>-57.474956967725774</v>
      </c>
      <c r="K16" s="37">
        <f t="shared" si="7"/>
        <v>844.56307539015154</v>
      </c>
      <c r="L16" s="37">
        <f t="shared" si="8"/>
        <v>17724145.297799934</v>
      </c>
      <c r="M16" s="37">
        <f t="shared" si="9"/>
        <v>16594819.868341088</v>
      </c>
      <c r="N16" s="41">
        <f>jan!M16</f>
        <v>13976106.668232204</v>
      </c>
      <c r="O16" s="41">
        <f t="shared" si="10"/>
        <v>2618713.2001088839</v>
      </c>
      <c r="P16" s="4"/>
      <c r="Q16" s="63"/>
      <c r="R16" s="4"/>
    </row>
    <row r="17" spans="1:18" s="34" customFormat="1" x14ac:dyDescent="0.2">
      <c r="A17" s="33">
        <v>1120</v>
      </c>
      <c r="B17" s="34" t="s">
        <v>212</v>
      </c>
      <c r="C17" s="36">
        <v>87966178</v>
      </c>
      <c r="D17" s="36">
        <f>jan!D17</f>
        <v>20615</v>
      </c>
      <c r="E17" s="37">
        <f t="shared" si="3"/>
        <v>4267.0957070094591</v>
      </c>
      <c r="F17" s="38">
        <f t="shared" si="1"/>
        <v>0.89026527406044764</v>
      </c>
      <c r="G17" s="39">
        <f t="shared" si="4"/>
        <v>315.57913687739563</v>
      </c>
      <c r="H17" s="39">
        <f t="shared" si="2"/>
        <v>16.330697115301835</v>
      </c>
      <c r="I17" s="66">
        <f t="shared" si="5"/>
        <v>331.90983399269749</v>
      </c>
      <c r="J17" s="80">
        <f t="shared" si="6"/>
        <v>-57.474956967725774</v>
      </c>
      <c r="K17" s="37">
        <f t="shared" si="7"/>
        <v>274.43487702497168</v>
      </c>
      <c r="L17" s="37">
        <f t="shared" si="8"/>
        <v>6842321.2277594591</v>
      </c>
      <c r="M17" s="37">
        <f t="shared" si="9"/>
        <v>5657474.9898697911</v>
      </c>
      <c r="N17" s="41">
        <f>jan!M17</f>
        <v>3377827.2035030914</v>
      </c>
      <c r="O17" s="41">
        <f t="shared" si="10"/>
        <v>2279647.7863666997</v>
      </c>
      <c r="P17" s="4"/>
      <c r="Q17" s="63"/>
      <c r="R17" s="4"/>
    </row>
    <row r="18" spans="1:18" s="34" customFormat="1" x14ac:dyDescent="0.2">
      <c r="A18" s="33">
        <v>1121</v>
      </c>
      <c r="B18" s="34" t="s">
        <v>213</v>
      </c>
      <c r="C18" s="36">
        <v>85752161</v>
      </c>
      <c r="D18" s="36">
        <f>jan!D18</f>
        <v>19781</v>
      </c>
      <c r="E18" s="37">
        <f t="shared" si="3"/>
        <v>4335.077144734847</v>
      </c>
      <c r="F18" s="38">
        <f t="shared" si="1"/>
        <v>0.90444857751628494</v>
      </c>
      <c r="G18" s="39">
        <f t="shared" si="4"/>
        <v>274.79027424216292</v>
      </c>
      <c r="H18" s="39">
        <f t="shared" si="2"/>
        <v>0</v>
      </c>
      <c r="I18" s="66">
        <f t="shared" si="5"/>
        <v>274.79027424216292</v>
      </c>
      <c r="J18" s="80">
        <f t="shared" si="6"/>
        <v>-57.474956967725774</v>
      </c>
      <c r="K18" s="37">
        <f t="shared" si="7"/>
        <v>217.31531727443715</v>
      </c>
      <c r="L18" s="37">
        <f t="shared" si="8"/>
        <v>5435626.4147842247</v>
      </c>
      <c r="M18" s="37">
        <f t="shared" si="9"/>
        <v>4298714.2910056412</v>
      </c>
      <c r="N18" s="41">
        <f>jan!M18</f>
        <v>2221991.1362354956</v>
      </c>
      <c r="O18" s="41">
        <f t="shared" si="10"/>
        <v>2076723.1547701457</v>
      </c>
      <c r="P18" s="4"/>
      <c r="Q18" s="63"/>
      <c r="R18" s="4"/>
    </row>
    <row r="19" spans="1:18" s="34" customFormat="1" x14ac:dyDescent="0.2">
      <c r="A19" s="33">
        <v>1122</v>
      </c>
      <c r="B19" s="34" t="s">
        <v>214</v>
      </c>
      <c r="C19" s="36">
        <v>50631049</v>
      </c>
      <c r="D19" s="36">
        <f>jan!D19</f>
        <v>12302</v>
      </c>
      <c r="E19" s="37">
        <f t="shared" si="3"/>
        <v>4115.6762315070719</v>
      </c>
      <c r="F19" s="38">
        <f t="shared" si="1"/>
        <v>0.85867388026190128</v>
      </c>
      <c r="G19" s="39">
        <f t="shared" si="4"/>
        <v>406.43082217882801</v>
      </c>
      <c r="H19" s="39">
        <f t="shared" si="2"/>
        <v>69.327513541137378</v>
      </c>
      <c r="I19" s="66">
        <f t="shared" si="5"/>
        <v>475.75833571996537</v>
      </c>
      <c r="J19" s="80">
        <f t="shared" si="6"/>
        <v>-57.474956967725774</v>
      </c>
      <c r="K19" s="37">
        <f t="shared" si="7"/>
        <v>418.28337875223963</v>
      </c>
      <c r="L19" s="37">
        <f t="shared" si="8"/>
        <v>5852779.046027014</v>
      </c>
      <c r="M19" s="37">
        <f t="shared" si="9"/>
        <v>5145722.125410052</v>
      </c>
      <c r="N19" s="41">
        <f>jan!M19</f>
        <v>5421689.1990428353</v>
      </c>
      <c r="O19" s="41">
        <f t="shared" si="10"/>
        <v>-275967.07363278326</v>
      </c>
      <c r="P19" s="4"/>
      <c r="Q19" s="63"/>
      <c r="R19" s="4"/>
    </row>
    <row r="20" spans="1:18" s="34" customFormat="1" x14ac:dyDescent="0.2">
      <c r="A20" s="33">
        <v>1124</v>
      </c>
      <c r="B20" s="34" t="s">
        <v>215</v>
      </c>
      <c r="C20" s="36">
        <v>156116338</v>
      </c>
      <c r="D20" s="36">
        <f>jan!D20</f>
        <v>28315</v>
      </c>
      <c r="E20" s="37">
        <f t="shared" si="3"/>
        <v>5513.5559950556244</v>
      </c>
      <c r="F20" s="38">
        <f t="shared" si="1"/>
        <v>1.150320446509483</v>
      </c>
      <c r="G20" s="39">
        <f t="shared" si="4"/>
        <v>-432.2970359503035</v>
      </c>
      <c r="H20" s="39">
        <f t="shared" si="2"/>
        <v>0</v>
      </c>
      <c r="I20" s="66">
        <f t="shared" si="5"/>
        <v>-432.2970359503035</v>
      </c>
      <c r="J20" s="80">
        <f t="shared" si="6"/>
        <v>-57.474956967725774</v>
      </c>
      <c r="K20" s="37">
        <f t="shared" si="7"/>
        <v>-489.77199291802924</v>
      </c>
      <c r="L20" s="37">
        <f t="shared" si="8"/>
        <v>-12240490.572932843</v>
      </c>
      <c r="M20" s="37">
        <f t="shared" si="9"/>
        <v>-13867893.979473999</v>
      </c>
      <c r="N20" s="41">
        <f>jan!M20</f>
        <v>-16312348.481436329</v>
      </c>
      <c r="O20" s="41">
        <f t="shared" si="10"/>
        <v>2444454.5019623302</v>
      </c>
      <c r="P20" s="4"/>
      <c r="Q20" s="63"/>
      <c r="R20" s="4"/>
    </row>
    <row r="21" spans="1:18" s="34" customFormat="1" x14ac:dyDescent="0.2">
      <c r="A21" s="33">
        <v>1127</v>
      </c>
      <c r="B21" s="34" t="s">
        <v>216</v>
      </c>
      <c r="C21" s="36">
        <v>56617957</v>
      </c>
      <c r="D21" s="36">
        <f>jan!D21</f>
        <v>11671</v>
      </c>
      <c r="E21" s="37">
        <f t="shared" si="3"/>
        <v>4851.1658812441092</v>
      </c>
      <c r="F21" s="38">
        <f t="shared" si="1"/>
        <v>1.012122722179408</v>
      </c>
      <c r="G21" s="39">
        <f t="shared" si="4"/>
        <v>-34.862967663394372</v>
      </c>
      <c r="H21" s="39">
        <f t="shared" si="2"/>
        <v>0</v>
      </c>
      <c r="I21" s="66">
        <f t="shared" si="5"/>
        <v>-34.862967663394372</v>
      </c>
      <c r="J21" s="80">
        <f t="shared" si="6"/>
        <v>-57.474956967725774</v>
      </c>
      <c r="K21" s="37">
        <f t="shared" si="7"/>
        <v>-92.337924631120146</v>
      </c>
      <c r="L21" s="37">
        <f t="shared" si="8"/>
        <v>-406885.6955994757</v>
      </c>
      <c r="M21" s="37">
        <f t="shared" si="9"/>
        <v>-1077675.9183698031</v>
      </c>
      <c r="N21" s="41">
        <f>jan!M21</f>
        <v>-2395335.6641724641</v>
      </c>
      <c r="O21" s="41">
        <f t="shared" si="10"/>
        <v>1317659.7458026609</v>
      </c>
      <c r="P21" s="4"/>
      <c r="Q21" s="63"/>
      <c r="R21" s="4"/>
    </row>
    <row r="22" spans="1:18" s="34" customFormat="1" x14ac:dyDescent="0.2">
      <c r="A22" s="33">
        <v>1130</v>
      </c>
      <c r="B22" s="34" t="s">
        <v>217</v>
      </c>
      <c r="C22" s="36">
        <v>57247935</v>
      </c>
      <c r="D22" s="36">
        <f>jan!D22</f>
        <v>13474</v>
      </c>
      <c r="E22" s="37">
        <f t="shared" si="3"/>
        <v>4248.7705952204242</v>
      </c>
      <c r="F22" s="38">
        <f t="shared" si="1"/>
        <v>0.88644201538775025</v>
      </c>
      <c r="G22" s="39">
        <f t="shared" si="4"/>
        <v>326.57420395081664</v>
      </c>
      <c r="H22" s="39">
        <f t="shared" si="2"/>
        <v>22.744486241464074</v>
      </c>
      <c r="I22" s="66">
        <f t="shared" si="5"/>
        <v>349.31869019228071</v>
      </c>
      <c r="J22" s="80">
        <f t="shared" si="6"/>
        <v>-57.474956967725774</v>
      </c>
      <c r="K22" s="37">
        <f t="shared" si="7"/>
        <v>291.84373322455497</v>
      </c>
      <c r="L22" s="37">
        <f t="shared" si="8"/>
        <v>4706720.03165079</v>
      </c>
      <c r="M22" s="37">
        <f t="shared" si="9"/>
        <v>3932302.4614676535</v>
      </c>
      <c r="N22" s="41">
        <f>jan!M22</f>
        <v>2471242.2301722374</v>
      </c>
      <c r="O22" s="41">
        <f t="shared" si="10"/>
        <v>1461060.2312954161</v>
      </c>
      <c r="P22" s="4"/>
      <c r="Q22" s="63"/>
      <c r="R22" s="4"/>
    </row>
    <row r="23" spans="1:18" s="34" customFormat="1" x14ac:dyDescent="0.2">
      <c r="A23" s="33">
        <v>1133</v>
      </c>
      <c r="B23" s="34" t="s">
        <v>218</v>
      </c>
      <c r="C23" s="36">
        <v>21695744</v>
      </c>
      <c r="D23" s="36">
        <f>jan!D23</f>
        <v>2619</v>
      </c>
      <c r="E23" s="37">
        <f t="shared" si="3"/>
        <v>8283.9801450935465</v>
      </c>
      <c r="F23" s="38">
        <f t="shared" si="1"/>
        <v>1.7283277340295813</v>
      </c>
      <c r="G23" s="39">
        <f t="shared" si="4"/>
        <v>-2094.5515259730569</v>
      </c>
      <c r="H23" s="39">
        <f t="shared" si="2"/>
        <v>0</v>
      </c>
      <c r="I23" s="66">
        <f t="shared" si="5"/>
        <v>-2094.5515259730569</v>
      </c>
      <c r="J23" s="80">
        <f t="shared" si="6"/>
        <v>-57.474956967725774</v>
      </c>
      <c r="K23" s="37">
        <f t="shared" si="7"/>
        <v>-2152.0264829407824</v>
      </c>
      <c r="L23" s="37">
        <f t="shared" si="8"/>
        <v>-5485630.4465234363</v>
      </c>
      <c r="M23" s="37">
        <f t="shared" si="9"/>
        <v>-5636157.3588219089</v>
      </c>
      <c r="N23" s="41">
        <f>jan!M23</f>
        <v>1428514.6523080135</v>
      </c>
      <c r="O23" s="41">
        <f t="shared" si="10"/>
        <v>-7064672.0111299222</v>
      </c>
      <c r="P23" s="4"/>
      <c r="Q23" s="63"/>
      <c r="R23" s="4"/>
    </row>
    <row r="24" spans="1:18" s="34" customFormat="1" x14ac:dyDescent="0.2">
      <c r="A24" s="33">
        <v>1134</v>
      </c>
      <c r="B24" s="34" t="s">
        <v>219</v>
      </c>
      <c r="C24" s="36">
        <v>37573397</v>
      </c>
      <c r="D24" s="36">
        <f>jan!D24</f>
        <v>3815</v>
      </c>
      <c r="E24" s="37">
        <f t="shared" si="3"/>
        <v>9848.8589777195284</v>
      </c>
      <c r="F24" s="38">
        <f t="shared" si="1"/>
        <v>2.0548161417094595</v>
      </c>
      <c r="G24" s="39">
        <f t="shared" si="4"/>
        <v>-3033.478825548646</v>
      </c>
      <c r="H24" s="39">
        <f t="shared" si="2"/>
        <v>0</v>
      </c>
      <c r="I24" s="66">
        <f t="shared" si="5"/>
        <v>-3033.478825548646</v>
      </c>
      <c r="J24" s="80">
        <f t="shared" si="6"/>
        <v>-57.474956967725774</v>
      </c>
      <c r="K24" s="37">
        <f t="shared" si="7"/>
        <v>-3090.9537825163716</v>
      </c>
      <c r="L24" s="37">
        <f t="shared" si="8"/>
        <v>-11572721.719468085</v>
      </c>
      <c r="M24" s="37">
        <f t="shared" si="9"/>
        <v>-11791988.680299958</v>
      </c>
      <c r="N24" s="41">
        <f>jan!M24</f>
        <v>2329649.821975973</v>
      </c>
      <c r="O24" s="41">
        <f t="shared" si="10"/>
        <v>-14121638.502275931</v>
      </c>
      <c r="P24" s="4"/>
      <c r="Q24" s="63"/>
      <c r="R24" s="4"/>
    </row>
    <row r="25" spans="1:18" s="34" customFormat="1" x14ac:dyDescent="0.2">
      <c r="A25" s="33">
        <v>1135</v>
      </c>
      <c r="B25" s="34" t="s">
        <v>220</v>
      </c>
      <c r="C25" s="36">
        <v>27399215</v>
      </c>
      <c r="D25" s="36">
        <f>jan!D25</f>
        <v>4543</v>
      </c>
      <c r="E25" s="37">
        <f t="shared" si="3"/>
        <v>6031.0840854061189</v>
      </c>
      <c r="F25" s="38">
        <f t="shared" si="1"/>
        <v>1.2582948906807307</v>
      </c>
      <c r="G25" s="39">
        <f t="shared" si="4"/>
        <v>-742.81389016060018</v>
      </c>
      <c r="H25" s="39">
        <f t="shared" si="2"/>
        <v>0</v>
      </c>
      <c r="I25" s="66">
        <f t="shared" si="5"/>
        <v>-742.81389016060018</v>
      </c>
      <c r="J25" s="80">
        <f t="shared" si="6"/>
        <v>-57.474956967725774</v>
      </c>
      <c r="K25" s="37">
        <f t="shared" si="7"/>
        <v>-800.28884712832598</v>
      </c>
      <c r="L25" s="37">
        <f t="shared" si="8"/>
        <v>-3374603.5029996065</v>
      </c>
      <c r="M25" s="37">
        <f t="shared" si="9"/>
        <v>-3635712.2325039851</v>
      </c>
      <c r="N25" s="41">
        <f>jan!M25</f>
        <v>1674750.3752521221</v>
      </c>
      <c r="O25" s="41">
        <f t="shared" si="10"/>
        <v>-5310462.6077561071</v>
      </c>
      <c r="P25" s="4"/>
      <c r="Q25" s="63"/>
      <c r="R25" s="4"/>
    </row>
    <row r="26" spans="1:18" s="34" customFormat="1" x14ac:dyDescent="0.2">
      <c r="A26" s="33">
        <v>1144</v>
      </c>
      <c r="B26" s="34" t="s">
        <v>221</v>
      </c>
      <c r="C26" s="36">
        <v>2188585</v>
      </c>
      <c r="D26" s="36">
        <f>jan!D26</f>
        <v>535</v>
      </c>
      <c r="E26" s="37">
        <f t="shared" si="3"/>
        <v>4090.8130841121497</v>
      </c>
      <c r="F26" s="38">
        <f t="shared" si="1"/>
        <v>0.85348655889641489</v>
      </c>
      <c r="G26" s="39">
        <f t="shared" si="4"/>
        <v>421.34871061578133</v>
      </c>
      <c r="H26" s="39">
        <f t="shared" si="2"/>
        <v>78.029615129360138</v>
      </c>
      <c r="I26" s="66">
        <f t="shared" si="5"/>
        <v>499.37832574514147</v>
      </c>
      <c r="J26" s="80">
        <f t="shared" si="6"/>
        <v>-57.474956967725774</v>
      </c>
      <c r="K26" s="37">
        <f t="shared" si="7"/>
        <v>441.90336877741572</v>
      </c>
      <c r="L26" s="37">
        <f t="shared" si="8"/>
        <v>267167.40427365067</v>
      </c>
      <c r="M26" s="37">
        <f t="shared" si="9"/>
        <v>236418.30229591741</v>
      </c>
      <c r="N26" s="41">
        <f>jan!M26</f>
        <v>160321.55281969733</v>
      </c>
      <c r="O26" s="41">
        <f t="shared" si="10"/>
        <v>76096.74947622008</v>
      </c>
      <c r="P26" s="4"/>
      <c r="Q26" s="63"/>
      <c r="R26" s="4"/>
    </row>
    <row r="27" spans="1:18" s="34" customFormat="1" x14ac:dyDescent="0.2">
      <c r="A27" s="33">
        <v>1145</v>
      </c>
      <c r="B27" s="34" t="s">
        <v>222</v>
      </c>
      <c r="C27" s="36">
        <v>3998567</v>
      </c>
      <c r="D27" s="36">
        <f>jan!D27</f>
        <v>868</v>
      </c>
      <c r="E27" s="37">
        <f t="shared" si="3"/>
        <v>4606.6440092165894</v>
      </c>
      <c r="F27" s="38">
        <f t="shared" si="1"/>
        <v>0.96110691509151913</v>
      </c>
      <c r="G27" s="39">
        <f t="shared" si="4"/>
        <v>111.85015555311747</v>
      </c>
      <c r="H27" s="39">
        <f t="shared" si="2"/>
        <v>0</v>
      </c>
      <c r="I27" s="66">
        <f t="shared" si="5"/>
        <v>111.85015555311747</v>
      </c>
      <c r="J27" s="80">
        <f t="shared" si="6"/>
        <v>-57.474956967725774</v>
      </c>
      <c r="K27" s="37">
        <f t="shared" si="7"/>
        <v>54.375198585391701</v>
      </c>
      <c r="L27" s="37">
        <f t="shared" si="8"/>
        <v>97085.935020105971</v>
      </c>
      <c r="M27" s="37">
        <f t="shared" si="9"/>
        <v>47197.672372119996</v>
      </c>
      <c r="N27" s="41">
        <f>jan!M27</f>
        <v>-27617.412484080261</v>
      </c>
      <c r="O27" s="41">
        <f t="shared" si="10"/>
        <v>74815.084856200265</v>
      </c>
      <c r="P27" s="4"/>
      <c r="Q27" s="63"/>
      <c r="R27" s="4"/>
    </row>
    <row r="28" spans="1:18" s="34" customFormat="1" x14ac:dyDescent="0.2">
      <c r="A28" s="33">
        <v>1146</v>
      </c>
      <c r="B28" s="34" t="s">
        <v>223</v>
      </c>
      <c r="C28" s="36">
        <v>48620187</v>
      </c>
      <c r="D28" s="36">
        <f>jan!D28</f>
        <v>11405</v>
      </c>
      <c r="E28" s="37">
        <f t="shared" si="3"/>
        <v>4263.0589215256468</v>
      </c>
      <c r="F28" s="38">
        <f t="shared" si="1"/>
        <v>0.88942305954691658</v>
      </c>
      <c r="G28" s="39">
        <f t="shared" si="4"/>
        <v>318.00120816768305</v>
      </c>
      <c r="H28" s="39">
        <f t="shared" si="2"/>
        <v>17.743572034636145</v>
      </c>
      <c r="I28" s="66">
        <f t="shared" si="5"/>
        <v>335.74478020231919</v>
      </c>
      <c r="J28" s="80">
        <f t="shared" si="6"/>
        <v>-57.474956967725774</v>
      </c>
      <c r="K28" s="37">
        <f t="shared" si="7"/>
        <v>278.26982323459345</v>
      </c>
      <c r="L28" s="37">
        <f t="shared" si="8"/>
        <v>3829169.2182074506</v>
      </c>
      <c r="M28" s="37">
        <f t="shared" si="9"/>
        <v>3173667.333990538</v>
      </c>
      <c r="N28" s="41">
        <f>jan!M28</f>
        <v>1962841.1009436252</v>
      </c>
      <c r="O28" s="41">
        <f t="shared" si="10"/>
        <v>1210826.2330469128</v>
      </c>
      <c r="P28" s="4"/>
      <c r="Q28" s="63"/>
      <c r="R28" s="4"/>
    </row>
    <row r="29" spans="1:18" s="34" customFormat="1" x14ac:dyDescent="0.2">
      <c r="A29" s="33">
        <v>1149</v>
      </c>
      <c r="B29" s="34" t="s">
        <v>224</v>
      </c>
      <c r="C29" s="36">
        <v>180020505</v>
      </c>
      <c r="D29" s="36">
        <f>jan!D29</f>
        <v>42903</v>
      </c>
      <c r="E29" s="37">
        <f t="shared" si="3"/>
        <v>4195.9887420460109</v>
      </c>
      <c r="F29" s="38">
        <f t="shared" si="1"/>
        <v>0.87542987640419101</v>
      </c>
      <c r="G29" s="39">
        <f t="shared" si="4"/>
        <v>358.24331585546457</v>
      </c>
      <c r="H29" s="39">
        <f t="shared" si="2"/>
        <v>41.218134852508726</v>
      </c>
      <c r="I29" s="66">
        <f t="shared" si="5"/>
        <v>399.46145070797331</v>
      </c>
      <c r="J29" s="80">
        <f t="shared" si="6"/>
        <v>-57.474956967725774</v>
      </c>
      <c r="K29" s="37">
        <f t="shared" si="7"/>
        <v>341.98649374024751</v>
      </c>
      <c r="L29" s="37">
        <f t="shared" si="8"/>
        <v>17138094.619724181</v>
      </c>
      <c r="M29" s="37">
        <f t="shared" si="9"/>
        <v>14672246.540937839</v>
      </c>
      <c r="N29" s="41">
        <f>jan!M29</f>
        <v>8818908.1474602502</v>
      </c>
      <c r="O29" s="41">
        <f t="shared" si="10"/>
        <v>5853338.3934775889</v>
      </c>
      <c r="P29" s="4"/>
      <c r="Q29" s="63"/>
      <c r="R29" s="4"/>
    </row>
    <row r="30" spans="1:18" s="34" customFormat="1" x14ac:dyDescent="0.2">
      <c r="A30" s="33">
        <v>1151</v>
      </c>
      <c r="B30" s="34" t="s">
        <v>225</v>
      </c>
      <c r="C30" s="36">
        <v>1016164</v>
      </c>
      <c r="D30" s="36">
        <f>jan!D30</f>
        <v>208</v>
      </c>
      <c r="E30" s="37">
        <f t="shared" si="3"/>
        <v>4885.4038461538457</v>
      </c>
      <c r="F30" s="38">
        <f t="shared" si="1"/>
        <v>1.0192659580725165</v>
      </c>
      <c r="G30" s="39">
        <f t="shared" si="4"/>
        <v>-55.405746609236303</v>
      </c>
      <c r="H30" s="39">
        <f t="shared" si="2"/>
        <v>0</v>
      </c>
      <c r="I30" s="66">
        <f t="shared" si="5"/>
        <v>-55.405746609236303</v>
      </c>
      <c r="J30" s="80">
        <f t="shared" si="6"/>
        <v>-57.474956967725774</v>
      </c>
      <c r="K30" s="37">
        <f t="shared" si="7"/>
        <v>-112.88070357696208</v>
      </c>
      <c r="L30" s="37">
        <f t="shared" si="8"/>
        <v>-11524.395294721151</v>
      </c>
      <c r="M30" s="37">
        <f t="shared" si="9"/>
        <v>-23479.186344008111</v>
      </c>
      <c r="N30" s="41">
        <f>jan!M30</f>
        <v>-14536.393774987027</v>
      </c>
      <c r="O30" s="41">
        <f t="shared" si="10"/>
        <v>-8942.7925690210832</v>
      </c>
      <c r="P30" s="4"/>
      <c r="Q30" s="63"/>
      <c r="R30" s="4"/>
    </row>
    <row r="31" spans="1:18" s="34" customFormat="1" x14ac:dyDescent="0.2">
      <c r="A31" s="33">
        <v>1160</v>
      </c>
      <c r="B31" s="34" t="s">
        <v>226</v>
      </c>
      <c r="C31" s="36">
        <v>42607951</v>
      </c>
      <c r="D31" s="36">
        <f>jan!D31</f>
        <v>8844</v>
      </c>
      <c r="E31" s="37">
        <f t="shared" si="3"/>
        <v>4817.7239936680235</v>
      </c>
      <c r="F31" s="38">
        <f t="shared" si="1"/>
        <v>1.0051455758362602</v>
      </c>
      <c r="G31" s="39">
        <f t="shared" si="4"/>
        <v>-14.797835117742942</v>
      </c>
      <c r="H31" s="39">
        <f t="shared" si="2"/>
        <v>0</v>
      </c>
      <c r="I31" s="66">
        <f t="shared" si="5"/>
        <v>-14.797835117742942</v>
      </c>
      <c r="J31" s="80">
        <f t="shared" si="6"/>
        <v>-57.474956967725774</v>
      </c>
      <c r="K31" s="37">
        <f t="shared" si="7"/>
        <v>-72.272792085468723</v>
      </c>
      <c r="L31" s="37">
        <f t="shared" si="8"/>
        <v>-130872.05378131858</v>
      </c>
      <c r="M31" s="37">
        <f t="shared" si="9"/>
        <v>-639180.57320388535</v>
      </c>
      <c r="N31" s="41">
        <f>jan!M31</f>
        <v>-362717.2507018511</v>
      </c>
      <c r="O31" s="41">
        <f t="shared" si="10"/>
        <v>-276463.32250203425</v>
      </c>
      <c r="P31" s="4"/>
      <c r="Q31" s="63"/>
      <c r="R31" s="4"/>
    </row>
    <row r="32" spans="1:18" s="34" customFormat="1" x14ac:dyDescent="0.2">
      <c r="A32" s="33">
        <v>1505</v>
      </c>
      <c r="B32" s="34" t="s">
        <v>267</v>
      </c>
      <c r="C32" s="36">
        <v>100340702</v>
      </c>
      <c r="D32" s="36">
        <f>jan!D32</f>
        <v>24159</v>
      </c>
      <c r="E32" s="37">
        <f t="shared" si="3"/>
        <v>4153.3466616995738</v>
      </c>
      <c r="F32" s="38">
        <f t="shared" si="1"/>
        <v>0.86653324835721091</v>
      </c>
      <c r="G32" s="39">
        <f t="shared" si="4"/>
        <v>383.82856406332684</v>
      </c>
      <c r="H32" s="39">
        <f t="shared" si="2"/>
        <v>56.142862973761702</v>
      </c>
      <c r="I32" s="66">
        <f t="shared" si="5"/>
        <v>439.97142703708852</v>
      </c>
      <c r="J32" s="80">
        <f t="shared" si="6"/>
        <v>-57.474956967725774</v>
      </c>
      <c r="K32" s="37">
        <f t="shared" si="7"/>
        <v>382.49647006936277</v>
      </c>
      <c r="L32" s="37">
        <f t="shared" si="8"/>
        <v>10629269.705789022</v>
      </c>
      <c r="M32" s="37">
        <f t="shared" si="9"/>
        <v>9240732.2204057351</v>
      </c>
      <c r="N32" s="41">
        <f>jan!M32</f>
        <v>6077917.9195720879</v>
      </c>
      <c r="O32" s="41">
        <f t="shared" si="10"/>
        <v>3162814.3008336471</v>
      </c>
      <c r="P32" s="4"/>
      <c r="Q32" s="63"/>
      <c r="R32" s="4"/>
    </row>
    <row r="33" spans="1:18" s="34" customFormat="1" x14ac:dyDescent="0.2">
      <c r="A33" s="33">
        <v>1506</v>
      </c>
      <c r="B33" s="34" t="s">
        <v>265</v>
      </c>
      <c r="C33" s="36">
        <v>149353718</v>
      </c>
      <c r="D33" s="36">
        <f>jan!D33</f>
        <v>32446</v>
      </c>
      <c r="E33" s="37">
        <f t="shared" si="3"/>
        <v>4603.1473217037537</v>
      </c>
      <c r="F33" s="38">
        <f t="shared" si="1"/>
        <v>0.96037738388794081</v>
      </c>
      <c r="G33" s="39">
        <f t="shared" si="4"/>
        <v>113.9481680608189</v>
      </c>
      <c r="H33" s="39">
        <f t="shared" si="2"/>
        <v>0</v>
      </c>
      <c r="I33" s="66">
        <f t="shared" si="5"/>
        <v>113.9481680608189</v>
      </c>
      <c r="J33" s="80">
        <f t="shared" si="6"/>
        <v>-57.474956967725774</v>
      </c>
      <c r="K33" s="37">
        <f t="shared" si="7"/>
        <v>56.473211093093127</v>
      </c>
      <c r="L33" s="37">
        <f t="shared" si="8"/>
        <v>3697162.26090133</v>
      </c>
      <c r="M33" s="37">
        <f t="shared" si="9"/>
        <v>1832329.8071264997</v>
      </c>
      <c r="N33" s="41">
        <f>jan!M33</f>
        <v>3278012.3287344752</v>
      </c>
      <c r="O33" s="41">
        <f t="shared" si="10"/>
        <v>-1445682.5216079755</v>
      </c>
      <c r="P33" s="4"/>
      <c r="Q33" s="63"/>
      <c r="R33" s="4"/>
    </row>
    <row r="34" spans="1:18" s="34" customFormat="1" x14ac:dyDescent="0.2">
      <c r="A34" s="33">
        <v>1507</v>
      </c>
      <c r="B34" s="34" t="s">
        <v>266</v>
      </c>
      <c r="C34" s="36">
        <v>326807484</v>
      </c>
      <c r="D34" s="36">
        <f>jan!D34</f>
        <v>67520</v>
      </c>
      <c r="E34" s="37">
        <f t="shared" si="3"/>
        <v>4840.1582345971565</v>
      </c>
      <c r="F34" s="38">
        <f t="shared" si="1"/>
        <v>1.0098261424371697</v>
      </c>
      <c r="G34" s="39">
        <f t="shared" si="4"/>
        <v>-28.258379675222749</v>
      </c>
      <c r="H34" s="39">
        <f t="shared" si="2"/>
        <v>0</v>
      </c>
      <c r="I34" s="66">
        <f t="shared" si="5"/>
        <v>-28.258379675222749</v>
      </c>
      <c r="J34" s="80">
        <f t="shared" si="6"/>
        <v>-57.474956967725774</v>
      </c>
      <c r="K34" s="37">
        <f t="shared" si="7"/>
        <v>-85.73333664294853</v>
      </c>
      <c r="L34" s="37">
        <f t="shared" si="8"/>
        <v>-1908005.79567104</v>
      </c>
      <c r="M34" s="37">
        <f t="shared" si="9"/>
        <v>-5788714.8901318843</v>
      </c>
      <c r="N34" s="41">
        <f>jan!M34</f>
        <v>-4550904.8715726845</v>
      </c>
      <c r="O34" s="41">
        <f t="shared" si="10"/>
        <v>-1237810.0185591998</v>
      </c>
      <c r="P34" s="4"/>
      <c r="Q34" s="63"/>
      <c r="R34" s="4"/>
    </row>
    <row r="35" spans="1:18" s="34" customFormat="1" x14ac:dyDescent="0.2">
      <c r="A35" s="33">
        <v>1511</v>
      </c>
      <c r="B35" s="34" t="s">
        <v>268</v>
      </c>
      <c r="C35" s="36">
        <v>13441422</v>
      </c>
      <c r="D35" s="36">
        <f>jan!D35</f>
        <v>3013</v>
      </c>
      <c r="E35" s="37">
        <f t="shared" si="3"/>
        <v>4461.1423830069698</v>
      </c>
      <c r="F35" s="38">
        <f t="shared" si="1"/>
        <v>0.93075019144902771</v>
      </c>
      <c r="G35" s="39">
        <f t="shared" si="4"/>
        <v>199.15113127888927</v>
      </c>
      <c r="H35" s="39">
        <f t="shared" si="2"/>
        <v>0</v>
      </c>
      <c r="I35" s="66">
        <f t="shared" si="5"/>
        <v>199.15113127888927</v>
      </c>
      <c r="J35" s="80">
        <f t="shared" si="6"/>
        <v>-57.474956967725774</v>
      </c>
      <c r="K35" s="37">
        <f t="shared" si="7"/>
        <v>141.67617431116349</v>
      </c>
      <c r="L35" s="37">
        <f t="shared" si="8"/>
        <v>600042.35854329332</v>
      </c>
      <c r="M35" s="37">
        <f t="shared" si="9"/>
        <v>426870.31319953559</v>
      </c>
      <c r="N35" s="41">
        <f>jan!M35</f>
        <v>882215.91204812774</v>
      </c>
      <c r="O35" s="41">
        <f t="shared" si="10"/>
        <v>-455345.59884859214</v>
      </c>
      <c r="P35" s="4"/>
      <c r="Q35" s="63"/>
      <c r="R35" s="4"/>
    </row>
    <row r="36" spans="1:18" s="34" customFormat="1" x14ac:dyDescent="0.2">
      <c r="A36" s="33">
        <v>1514</v>
      </c>
      <c r="B36" s="34" t="s">
        <v>159</v>
      </c>
      <c r="C36" s="36">
        <v>12718374</v>
      </c>
      <c r="D36" s="36">
        <f>jan!D36</f>
        <v>2442</v>
      </c>
      <c r="E36" s="37">
        <f t="shared" si="3"/>
        <v>5208.179361179361</v>
      </c>
      <c r="F36" s="38">
        <f t="shared" si="1"/>
        <v>1.086608209588497</v>
      </c>
      <c r="G36" s="39">
        <f t="shared" si="4"/>
        <v>-249.07105562454544</v>
      </c>
      <c r="H36" s="39">
        <f t="shared" si="2"/>
        <v>0</v>
      </c>
      <c r="I36" s="66">
        <f t="shared" si="5"/>
        <v>-249.07105562454544</v>
      </c>
      <c r="J36" s="80">
        <f t="shared" si="6"/>
        <v>-57.474956967725774</v>
      </c>
      <c r="K36" s="37">
        <f t="shared" si="7"/>
        <v>-306.54601259227121</v>
      </c>
      <c r="L36" s="37">
        <f t="shared" si="8"/>
        <v>-608231.51783514</v>
      </c>
      <c r="M36" s="37">
        <f t="shared" si="9"/>
        <v>-748585.36275032628</v>
      </c>
      <c r="N36" s="41">
        <f>jan!M36</f>
        <v>-629044.66922364547</v>
      </c>
      <c r="O36" s="41">
        <f t="shared" si="10"/>
        <v>-119540.69352668081</v>
      </c>
      <c r="P36" s="4"/>
      <c r="Q36" s="63"/>
      <c r="R36" s="4"/>
    </row>
    <row r="37" spans="1:18" s="34" customFormat="1" x14ac:dyDescent="0.2">
      <c r="A37" s="33">
        <v>1515</v>
      </c>
      <c r="B37" s="34" t="s">
        <v>393</v>
      </c>
      <c r="C37" s="36">
        <v>58808561</v>
      </c>
      <c r="D37" s="36">
        <f>jan!D37</f>
        <v>8842</v>
      </c>
      <c r="E37" s="37">
        <f t="shared" si="3"/>
        <v>6651.0473874688987</v>
      </c>
      <c r="F37" s="38">
        <f t="shared" si="1"/>
        <v>1.3876408995156615</v>
      </c>
      <c r="G37" s="39">
        <f t="shared" si="4"/>
        <v>-1114.7918713982681</v>
      </c>
      <c r="H37" s="39">
        <f t="shared" si="2"/>
        <v>0</v>
      </c>
      <c r="I37" s="66">
        <f t="shared" si="5"/>
        <v>-1114.7918713982681</v>
      </c>
      <c r="J37" s="80">
        <f t="shared" si="6"/>
        <v>-57.474956967725774</v>
      </c>
      <c r="K37" s="37">
        <f t="shared" si="7"/>
        <v>-1172.2668283659939</v>
      </c>
      <c r="L37" s="37">
        <f t="shared" si="8"/>
        <v>-9856989.726903487</v>
      </c>
      <c r="M37" s="37">
        <f t="shared" si="9"/>
        <v>-10365183.296412118</v>
      </c>
      <c r="N37" s="41">
        <f>jan!M37</f>
        <v>-9660716.6930693965</v>
      </c>
      <c r="O37" s="41">
        <f t="shared" si="10"/>
        <v>-704466.60334272124</v>
      </c>
      <c r="P37" s="4"/>
      <c r="Q37" s="63"/>
      <c r="R37" s="4"/>
    </row>
    <row r="38" spans="1:18" s="34" customFormat="1" x14ac:dyDescent="0.2">
      <c r="A38" s="33">
        <v>1516</v>
      </c>
      <c r="B38" s="34" t="s">
        <v>269</v>
      </c>
      <c r="C38" s="36">
        <v>40239188</v>
      </c>
      <c r="D38" s="36">
        <f>jan!D38</f>
        <v>8797</v>
      </c>
      <c r="E38" s="37">
        <f t="shared" si="3"/>
        <v>4574.1943844492444</v>
      </c>
      <c r="F38" s="38">
        <f t="shared" si="1"/>
        <v>0.95433678944394951</v>
      </c>
      <c r="G38" s="39">
        <f t="shared" si="4"/>
        <v>131.31993041352453</v>
      </c>
      <c r="H38" s="39">
        <f t="shared" si="2"/>
        <v>0</v>
      </c>
      <c r="I38" s="66">
        <f t="shared" si="5"/>
        <v>131.31993041352453</v>
      </c>
      <c r="J38" s="80">
        <f t="shared" si="6"/>
        <v>-57.474956967725774</v>
      </c>
      <c r="K38" s="37">
        <f t="shared" si="7"/>
        <v>73.844973445798757</v>
      </c>
      <c r="L38" s="37">
        <f t="shared" si="8"/>
        <v>1155221.4278477754</v>
      </c>
      <c r="M38" s="37">
        <f t="shared" si="9"/>
        <v>649614.23140269169</v>
      </c>
      <c r="N38" s="41">
        <f>jan!M38</f>
        <v>180084.25366076952</v>
      </c>
      <c r="O38" s="41">
        <f t="shared" si="10"/>
        <v>469529.97774192214</v>
      </c>
      <c r="P38" s="4"/>
      <c r="Q38" s="63"/>
      <c r="R38" s="4"/>
    </row>
    <row r="39" spans="1:18" s="34" customFormat="1" x14ac:dyDescent="0.2">
      <c r="A39" s="33">
        <v>1517</v>
      </c>
      <c r="B39" s="34" t="s">
        <v>270</v>
      </c>
      <c r="C39" s="36">
        <v>20069068</v>
      </c>
      <c r="D39" s="36">
        <f>jan!D39</f>
        <v>5159</v>
      </c>
      <c r="E39" s="37">
        <f t="shared" si="3"/>
        <v>3890.1081604962201</v>
      </c>
      <c r="F39" s="38">
        <f t="shared" si="1"/>
        <v>0.81161249838853777</v>
      </c>
      <c r="G39" s="39">
        <f t="shared" si="4"/>
        <v>541.77166478533911</v>
      </c>
      <c r="H39" s="39">
        <f t="shared" si="2"/>
        <v>148.27633839493549</v>
      </c>
      <c r="I39" s="66">
        <f t="shared" si="5"/>
        <v>690.04800318027458</v>
      </c>
      <c r="J39" s="80">
        <f t="shared" si="6"/>
        <v>-57.474956967725774</v>
      </c>
      <c r="K39" s="37">
        <f t="shared" si="7"/>
        <v>632.57304621254877</v>
      </c>
      <c r="L39" s="37">
        <f t="shared" si="8"/>
        <v>3559957.6484070364</v>
      </c>
      <c r="M39" s="37">
        <f t="shared" si="9"/>
        <v>3263444.3454105393</v>
      </c>
      <c r="N39" s="41">
        <f>jan!M39</f>
        <v>2630069.5549473236</v>
      </c>
      <c r="O39" s="41">
        <f t="shared" si="10"/>
        <v>633374.79046321567</v>
      </c>
      <c r="P39" s="4"/>
      <c r="Q39" s="63"/>
      <c r="R39" s="4"/>
    </row>
    <row r="40" spans="1:18" s="34" customFormat="1" x14ac:dyDescent="0.2">
      <c r="A40" s="33">
        <v>1520</v>
      </c>
      <c r="B40" s="34" t="s">
        <v>272</v>
      </c>
      <c r="C40" s="36">
        <v>43743505</v>
      </c>
      <c r="D40" s="36">
        <f>jan!D40</f>
        <v>10929</v>
      </c>
      <c r="E40" s="37">
        <f t="shared" si="3"/>
        <v>4002.5166986915547</v>
      </c>
      <c r="F40" s="38">
        <f t="shared" si="1"/>
        <v>0.83506484746494014</v>
      </c>
      <c r="G40" s="39">
        <f t="shared" si="4"/>
        <v>474.32654186813829</v>
      </c>
      <c r="H40" s="39">
        <f t="shared" si="2"/>
        <v>108.93335002656841</v>
      </c>
      <c r="I40" s="66">
        <f t="shared" si="5"/>
        <v>583.2598918947067</v>
      </c>
      <c r="J40" s="80">
        <f t="shared" si="6"/>
        <v>-57.474956967725774</v>
      </c>
      <c r="K40" s="37">
        <f t="shared" si="7"/>
        <v>525.7849349269809</v>
      </c>
      <c r="L40" s="37">
        <f t="shared" si="8"/>
        <v>6374447.3585172491</v>
      </c>
      <c r="M40" s="37">
        <f t="shared" si="9"/>
        <v>5746303.5538169742</v>
      </c>
      <c r="N40" s="41">
        <f>jan!M40</f>
        <v>4517330.8965728469</v>
      </c>
      <c r="O40" s="41">
        <f t="shared" si="10"/>
        <v>1228972.6572441272</v>
      </c>
      <c r="P40" s="4"/>
      <c r="Q40" s="63"/>
      <c r="R40" s="4"/>
    </row>
    <row r="41" spans="1:18" s="34" customFormat="1" x14ac:dyDescent="0.2">
      <c r="A41" s="33">
        <v>1525</v>
      </c>
      <c r="B41" s="34" t="s">
        <v>273</v>
      </c>
      <c r="C41" s="36">
        <v>20141270</v>
      </c>
      <c r="D41" s="36">
        <f>jan!D41</f>
        <v>4421</v>
      </c>
      <c r="E41" s="37">
        <f t="shared" si="3"/>
        <v>4555.8176883058131</v>
      </c>
      <c r="F41" s="38">
        <f t="shared" si="1"/>
        <v>0.95050276847235915</v>
      </c>
      <c r="G41" s="39">
        <f t="shared" si="4"/>
        <v>142.34594809958324</v>
      </c>
      <c r="H41" s="39">
        <f t="shared" si="2"/>
        <v>0</v>
      </c>
      <c r="I41" s="66">
        <f t="shared" si="5"/>
        <v>142.34594809958324</v>
      </c>
      <c r="J41" s="80">
        <f t="shared" si="6"/>
        <v>-57.474956967725774</v>
      </c>
      <c r="K41" s="37">
        <f t="shared" si="7"/>
        <v>84.870991131857465</v>
      </c>
      <c r="L41" s="37">
        <f t="shared" si="8"/>
        <v>629311.43654825748</v>
      </c>
      <c r="M41" s="37">
        <f t="shared" si="9"/>
        <v>375214.65179394186</v>
      </c>
      <c r="N41" s="41">
        <f>jan!M41</f>
        <v>263104.35346530005</v>
      </c>
      <c r="O41" s="41">
        <f t="shared" si="10"/>
        <v>112110.2983286418</v>
      </c>
      <c r="P41" s="4"/>
      <c r="Q41" s="63"/>
      <c r="R41" s="4"/>
    </row>
    <row r="42" spans="1:18" s="34" customFormat="1" x14ac:dyDescent="0.2">
      <c r="A42" s="33">
        <v>1528</v>
      </c>
      <c r="B42" s="34" t="s">
        <v>274</v>
      </c>
      <c r="C42" s="36">
        <v>29017435</v>
      </c>
      <c r="D42" s="36">
        <f>jan!D42</f>
        <v>7630</v>
      </c>
      <c r="E42" s="37">
        <f t="shared" si="3"/>
        <v>3803.0714285714284</v>
      </c>
      <c r="F42" s="38">
        <f t="shared" si="1"/>
        <v>0.79345359469367427</v>
      </c>
      <c r="G42" s="39">
        <f t="shared" si="4"/>
        <v>593.993703940214</v>
      </c>
      <c r="H42" s="39">
        <f t="shared" si="2"/>
        <v>178.73919456861256</v>
      </c>
      <c r="I42" s="66">
        <f t="shared" si="5"/>
        <v>772.73289850882657</v>
      </c>
      <c r="J42" s="80">
        <f t="shared" si="6"/>
        <v>-57.474956967725774</v>
      </c>
      <c r="K42" s="37">
        <f t="shared" si="7"/>
        <v>715.25794154110076</v>
      </c>
      <c r="L42" s="37">
        <f t="shared" si="8"/>
        <v>5895952.0156223467</v>
      </c>
      <c r="M42" s="37">
        <f t="shared" si="9"/>
        <v>5457418.0939585986</v>
      </c>
      <c r="N42" s="41">
        <f>jan!M42</f>
        <v>4242027.3439519471</v>
      </c>
      <c r="O42" s="41">
        <f t="shared" si="10"/>
        <v>1215390.7500066515</v>
      </c>
      <c r="P42" s="4"/>
      <c r="Q42" s="63"/>
      <c r="R42" s="4"/>
    </row>
    <row r="43" spans="1:18" s="34" customFormat="1" x14ac:dyDescent="0.2">
      <c r="A43" s="33">
        <v>1531</v>
      </c>
      <c r="B43" s="34" t="s">
        <v>275</v>
      </c>
      <c r="C43" s="36">
        <v>41050474</v>
      </c>
      <c r="D43" s="36">
        <f>jan!D43</f>
        <v>9636</v>
      </c>
      <c r="E43" s="37">
        <f t="shared" si="3"/>
        <v>4260.115608136156</v>
      </c>
      <c r="F43" s="38">
        <f t="shared" si="1"/>
        <v>0.88880898152259746</v>
      </c>
      <c r="G43" s="39">
        <f t="shared" si="4"/>
        <v>319.76719620137754</v>
      </c>
      <c r="H43" s="39">
        <f t="shared" si="2"/>
        <v>18.773731720957947</v>
      </c>
      <c r="I43" s="66">
        <f t="shared" si="5"/>
        <v>338.54092792233547</v>
      </c>
      <c r="J43" s="80">
        <f t="shared" si="6"/>
        <v>-57.474956967725774</v>
      </c>
      <c r="K43" s="37">
        <f t="shared" si="7"/>
        <v>281.06597095460972</v>
      </c>
      <c r="L43" s="37">
        <f t="shared" si="8"/>
        <v>3262180.3814596245</v>
      </c>
      <c r="M43" s="37">
        <f t="shared" si="9"/>
        <v>2708351.6961186193</v>
      </c>
      <c r="N43" s="41">
        <f>jan!M43</f>
        <v>2221194.3823749619</v>
      </c>
      <c r="O43" s="41">
        <f t="shared" si="10"/>
        <v>487157.31374365743</v>
      </c>
      <c r="P43" s="4"/>
      <c r="Q43" s="63"/>
      <c r="R43" s="4"/>
    </row>
    <row r="44" spans="1:18" s="34" customFormat="1" x14ac:dyDescent="0.2">
      <c r="A44" s="33">
        <v>1532</v>
      </c>
      <c r="B44" s="34" t="s">
        <v>276</v>
      </c>
      <c r="C44" s="36">
        <v>50154231</v>
      </c>
      <c r="D44" s="36">
        <f>jan!D44</f>
        <v>8692</v>
      </c>
      <c r="E44" s="37">
        <f t="shared" si="3"/>
        <v>5770.16003221353</v>
      </c>
      <c r="F44" s="38">
        <f t="shared" si="1"/>
        <v>1.2038570154432751</v>
      </c>
      <c r="G44" s="39">
        <f t="shared" si="4"/>
        <v>-586.25945824504686</v>
      </c>
      <c r="H44" s="39">
        <f t="shared" si="2"/>
        <v>0</v>
      </c>
      <c r="I44" s="66">
        <f t="shared" si="5"/>
        <v>-586.25945824504686</v>
      </c>
      <c r="J44" s="80">
        <f t="shared" si="6"/>
        <v>-57.474956967725774</v>
      </c>
      <c r="K44" s="37">
        <f t="shared" si="7"/>
        <v>-643.73441521277266</v>
      </c>
      <c r="L44" s="37">
        <f t="shared" si="8"/>
        <v>-5095767.2110659471</v>
      </c>
      <c r="M44" s="37">
        <f t="shared" si="9"/>
        <v>-5595339.53702942</v>
      </c>
      <c r="N44" s="41">
        <f>jan!M44</f>
        <v>-1985780.8706355137</v>
      </c>
      <c r="O44" s="41">
        <f t="shared" si="10"/>
        <v>-3609558.6663939063</v>
      </c>
      <c r="P44" s="4"/>
      <c r="Q44" s="63"/>
      <c r="R44" s="4"/>
    </row>
    <row r="45" spans="1:18" s="34" customFormat="1" x14ac:dyDescent="0.2">
      <c r="A45" s="33">
        <v>1535</v>
      </c>
      <c r="B45" s="34" t="s">
        <v>277</v>
      </c>
      <c r="C45" s="36">
        <v>31617685</v>
      </c>
      <c r="D45" s="36">
        <f>jan!D45</f>
        <v>7051</v>
      </c>
      <c r="E45" s="37">
        <f t="shared" si="3"/>
        <v>4484.1419656786275</v>
      </c>
      <c r="F45" s="38">
        <f t="shared" si="1"/>
        <v>0.93554870809275426</v>
      </c>
      <c r="G45" s="39">
        <f t="shared" si="4"/>
        <v>185.35138167589466</v>
      </c>
      <c r="H45" s="39">
        <f t="shared" si="2"/>
        <v>0</v>
      </c>
      <c r="I45" s="66">
        <f t="shared" si="5"/>
        <v>185.35138167589466</v>
      </c>
      <c r="J45" s="80">
        <f t="shared" si="6"/>
        <v>-57.474956967725774</v>
      </c>
      <c r="K45" s="37">
        <f t="shared" si="7"/>
        <v>127.87642470816888</v>
      </c>
      <c r="L45" s="37">
        <f t="shared" si="8"/>
        <v>1306912.5921967332</v>
      </c>
      <c r="M45" s="37">
        <f t="shared" si="9"/>
        <v>901656.67061729881</v>
      </c>
      <c r="N45" s="41">
        <f>jan!M45</f>
        <v>960390.46679118578</v>
      </c>
      <c r="O45" s="41">
        <f t="shared" si="10"/>
        <v>-58733.796173886978</v>
      </c>
      <c r="P45" s="4"/>
      <c r="Q45" s="63"/>
      <c r="R45" s="4"/>
    </row>
    <row r="46" spans="1:18" s="34" customFormat="1" x14ac:dyDescent="0.2">
      <c r="A46" s="33">
        <v>1539</v>
      </c>
      <c r="B46" s="34" t="s">
        <v>278</v>
      </c>
      <c r="C46" s="36">
        <v>29155101</v>
      </c>
      <c r="D46" s="36">
        <f>jan!D46</f>
        <v>7046</v>
      </c>
      <c r="E46" s="37">
        <f t="shared" si="3"/>
        <v>4137.8230201532788</v>
      </c>
      <c r="F46" s="38">
        <f t="shared" si="1"/>
        <v>0.86329447427184736</v>
      </c>
      <c r="G46" s="39">
        <f t="shared" si="4"/>
        <v>393.14274899110387</v>
      </c>
      <c r="H46" s="39">
        <f t="shared" si="2"/>
        <v>61.576137514964962</v>
      </c>
      <c r="I46" s="66">
        <f t="shared" si="5"/>
        <v>454.71888650606883</v>
      </c>
      <c r="J46" s="80">
        <f t="shared" si="6"/>
        <v>-57.474956967725774</v>
      </c>
      <c r="K46" s="37">
        <f t="shared" si="7"/>
        <v>397.24392953834308</v>
      </c>
      <c r="L46" s="37">
        <f t="shared" si="8"/>
        <v>3203949.274321761</v>
      </c>
      <c r="M46" s="37">
        <f t="shared" si="9"/>
        <v>2798980.7275271653</v>
      </c>
      <c r="N46" s="41">
        <f>jan!M46</f>
        <v>3832804.9495655843</v>
      </c>
      <c r="O46" s="41">
        <f t="shared" si="10"/>
        <v>-1033824.222038419</v>
      </c>
      <c r="P46" s="4"/>
      <c r="Q46" s="63"/>
      <c r="R46" s="4"/>
    </row>
    <row r="47" spans="1:18" s="34" customFormat="1" x14ac:dyDescent="0.2">
      <c r="A47" s="33">
        <v>1547</v>
      </c>
      <c r="B47" s="34" t="s">
        <v>279</v>
      </c>
      <c r="C47" s="36">
        <v>16445610</v>
      </c>
      <c r="D47" s="36">
        <f>jan!D47</f>
        <v>3654</v>
      </c>
      <c r="E47" s="37">
        <f t="shared" si="3"/>
        <v>4500.7142857142853</v>
      </c>
      <c r="F47" s="38">
        <f t="shared" si="1"/>
        <v>0.93900627315606577</v>
      </c>
      <c r="G47" s="39">
        <f t="shared" si="4"/>
        <v>175.40798965449994</v>
      </c>
      <c r="H47" s="39">
        <f t="shared" si="2"/>
        <v>0</v>
      </c>
      <c r="I47" s="66">
        <f t="shared" si="5"/>
        <v>175.40798965449994</v>
      </c>
      <c r="J47" s="80">
        <f t="shared" si="6"/>
        <v>-57.474956967725774</v>
      </c>
      <c r="K47" s="37">
        <f t="shared" si="7"/>
        <v>117.93303268677417</v>
      </c>
      <c r="L47" s="37">
        <f t="shared" si="8"/>
        <v>640940.79419754283</v>
      </c>
      <c r="M47" s="37">
        <f t="shared" si="9"/>
        <v>430927.30143747281</v>
      </c>
      <c r="N47" s="41">
        <f>jan!M47</f>
        <v>533703.60551056452</v>
      </c>
      <c r="O47" s="41">
        <f t="shared" si="10"/>
        <v>-102776.30407309171</v>
      </c>
      <c r="P47" s="4"/>
      <c r="Q47" s="63"/>
      <c r="R47" s="4"/>
    </row>
    <row r="48" spans="1:18" s="34" customFormat="1" x14ac:dyDescent="0.2">
      <c r="A48" s="33">
        <v>1554</v>
      </c>
      <c r="B48" s="34" t="s">
        <v>280</v>
      </c>
      <c r="C48" s="36">
        <v>26973377</v>
      </c>
      <c r="D48" s="36">
        <f>jan!D48</f>
        <v>5872</v>
      </c>
      <c r="E48" s="37">
        <f t="shared" si="3"/>
        <v>4593.5587534059941</v>
      </c>
      <c r="F48" s="38">
        <f t="shared" si="1"/>
        <v>0.95837687347767986</v>
      </c>
      <c r="G48" s="39">
        <f t="shared" si="4"/>
        <v>119.70130903947465</v>
      </c>
      <c r="H48" s="39">
        <f t="shared" si="2"/>
        <v>0</v>
      </c>
      <c r="I48" s="66">
        <f t="shared" si="5"/>
        <v>119.70130903947465</v>
      </c>
      <c r="J48" s="80">
        <f t="shared" si="6"/>
        <v>-57.474956967725774</v>
      </c>
      <c r="K48" s="37">
        <f t="shared" si="7"/>
        <v>62.226352071748877</v>
      </c>
      <c r="L48" s="37">
        <f t="shared" si="8"/>
        <v>702886.08667979517</v>
      </c>
      <c r="M48" s="37">
        <f t="shared" si="9"/>
        <v>365393.13936530938</v>
      </c>
      <c r="N48" s="41">
        <f>jan!M48</f>
        <v>56768.191121520096</v>
      </c>
      <c r="O48" s="41">
        <f t="shared" si="10"/>
        <v>308624.94824378926</v>
      </c>
      <c r="P48" s="4"/>
      <c r="Q48" s="63"/>
      <c r="R48" s="4"/>
    </row>
    <row r="49" spans="1:18" s="34" customFormat="1" x14ac:dyDescent="0.2">
      <c r="A49" s="33">
        <v>1557</v>
      </c>
      <c r="B49" s="34" t="s">
        <v>281</v>
      </c>
      <c r="C49" s="36">
        <v>9498715</v>
      </c>
      <c r="D49" s="36">
        <f>jan!D49</f>
        <v>2669</v>
      </c>
      <c r="E49" s="37">
        <f t="shared" si="3"/>
        <v>3558.9040839265645</v>
      </c>
      <c r="F49" s="38">
        <f t="shared" si="1"/>
        <v>0.74251175440642758</v>
      </c>
      <c r="G49" s="39">
        <f t="shared" si="4"/>
        <v>740.49411072713247</v>
      </c>
      <c r="H49" s="39">
        <f t="shared" si="2"/>
        <v>264.19776519431497</v>
      </c>
      <c r="I49" s="66">
        <f t="shared" si="5"/>
        <v>1004.6918759214475</v>
      </c>
      <c r="J49" s="80">
        <f t="shared" si="6"/>
        <v>-57.474956967725774</v>
      </c>
      <c r="K49" s="37">
        <f t="shared" si="7"/>
        <v>947.21691895372169</v>
      </c>
      <c r="L49" s="37">
        <f t="shared" si="8"/>
        <v>2681522.6168343434</v>
      </c>
      <c r="M49" s="37">
        <f t="shared" si="9"/>
        <v>2528121.956687483</v>
      </c>
      <c r="N49" s="41">
        <f>jan!M49</f>
        <v>2322220.6824780782</v>
      </c>
      <c r="O49" s="41">
        <f t="shared" si="10"/>
        <v>205901.27420940483</v>
      </c>
      <c r="P49" s="4"/>
      <c r="Q49" s="63"/>
      <c r="R49" s="4"/>
    </row>
    <row r="50" spans="1:18" s="34" customFormat="1" x14ac:dyDescent="0.2">
      <c r="A50" s="33">
        <v>1560</v>
      </c>
      <c r="B50" s="34" t="s">
        <v>282</v>
      </c>
      <c r="C50" s="36">
        <v>10983691</v>
      </c>
      <c r="D50" s="36">
        <f>jan!D50</f>
        <v>3031</v>
      </c>
      <c r="E50" s="37">
        <f t="shared" si="3"/>
        <v>3623.7845595513031</v>
      </c>
      <c r="F50" s="38">
        <f t="shared" si="1"/>
        <v>0.75604808880791474</v>
      </c>
      <c r="G50" s="39">
        <f t="shared" si="4"/>
        <v>701.56582535228927</v>
      </c>
      <c r="H50" s="39">
        <f t="shared" si="2"/>
        <v>241.48959872565644</v>
      </c>
      <c r="I50" s="66">
        <f t="shared" si="5"/>
        <v>943.05542407794564</v>
      </c>
      <c r="J50" s="80">
        <f t="shared" si="6"/>
        <v>-57.474956967725774</v>
      </c>
      <c r="K50" s="37">
        <f t="shared" si="7"/>
        <v>885.58046711021984</v>
      </c>
      <c r="L50" s="37">
        <f t="shared" si="8"/>
        <v>2858400.9903802532</v>
      </c>
      <c r="M50" s="37">
        <f t="shared" si="9"/>
        <v>2684194.3958110763</v>
      </c>
      <c r="N50" s="41">
        <f>jan!M50</f>
        <v>2434293.10690935</v>
      </c>
      <c r="O50" s="41">
        <f t="shared" si="10"/>
        <v>249901.28890172625</v>
      </c>
      <c r="P50" s="4"/>
      <c r="Q50" s="63"/>
      <c r="R50" s="4"/>
    </row>
    <row r="51" spans="1:18" s="34" customFormat="1" x14ac:dyDescent="0.2">
      <c r="A51" s="33">
        <v>1563</v>
      </c>
      <c r="B51" s="34" t="s">
        <v>283</v>
      </c>
      <c r="C51" s="36">
        <v>36894996</v>
      </c>
      <c r="D51" s="36">
        <f>jan!D51</f>
        <v>7110</v>
      </c>
      <c r="E51" s="37">
        <f t="shared" si="3"/>
        <v>5189.1696202531648</v>
      </c>
      <c r="F51" s="38">
        <f t="shared" si="1"/>
        <v>1.0826421133540776</v>
      </c>
      <c r="G51" s="39">
        <f t="shared" si="4"/>
        <v>-237.66521106882772</v>
      </c>
      <c r="H51" s="39">
        <f t="shared" si="2"/>
        <v>0</v>
      </c>
      <c r="I51" s="66">
        <f t="shared" si="5"/>
        <v>-237.66521106882772</v>
      </c>
      <c r="J51" s="80">
        <f t="shared" si="6"/>
        <v>-57.474956967725774</v>
      </c>
      <c r="K51" s="37">
        <f t="shared" si="7"/>
        <v>-295.14016803655352</v>
      </c>
      <c r="L51" s="37">
        <f t="shared" si="8"/>
        <v>-1689799.650699365</v>
      </c>
      <c r="M51" s="37">
        <f t="shared" si="9"/>
        <v>-2098446.5947398953</v>
      </c>
      <c r="N51" s="41">
        <f>jan!M51</f>
        <v>1579376.41663386</v>
      </c>
      <c r="O51" s="41">
        <f t="shared" si="10"/>
        <v>-3677823.0113737555</v>
      </c>
      <c r="P51" s="4"/>
      <c r="Q51" s="63"/>
      <c r="R51" s="4"/>
    </row>
    <row r="52" spans="1:18" s="34" customFormat="1" x14ac:dyDescent="0.2">
      <c r="A52" s="33">
        <v>1566</v>
      </c>
      <c r="B52" s="34" t="s">
        <v>284</v>
      </c>
      <c r="C52" s="36">
        <v>24316657</v>
      </c>
      <c r="D52" s="36">
        <f>jan!D52</f>
        <v>5912</v>
      </c>
      <c r="E52" s="37">
        <f t="shared" si="3"/>
        <v>4113.1016576454667</v>
      </c>
      <c r="F52" s="38">
        <f t="shared" si="1"/>
        <v>0.85813673418834935</v>
      </c>
      <c r="G52" s="39">
        <f t="shared" si="4"/>
        <v>407.9755664957911</v>
      </c>
      <c r="H52" s="39">
        <f t="shared" si="2"/>
        <v>70.228614392699171</v>
      </c>
      <c r="I52" s="66">
        <f t="shared" si="5"/>
        <v>478.20418088849027</v>
      </c>
      <c r="J52" s="80">
        <f t="shared" si="6"/>
        <v>-57.474956967725774</v>
      </c>
      <c r="K52" s="37">
        <f t="shared" si="7"/>
        <v>420.72922392076453</v>
      </c>
      <c r="L52" s="37">
        <f t="shared" si="8"/>
        <v>2827143.1174127543</v>
      </c>
      <c r="M52" s="37">
        <f t="shared" si="9"/>
        <v>2487351.1718195598</v>
      </c>
      <c r="N52" s="41">
        <f>jan!M52</f>
        <v>5346093.6733085066</v>
      </c>
      <c r="O52" s="41">
        <f t="shared" si="10"/>
        <v>-2858742.5014889468</v>
      </c>
      <c r="P52" s="4"/>
      <c r="Q52" s="63"/>
      <c r="R52" s="4"/>
    </row>
    <row r="53" spans="1:18" s="34" customFormat="1" x14ac:dyDescent="0.2">
      <c r="A53" s="33">
        <v>1573</v>
      </c>
      <c r="B53" s="34" t="s">
        <v>286</v>
      </c>
      <c r="C53" s="36">
        <v>9157424</v>
      </c>
      <c r="D53" s="36">
        <f>jan!D53</f>
        <v>2158</v>
      </c>
      <c r="E53" s="37">
        <f t="shared" si="3"/>
        <v>4243.4772937905464</v>
      </c>
      <c r="F53" s="38">
        <f t="shared" si="1"/>
        <v>0.88533764774012202</v>
      </c>
      <c r="G53" s="39">
        <f t="shared" si="4"/>
        <v>329.75018480874331</v>
      </c>
      <c r="H53" s="39">
        <f t="shared" si="2"/>
        <v>24.597141741921313</v>
      </c>
      <c r="I53" s="66">
        <f t="shared" si="5"/>
        <v>354.3473265506646</v>
      </c>
      <c r="J53" s="80">
        <f t="shared" si="6"/>
        <v>-57.474956967725774</v>
      </c>
      <c r="K53" s="37">
        <f t="shared" si="7"/>
        <v>296.87236958293886</v>
      </c>
      <c r="L53" s="37">
        <f t="shared" si="8"/>
        <v>764681.5306963342</v>
      </c>
      <c r="M53" s="37">
        <f t="shared" si="9"/>
        <v>640650.573559982</v>
      </c>
      <c r="N53" s="41">
        <f>jan!M53</f>
        <v>327006.31458451028</v>
      </c>
      <c r="O53" s="41">
        <f t="shared" si="10"/>
        <v>313644.25897547172</v>
      </c>
      <c r="P53" s="4"/>
      <c r="Q53" s="63"/>
      <c r="R53" s="4"/>
    </row>
    <row r="54" spans="1:18" s="34" customFormat="1" x14ac:dyDescent="0.2">
      <c r="A54" s="33">
        <v>1576</v>
      </c>
      <c r="B54" s="34" t="s">
        <v>287</v>
      </c>
      <c r="C54" s="36">
        <v>14376021</v>
      </c>
      <c r="D54" s="36">
        <f>jan!D54</f>
        <v>3381</v>
      </c>
      <c r="E54" s="37">
        <f t="shared" si="3"/>
        <v>4252.0026619343389</v>
      </c>
      <c r="F54" s="38">
        <f t="shared" si="1"/>
        <v>0.88711633744575291</v>
      </c>
      <c r="G54" s="39">
        <f t="shared" si="4"/>
        <v>324.63496392246776</v>
      </c>
      <c r="H54" s="39">
        <f t="shared" si="2"/>
        <v>21.613262891593919</v>
      </c>
      <c r="I54" s="66">
        <f t="shared" si="5"/>
        <v>346.2482268140617</v>
      </c>
      <c r="J54" s="80">
        <f t="shared" si="6"/>
        <v>-57.474956967725774</v>
      </c>
      <c r="K54" s="37">
        <f t="shared" si="7"/>
        <v>288.77326984633589</v>
      </c>
      <c r="L54" s="37">
        <f t="shared" si="8"/>
        <v>1170665.2548583427</v>
      </c>
      <c r="M54" s="37">
        <f t="shared" si="9"/>
        <v>976342.42535046162</v>
      </c>
      <c r="N54" s="41">
        <f>jan!M54</f>
        <v>814237.5180998072</v>
      </c>
      <c r="O54" s="41">
        <f t="shared" si="10"/>
        <v>162104.90725065442</v>
      </c>
      <c r="P54" s="4"/>
      <c r="Q54" s="63"/>
      <c r="R54" s="4"/>
    </row>
    <row r="55" spans="1:18" s="34" customFormat="1" x14ac:dyDescent="0.2">
      <c r="A55" s="33">
        <v>1577</v>
      </c>
      <c r="B55" s="34" t="s">
        <v>271</v>
      </c>
      <c r="C55" s="36">
        <v>40258443</v>
      </c>
      <c r="D55" s="36">
        <f>jan!D55</f>
        <v>10960</v>
      </c>
      <c r="E55" s="37">
        <f t="shared" si="3"/>
        <v>3673.2156021897808</v>
      </c>
      <c r="F55" s="38">
        <f t="shared" si="1"/>
        <v>0.7663611316228085</v>
      </c>
      <c r="G55" s="39">
        <f t="shared" si="4"/>
        <v>671.90719976920263</v>
      </c>
      <c r="H55" s="39">
        <f t="shared" si="2"/>
        <v>224.18873380218923</v>
      </c>
      <c r="I55" s="66">
        <f t="shared" si="5"/>
        <v>896.09593357139192</v>
      </c>
      <c r="J55" s="80">
        <f t="shared" si="6"/>
        <v>-57.474956967725774</v>
      </c>
      <c r="K55" s="37">
        <f t="shared" si="7"/>
        <v>838.62097660366612</v>
      </c>
      <c r="L55" s="37">
        <f t="shared" si="8"/>
        <v>9821211.4319424555</v>
      </c>
      <c r="M55" s="37">
        <f t="shared" si="9"/>
        <v>9191285.9035761803</v>
      </c>
      <c r="N55" s="41">
        <f>jan!M55</f>
        <v>9927834.9432782847</v>
      </c>
      <c r="O55" s="41">
        <f t="shared" si="10"/>
        <v>-736549.0397021044</v>
      </c>
      <c r="P55" s="4"/>
      <c r="Q55" s="63"/>
      <c r="R55" s="4"/>
    </row>
    <row r="56" spans="1:18" s="34" customFormat="1" x14ac:dyDescent="0.2">
      <c r="A56" s="33">
        <v>1578</v>
      </c>
      <c r="B56" s="34" t="s">
        <v>394</v>
      </c>
      <c r="C56" s="36">
        <v>13059079</v>
      </c>
      <c r="D56" s="36">
        <f>jan!D56</f>
        <v>2494</v>
      </c>
      <c r="E56" s="37">
        <f t="shared" si="3"/>
        <v>5236.1984763432238</v>
      </c>
      <c r="F56" s="38">
        <f t="shared" si="1"/>
        <v>1.0924539761128598</v>
      </c>
      <c r="G56" s="39">
        <f t="shared" si="4"/>
        <v>-265.88252472286314</v>
      </c>
      <c r="H56" s="39">
        <f t="shared" si="2"/>
        <v>0</v>
      </c>
      <c r="I56" s="66">
        <f t="shared" si="5"/>
        <v>-265.88252472286314</v>
      </c>
      <c r="J56" s="80">
        <f t="shared" si="6"/>
        <v>-57.474956967725774</v>
      </c>
      <c r="K56" s="37">
        <f t="shared" si="7"/>
        <v>-323.35748169058888</v>
      </c>
      <c r="L56" s="37">
        <f t="shared" si="8"/>
        <v>-663111.01665882068</v>
      </c>
      <c r="M56" s="37">
        <f t="shared" si="9"/>
        <v>-806453.55933632865</v>
      </c>
      <c r="N56" s="41">
        <f>jan!M56</f>
        <v>2583923.6768828505</v>
      </c>
      <c r="O56" s="41">
        <f t="shared" si="10"/>
        <v>-3390377.2362191789</v>
      </c>
      <c r="P56" s="4"/>
      <c r="Q56" s="63"/>
      <c r="R56" s="4"/>
    </row>
    <row r="57" spans="1:18" s="34" customFormat="1" x14ac:dyDescent="0.2">
      <c r="A57" s="33">
        <v>1579</v>
      </c>
      <c r="B57" s="34" t="s">
        <v>395</v>
      </c>
      <c r="C57" s="36">
        <v>52950408</v>
      </c>
      <c r="D57" s="36">
        <f>jan!D57</f>
        <v>13341</v>
      </c>
      <c r="E57" s="37">
        <f t="shared" si="3"/>
        <v>3968.9984259051043</v>
      </c>
      <c r="F57" s="38">
        <f t="shared" si="1"/>
        <v>0.82807176449770215</v>
      </c>
      <c r="G57" s="39">
        <f t="shared" si="4"/>
        <v>494.43750554000849</v>
      </c>
      <c r="H57" s="39">
        <f t="shared" si="2"/>
        <v>120.664745501826</v>
      </c>
      <c r="I57" s="66">
        <f t="shared" si="5"/>
        <v>615.10225104183451</v>
      </c>
      <c r="J57" s="80">
        <f t="shared" si="6"/>
        <v>-57.474956967725774</v>
      </c>
      <c r="K57" s="37">
        <f t="shared" si="7"/>
        <v>557.6272940741087</v>
      </c>
      <c r="L57" s="37">
        <f t="shared" si="8"/>
        <v>8206079.1311491141</v>
      </c>
      <c r="M57" s="37">
        <f t="shared" si="9"/>
        <v>7439305.7302426845</v>
      </c>
      <c r="N57" s="41">
        <f>jan!M57</f>
        <v>6100483.8079767907</v>
      </c>
      <c r="O57" s="41">
        <f t="shared" si="10"/>
        <v>1338821.9222658938</v>
      </c>
      <c r="P57" s="4"/>
      <c r="Q57" s="63"/>
      <c r="R57" s="4"/>
    </row>
    <row r="58" spans="1:18" s="34" customFormat="1" x14ac:dyDescent="0.2">
      <c r="A58" s="33">
        <v>1804</v>
      </c>
      <c r="B58" s="34" t="s">
        <v>288</v>
      </c>
      <c r="C58" s="36">
        <v>252210364</v>
      </c>
      <c r="D58" s="36">
        <f>jan!D58</f>
        <v>53259</v>
      </c>
      <c r="E58" s="37">
        <f t="shared" si="3"/>
        <v>4735.544490133123</v>
      </c>
      <c r="F58" s="38">
        <f t="shared" si="1"/>
        <v>0.98800005971472848</v>
      </c>
      <c r="G58" s="39">
        <f t="shared" si="4"/>
        <v>34.509867003197357</v>
      </c>
      <c r="H58" s="39">
        <f t="shared" si="2"/>
        <v>0</v>
      </c>
      <c r="I58" s="66">
        <f t="shared" si="5"/>
        <v>34.509867003197357</v>
      </c>
      <c r="J58" s="80">
        <f t="shared" si="6"/>
        <v>-57.474956967725774</v>
      </c>
      <c r="K58" s="37">
        <f t="shared" si="7"/>
        <v>-22.965089964528417</v>
      </c>
      <c r="L58" s="37">
        <f t="shared" si="8"/>
        <v>1837961.006723288</v>
      </c>
      <c r="M58" s="37">
        <f t="shared" si="9"/>
        <v>-1223097.7264208191</v>
      </c>
      <c r="N58" s="41">
        <f>jan!M58</f>
        <v>-4485691.8733751522</v>
      </c>
      <c r="O58" s="41">
        <f t="shared" si="10"/>
        <v>3262594.1469543334</v>
      </c>
      <c r="P58" s="4"/>
      <c r="Q58" s="63"/>
      <c r="R58" s="4"/>
    </row>
    <row r="59" spans="1:18" s="34" customFormat="1" x14ac:dyDescent="0.2">
      <c r="A59" s="33">
        <v>1806</v>
      </c>
      <c r="B59" s="34" t="s">
        <v>289</v>
      </c>
      <c r="C59" s="36">
        <v>101611790</v>
      </c>
      <c r="D59" s="36">
        <f>jan!D59</f>
        <v>21515</v>
      </c>
      <c r="E59" s="37">
        <f t="shared" si="3"/>
        <v>4722.8347664420171</v>
      </c>
      <c r="F59" s="38">
        <f t="shared" si="1"/>
        <v>0.98534836722362551</v>
      </c>
      <c r="G59" s="39">
        <f t="shared" si="4"/>
        <v>42.135701217860877</v>
      </c>
      <c r="H59" s="39">
        <f t="shared" si="2"/>
        <v>0</v>
      </c>
      <c r="I59" s="66">
        <f t="shared" si="5"/>
        <v>42.135701217860877</v>
      </c>
      <c r="J59" s="80">
        <f t="shared" si="6"/>
        <v>-57.474956967725774</v>
      </c>
      <c r="K59" s="37">
        <f t="shared" si="7"/>
        <v>-15.339255749864897</v>
      </c>
      <c r="L59" s="37">
        <f t="shared" si="8"/>
        <v>906549.61170227674</v>
      </c>
      <c r="M59" s="37">
        <f t="shared" si="9"/>
        <v>-330024.08745834325</v>
      </c>
      <c r="N59" s="41">
        <f>jan!M59</f>
        <v>4766553.4688997902</v>
      </c>
      <c r="O59" s="41">
        <f t="shared" si="10"/>
        <v>-5096577.5563581334</v>
      </c>
      <c r="P59" s="4"/>
      <c r="Q59" s="63"/>
      <c r="R59" s="4"/>
    </row>
    <row r="60" spans="1:18" s="34" customFormat="1" x14ac:dyDescent="0.2">
      <c r="A60" s="33">
        <v>1811</v>
      </c>
      <c r="B60" s="34" t="s">
        <v>290</v>
      </c>
      <c r="C60" s="36">
        <v>7978011</v>
      </c>
      <c r="D60" s="36">
        <f>jan!D60</f>
        <v>1391</v>
      </c>
      <c r="E60" s="37">
        <f t="shared" si="3"/>
        <v>5735.4500359453632</v>
      </c>
      <c r="F60" s="38">
        <f t="shared" si="1"/>
        <v>1.1966152973141138</v>
      </c>
      <c r="G60" s="39">
        <f t="shared" si="4"/>
        <v>-565.43346048414674</v>
      </c>
      <c r="H60" s="39">
        <f t="shared" si="2"/>
        <v>0</v>
      </c>
      <c r="I60" s="66">
        <f t="shared" si="5"/>
        <v>-565.43346048414674</v>
      </c>
      <c r="J60" s="80">
        <f t="shared" si="6"/>
        <v>-57.474956967725774</v>
      </c>
      <c r="K60" s="37">
        <f t="shared" si="7"/>
        <v>-622.90841745187254</v>
      </c>
      <c r="L60" s="37">
        <f t="shared" si="8"/>
        <v>-786517.94353344815</v>
      </c>
      <c r="M60" s="37">
        <f t="shared" si="9"/>
        <v>-866465.60867555474</v>
      </c>
      <c r="N60" s="41">
        <f>jan!M60</f>
        <v>1384811.7473312132</v>
      </c>
      <c r="O60" s="41">
        <f t="shared" si="10"/>
        <v>-2251277.3560067681</v>
      </c>
      <c r="P60" s="4"/>
      <c r="Q60" s="63"/>
      <c r="R60" s="4"/>
    </row>
    <row r="61" spans="1:18" s="34" customFormat="1" x14ac:dyDescent="0.2">
      <c r="A61" s="33">
        <v>1812</v>
      </c>
      <c r="B61" s="34" t="s">
        <v>291</v>
      </c>
      <c r="C61" s="36">
        <v>6805907</v>
      </c>
      <c r="D61" s="36">
        <f>jan!D61</f>
        <v>1970</v>
      </c>
      <c r="E61" s="37">
        <f t="shared" si="3"/>
        <v>3454.7751269035534</v>
      </c>
      <c r="F61" s="38">
        <f t="shared" si="1"/>
        <v>0.72078681528461708</v>
      </c>
      <c r="G61" s="39">
        <f t="shared" si="4"/>
        <v>802.97148494093904</v>
      </c>
      <c r="H61" s="39">
        <f t="shared" si="2"/>
        <v>300.64290015236884</v>
      </c>
      <c r="I61" s="66">
        <f t="shared" si="5"/>
        <v>1103.6143850933079</v>
      </c>
      <c r="J61" s="80">
        <f t="shared" si="6"/>
        <v>-57.474956967725774</v>
      </c>
      <c r="K61" s="37">
        <f t="shared" si="7"/>
        <v>1046.1394281255821</v>
      </c>
      <c r="L61" s="37">
        <f t="shared" si="8"/>
        <v>2174120.3386338167</v>
      </c>
      <c r="M61" s="37">
        <f t="shared" si="9"/>
        <v>2060894.6734073968</v>
      </c>
      <c r="N61" s="41">
        <f>jan!M61</f>
        <v>1769817.1987005677</v>
      </c>
      <c r="O61" s="41">
        <f t="shared" si="10"/>
        <v>291077.47470682906</v>
      </c>
      <c r="P61" s="4"/>
      <c r="Q61" s="63"/>
      <c r="R61" s="4"/>
    </row>
    <row r="62" spans="1:18" s="34" customFormat="1" x14ac:dyDescent="0.2">
      <c r="A62" s="33">
        <v>1813</v>
      </c>
      <c r="B62" s="34" t="s">
        <v>292</v>
      </c>
      <c r="C62" s="36">
        <v>30565025</v>
      </c>
      <c r="D62" s="36">
        <f>jan!D62</f>
        <v>7787</v>
      </c>
      <c r="E62" s="37">
        <f t="shared" si="3"/>
        <v>3925.1348401181458</v>
      </c>
      <c r="F62" s="38">
        <f t="shared" si="1"/>
        <v>0.81892028773149006</v>
      </c>
      <c r="G62" s="39">
        <f t="shared" si="4"/>
        <v>520.75565701218363</v>
      </c>
      <c r="H62" s="39">
        <f t="shared" si="2"/>
        <v>136.0170005272615</v>
      </c>
      <c r="I62" s="66">
        <f t="shared" si="5"/>
        <v>656.77265753944516</v>
      </c>
      <c r="J62" s="80">
        <f t="shared" si="6"/>
        <v>-57.474956967725774</v>
      </c>
      <c r="K62" s="37">
        <f t="shared" si="7"/>
        <v>599.29770057171936</v>
      </c>
      <c r="L62" s="37">
        <f t="shared" si="8"/>
        <v>5114288.6842596596</v>
      </c>
      <c r="M62" s="37">
        <f t="shared" si="9"/>
        <v>4666731.1943519786</v>
      </c>
      <c r="N62" s="41">
        <f>jan!M62</f>
        <v>3565225.2046859507</v>
      </c>
      <c r="O62" s="41">
        <f t="shared" si="10"/>
        <v>1101505.9896660279</v>
      </c>
      <c r="P62" s="4"/>
      <c r="Q62" s="63"/>
      <c r="R62" s="4"/>
    </row>
    <row r="63" spans="1:18" s="34" customFormat="1" x14ac:dyDescent="0.2">
      <c r="A63" s="33">
        <v>1815</v>
      </c>
      <c r="B63" s="34" t="s">
        <v>293</v>
      </c>
      <c r="C63" s="36">
        <v>4049564</v>
      </c>
      <c r="D63" s="36">
        <f>jan!D63</f>
        <v>1219</v>
      </c>
      <c r="E63" s="37">
        <f t="shared" si="3"/>
        <v>3322.0377358490564</v>
      </c>
      <c r="F63" s="38">
        <f t="shared" si="1"/>
        <v>0.6930931571294735</v>
      </c>
      <c r="G63" s="39">
        <f t="shared" si="4"/>
        <v>882.6139195736373</v>
      </c>
      <c r="H63" s="39">
        <f t="shared" si="2"/>
        <v>347.10098702144279</v>
      </c>
      <c r="I63" s="66">
        <f t="shared" si="5"/>
        <v>1229.71490659508</v>
      </c>
      <c r="J63" s="80">
        <f t="shared" si="6"/>
        <v>-57.474956967725774</v>
      </c>
      <c r="K63" s="37">
        <f t="shared" si="7"/>
        <v>1172.2399496273542</v>
      </c>
      <c r="L63" s="37">
        <f t="shared" si="8"/>
        <v>1499022.4711394026</v>
      </c>
      <c r="M63" s="37">
        <f t="shared" si="9"/>
        <v>1428960.4985957448</v>
      </c>
      <c r="N63" s="41">
        <f>jan!M63</f>
        <v>1220081.5075461888</v>
      </c>
      <c r="O63" s="41">
        <f t="shared" si="10"/>
        <v>208878.99104955606</v>
      </c>
      <c r="P63" s="4"/>
      <c r="Q63" s="63"/>
      <c r="R63" s="4"/>
    </row>
    <row r="64" spans="1:18" s="34" customFormat="1" x14ac:dyDescent="0.2">
      <c r="A64" s="33">
        <v>1816</v>
      </c>
      <c r="B64" s="34" t="s">
        <v>294</v>
      </c>
      <c r="C64" s="36">
        <v>1536045</v>
      </c>
      <c r="D64" s="36">
        <f>jan!D64</f>
        <v>454</v>
      </c>
      <c r="E64" s="37">
        <f t="shared" si="3"/>
        <v>3383.3590308370044</v>
      </c>
      <c r="F64" s="38">
        <f t="shared" si="1"/>
        <v>0.70588692207796289</v>
      </c>
      <c r="G64" s="39">
        <f t="shared" si="4"/>
        <v>845.82114258086847</v>
      </c>
      <c r="H64" s="39">
        <f t="shared" si="2"/>
        <v>325.63853377566096</v>
      </c>
      <c r="I64" s="66">
        <f t="shared" si="5"/>
        <v>1171.4596763565294</v>
      </c>
      <c r="J64" s="80">
        <f t="shared" si="6"/>
        <v>-57.474956967725774</v>
      </c>
      <c r="K64" s="37">
        <f t="shared" si="7"/>
        <v>1113.9847193888036</v>
      </c>
      <c r="L64" s="37">
        <f t="shared" si="8"/>
        <v>531842.69306586438</v>
      </c>
      <c r="M64" s="37">
        <f t="shared" si="9"/>
        <v>505749.06260251685</v>
      </c>
      <c r="N64" s="41">
        <f>jan!M64</f>
        <v>456073.07594419189</v>
      </c>
      <c r="O64" s="41">
        <f t="shared" si="10"/>
        <v>49675.986658324953</v>
      </c>
      <c r="P64" s="4"/>
      <c r="Q64" s="63"/>
      <c r="R64" s="4"/>
    </row>
    <row r="65" spans="1:18" s="34" customFormat="1" x14ac:dyDescent="0.2">
      <c r="A65" s="33">
        <v>1818</v>
      </c>
      <c r="B65" s="34" t="s">
        <v>396</v>
      </c>
      <c r="C65" s="36">
        <v>6788336</v>
      </c>
      <c r="D65" s="36">
        <f>jan!D65</f>
        <v>1839</v>
      </c>
      <c r="E65" s="37">
        <f t="shared" si="3"/>
        <v>3691.3191952147909</v>
      </c>
      <c r="F65" s="38">
        <f t="shared" si="1"/>
        <v>0.77013817374056892</v>
      </c>
      <c r="G65" s="39">
        <f t="shared" si="4"/>
        <v>661.04504395419656</v>
      </c>
      <c r="H65" s="39">
        <f t="shared" si="2"/>
        <v>217.85247624343572</v>
      </c>
      <c r="I65" s="66">
        <f t="shared" si="5"/>
        <v>878.89752019763228</v>
      </c>
      <c r="J65" s="80">
        <f t="shared" si="6"/>
        <v>-57.474956967725774</v>
      </c>
      <c r="K65" s="37">
        <f t="shared" si="7"/>
        <v>821.42256322990647</v>
      </c>
      <c r="L65" s="37">
        <f t="shared" si="8"/>
        <v>1616292.5396434458</v>
      </c>
      <c r="M65" s="37">
        <f t="shared" si="9"/>
        <v>1510596.0937797979</v>
      </c>
      <c r="N65" s="41">
        <f>jan!M65</f>
        <v>1026194.4416549969</v>
      </c>
      <c r="O65" s="41">
        <f t="shared" si="10"/>
        <v>484401.65212480095</v>
      </c>
      <c r="P65" s="4"/>
      <c r="Q65" s="63"/>
      <c r="R65" s="4"/>
    </row>
    <row r="66" spans="1:18" s="34" customFormat="1" x14ac:dyDescent="0.2">
      <c r="A66" s="33">
        <v>1820</v>
      </c>
      <c r="B66" s="34" t="s">
        <v>295</v>
      </c>
      <c r="C66" s="36">
        <v>29151262</v>
      </c>
      <c r="D66" s="36">
        <f>jan!D66</f>
        <v>7300</v>
      </c>
      <c r="E66" s="37">
        <f t="shared" si="3"/>
        <v>3993.3235616438355</v>
      </c>
      <c r="F66" s="38">
        <f t="shared" si="1"/>
        <v>0.83314683783140442</v>
      </c>
      <c r="G66" s="39">
        <f t="shared" si="4"/>
        <v>479.84242409676978</v>
      </c>
      <c r="H66" s="39">
        <f t="shared" si="2"/>
        <v>112.15094799327009</v>
      </c>
      <c r="I66" s="66">
        <f t="shared" si="5"/>
        <v>591.99337209003988</v>
      </c>
      <c r="J66" s="80">
        <f t="shared" si="6"/>
        <v>-57.474956967725774</v>
      </c>
      <c r="K66" s="37">
        <f t="shared" si="7"/>
        <v>534.51841512231408</v>
      </c>
      <c r="L66" s="37">
        <f t="shared" si="8"/>
        <v>4321551.6162572913</v>
      </c>
      <c r="M66" s="37">
        <f t="shared" si="9"/>
        <v>3901984.4303928926</v>
      </c>
      <c r="N66" s="41">
        <f>jan!M66</f>
        <v>3017636.704829514</v>
      </c>
      <c r="O66" s="41">
        <f t="shared" si="10"/>
        <v>884347.72556337854</v>
      </c>
      <c r="P66" s="4"/>
      <c r="Q66" s="63"/>
      <c r="R66" s="4"/>
    </row>
    <row r="67" spans="1:18" s="34" customFormat="1" x14ac:dyDescent="0.2">
      <c r="A67" s="33">
        <v>1822</v>
      </c>
      <c r="B67" s="34" t="s">
        <v>296</v>
      </c>
      <c r="C67" s="36">
        <v>7341311</v>
      </c>
      <c r="D67" s="36">
        <f>jan!D67</f>
        <v>2270</v>
      </c>
      <c r="E67" s="37">
        <f t="shared" si="3"/>
        <v>3234.0577092511012</v>
      </c>
      <c r="F67" s="38">
        <f t="shared" si="1"/>
        <v>0.67473744920325796</v>
      </c>
      <c r="G67" s="39">
        <f t="shared" si="4"/>
        <v>935.40193553241033</v>
      </c>
      <c r="H67" s="39">
        <f t="shared" si="2"/>
        <v>377.89399633072708</v>
      </c>
      <c r="I67" s="66">
        <f t="shared" si="5"/>
        <v>1313.2959318631374</v>
      </c>
      <c r="J67" s="80">
        <f t="shared" si="6"/>
        <v>-57.474956967725774</v>
      </c>
      <c r="K67" s="37">
        <f t="shared" si="7"/>
        <v>1255.8209748954116</v>
      </c>
      <c r="L67" s="37">
        <f t="shared" si="8"/>
        <v>2981181.7653293218</v>
      </c>
      <c r="M67" s="37">
        <f t="shared" si="9"/>
        <v>2850713.6130125844</v>
      </c>
      <c r="N67" s="41">
        <f>jan!M67</f>
        <v>2731638.1797209592</v>
      </c>
      <c r="O67" s="41">
        <f t="shared" si="10"/>
        <v>119075.43329162523</v>
      </c>
      <c r="P67" s="4"/>
      <c r="Q67" s="63"/>
      <c r="R67" s="4"/>
    </row>
    <row r="68" spans="1:18" s="34" customFormat="1" x14ac:dyDescent="0.2">
      <c r="A68" s="33">
        <v>1824</v>
      </c>
      <c r="B68" s="34" t="s">
        <v>297</v>
      </c>
      <c r="C68" s="36">
        <v>53192776</v>
      </c>
      <c r="D68" s="36">
        <f>jan!D68</f>
        <v>13342</v>
      </c>
      <c r="E68" s="37">
        <f t="shared" si="3"/>
        <v>3986.8667366211962</v>
      </c>
      <c r="F68" s="38">
        <f t="shared" si="1"/>
        <v>0.83179971850410706</v>
      </c>
      <c r="G68" s="39">
        <f t="shared" si="4"/>
        <v>483.71651911035337</v>
      </c>
      <c r="H68" s="39">
        <f t="shared" si="2"/>
        <v>114.41083675119386</v>
      </c>
      <c r="I68" s="66">
        <f t="shared" si="5"/>
        <v>598.12735586154724</v>
      </c>
      <c r="J68" s="80">
        <f t="shared" si="6"/>
        <v>-57.474956967725774</v>
      </c>
      <c r="K68" s="37">
        <f t="shared" si="7"/>
        <v>540.65239889382144</v>
      </c>
      <c r="L68" s="37">
        <f t="shared" si="8"/>
        <v>7980215.181904763</v>
      </c>
      <c r="M68" s="37">
        <f t="shared" si="9"/>
        <v>7213384.3060413655</v>
      </c>
      <c r="N68" s="41">
        <f>jan!M68</f>
        <v>6645324.2965801889</v>
      </c>
      <c r="O68" s="41">
        <f t="shared" si="10"/>
        <v>568060.00946117658</v>
      </c>
      <c r="P68" s="4"/>
      <c r="Q68" s="63"/>
      <c r="R68" s="4"/>
    </row>
    <row r="69" spans="1:18" s="34" customFormat="1" x14ac:dyDescent="0.2">
      <c r="A69" s="33">
        <v>1825</v>
      </c>
      <c r="B69" s="34" t="s">
        <v>298</v>
      </c>
      <c r="C69" s="36">
        <v>5980917</v>
      </c>
      <c r="D69" s="36">
        <f>jan!D69</f>
        <v>1454</v>
      </c>
      <c r="E69" s="37">
        <f t="shared" si="3"/>
        <v>4113.4229711141679</v>
      </c>
      <c r="F69" s="38">
        <f t="shared" si="1"/>
        <v>0.8582037714059122</v>
      </c>
      <c r="G69" s="39">
        <f t="shared" si="4"/>
        <v>407.78277841457037</v>
      </c>
      <c r="H69" s="39">
        <f t="shared" si="2"/>
        <v>70.116154678653757</v>
      </c>
      <c r="I69" s="66">
        <f t="shared" si="5"/>
        <v>477.89893309322412</v>
      </c>
      <c r="J69" s="80">
        <f t="shared" si="6"/>
        <v>-57.474956967725774</v>
      </c>
      <c r="K69" s="37">
        <f t="shared" si="7"/>
        <v>420.42397612549837</v>
      </c>
      <c r="L69" s="37">
        <f t="shared" si="8"/>
        <v>694865.04871754791</v>
      </c>
      <c r="M69" s="37">
        <f t="shared" si="9"/>
        <v>611296.4612864746</v>
      </c>
      <c r="N69" s="41">
        <f>jan!M69</f>
        <v>1582924.8793454948</v>
      </c>
      <c r="O69" s="41">
        <f t="shared" si="10"/>
        <v>-971628.41805902019</v>
      </c>
      <c r="P69" s="4"/>
      <c r="Q69" s="63"/>
      <c r="R69" s="4"/>
    </row>
    <row r="70" spans="1:18" s="34" customFormat="1" x14ac:dyDescent="0.2">
      <c r="A70" s="33">
        <v>1826</v>
      </c>
      <c r="B70" s="34" t="s">
        <v>397</v>
      </c>
      <c r="C70" s="36">
        <v>5118680</v>
      </c>
      <c r="D70" s="36">
        <f>jan!D70</f>
        <v>1278</v>
      </c>
      <c r="E70" s="37">
        <f t="shared" si="3"/>
        <v>4005.2269170579029</v>
      </c>
      <c r="F70" s="38">
        <f t="shared" si="1"/>
        <v>0.83563029372214903</v>
      </c>
      <c r="G70" s="39">
        <f t="shared" si="4"/>
        <v>472.70041084832934</v>
      </c>
      <c r="H70" s="39">
        <f t="shared" si="2"/>
        <v>107.98477359834651</v>
      </c>
      <c r="I70" s="66">
        <f t="shared" si="5"/>
        <v>580.68518444667586</v>
      </c>
      <c r="J70" s="80">
        <f t="shared" si="6"/>
        <v>-57.474956967725774</v>
      </c>
      <c r="K70" s="37">
        <f t="shared" si="7"/>
        <v>523.21022747895006</v>
      </c>
      <c r="L70" s="37">
        <f t="shared" si="8"/>
        <v>742115.66572285176</v>
      </c>
      <c r="M70" s="37">
        <f t="shared" si="9"/>
        <v>668662.67071809818</v>
      </c>
      <c r="N70" s="41">
        <f>jan!M70</f>
        <v>1787867.9351468659</v>
      </c>
      <c r="O70" s="41">
        <f t="shared" si="10"/>
        <v>-1119205.2644287678</v>
      </c>
      <c r="P70" s="4"/>
      <c r="Q70" s="63"/>
      <c r="R70" s="4"/>
    </row>
    <row r="71" spans="1:18" s="34" customFormat="1" x14ac:dyDescent="0.2">
      <c r="A71" s="33">
        <v>1827</v>
      </c>
      <c r="B71" s="34" t="s">
        <v>299</v>
      </c>
      <c r="C71" s="36">
        <v>5083301</v>
      </c>
      <c r="D71" s="36">
        <f>jan!D71</f>
        <v>1391</v>
      </c>
      <c r="E71" s="37">
        <f t="shared" si="3"/>
        <v>3654.4219985621853</v>
      </c>
      <c r="F71" s="38">
        <f t="shared" si="1"/>
        <v>0.76244012918158821</v>
      </c>
      <c r="G71" s="39">
        <f t="shared" si="4"/>
        <v>683.18336194575988</v>
      </c>
      <c r="H71" s="39">
        <f t="shared" si="2"/>
        <v>230.76649507184766</v>
      </c>
      <c r="I71" s="66">
        <f t="shared" si="5"/>
        <v>913.94985701760754</v>
      </c>
      <c r="J71" s="80">
        <f t="shared" si="6"/>
        <v>-57.474956967725774</v>
      </c>
      <c r="K71" s="37">
        <f t="shared" si="7"/>
        <v>856.47490004988174</v>
      </c>
      <c r="L71" s="37">
        <f t="shared" si="8"/>
        <v>1271304.251111492</v>
      </c>
      <c r="M71" s="37">
        <f t="shared" si="9"/>
        <v>1191356.5859693855</v>
      </c>
      <c r="N71" s="41">
        <f>jan!M71</f>
        <v>718859.84733121283</v>
      </c>
      <c r="O71" s="41">
        <f t="shared" si="10"/>
        <v>472496.73863817262</v>
      </c>
      <c r="P71" s="4"/>
      <c r="Q71" s="63"/>
      <c r="R71" s="4"/>
    </row>
    <row r="72" spans="1:18" s="34" customFormat="1" x14ac:dyDescent="0.2">
      <c r="A72" s="33">
        <v>1828</v>
      </c>
      <c r="B72" s="34" t="s">
        <v>300</v>
      </c>
      <c r="C72" s="36">
        <v>6191759</v>
      </c>
      <c r="D72" s="36">
        <f>jan!D72</f>
        <v>1783</v>
      </c>
      <c r="E72" s="37">
        <f t="shared" si="3"/>
        <v>3472.6634885025237</v>
      </c>
      <c r="F72" s="38">
        <f t="shared" ref="F72:F135" si="11">IF(ISNUMBER(C72),E72/E$365,"")</f>
        <v>0.72451895260584931</v>
      </c>
      <c r="G72" s="39">
        <f t="shared" si="4"/>
        <v>792.23846798155694</v>
      </c>
      <c r="H72" s="39">
        <f t="shared" ref="H72:H135" si="12">IF(E72&gt;=E$365*0.9,0,IF(E72&lt;0.9*E$365,(E$365*0.9-E72)*0.35))</f>
        <v>294.3819735927292</v>
      </c>
      <c r="I72" s="66">
        <f t="shared" si="5"/>
        <v>1086.6204415742861</v>
      </c>
      <c r="J72" s="80">
        <f t="shared" si="6"/>
        <v>-57.474956967725774</v>
      </c>
      <c r="K72" s="37">
        <f t="shared" ref="K72:K135" si="13">I72+J72</f>
        <v>1029.1454846065603</v>
      </c>
      <c r="L72" s="37">
        <f t="shared" si="8"/>
        <v>1937444.2473269522</v>
      </c>
      <c r="M72" s="37">
        <f t="shared" si="9"/>
        <v>1834966.399053497</v>
      </c>
      <c r="N72" s="41">
        <f>jan!M72</f>
        <v>1632589.8798645237</v>
      </c>
      <c r="O72" s="41">
        <f t="shared" si="10"/>
        <v>202376.51918897335</v>
      </c>
      <c r="P72" s="4"/>
      <c r="Q72" s="63"/>
      <c r="R72" s="4"/>
    </row>
    <row r="73" spans="1:18" s="34" customFormat="1" x14ac:dyDescent="0.2">
      <c r="A73" s="33">
        <v>1832</v>
      </c>
      <c r="B73" s="34" t="s">
        <v>301</v>
      </c>
      <c r="C73" s="36">
        <v>31862670</v>
      </c>
      <c r="D73" s="36">
        <f>jan!D73</f>
        <v>4459</v>
      </c>
      <c r="E73" s="37">
        <f t="shared" ref="E73:E136" si="14">(C73)/D73</f>
        <v>7145.6985871271581</v>
      </c>
      <c r="F73" s="38">
        <f t="shared" si="11"/>
        <v>1.4908424248774439</v>
      </c>
      <c r="G73" s="39">
        <f t="shared" ref="G73:G136" si="15">(E$365-E73)*0.6</f>
        <v>-1411.5825911932236</v>
      </c>
      <c r="H73" s="39">
        <f t="shared" si="12"/>
        <v>0</v>
      </c>
      <c r="I73" s="66">
        <f t="shared" ref="I73:I136" si="16">G73+H73</f>
        <v>-1411.5825911932236</v>
      </c>
      <c r="J73" s="80">
        <f t="shared" ref="J73:J136" si="17">I$367</f>
        <v>-57.474956967725774</v>
      </c>
      <c r="K73" s="37">
        <f t="shared" si="13"/>
        <v>-1469.0575481609494</v>
      </c>
      <c r="L73" s="37">
        <f t="shared" si="8"/>
        <v>-6294246.7741305837</v>
      </c>
      <c r="M73" s="37">
        <f t="shared" si="9"/>
        <v>-6550527.6072496735</v>
      </c>
      <c r="N73" s="41">
        <f>jan!M73</f>
        <v>4717750.9325664109</v>
      </c>
      <c r="O73" s="41">
        <f t="shared" ref="O73:O136" si="18">M73-N73</f>
        <v>-11268278.539816085</v>
      </c>
      <c r="P73" s="4"/>
      <c r="Q73" s="63"/>
      <c r="R73" s="4"/>
    </row>
    <row r="74" spans="1:18" s="34" customFormat="1" x14ac:dyDescent="0.2">
      <c r="A74" s="33">
        <v>1833</v>
      </c>
      <c r="B74" s="34" t="s">
        <v>302</v>
      </c>
      <c r="C74" s="36">
        <v>120533968</v>
      </c>
      <c r="D74" s="36">
        <f>jan!D74</f>
        <v>25980</v>
      </c>
      <c r="E74" s="37">
        <f t="shared" si="14"/>
        <v>4639.4906851424175</v>
      </c>
      <c r="F74" s="38">
        <f t="shared" si="11"/>
        <v>0.96795987948532136</v>
      </c>
      <c r="G74" s="39">
        <f t="shared" si="15"/>
        <v>92.142149997620621</v>
      </c>
      <c r="H74" s="39">
        <f t="shared" si="12"/>
        <v>0</v>
      </c>
      <c r="I74" s="66">
        <f t="shared" si="16"/>
        <v>92.142149997620621</v>
      </c>
      <c r="J74" s="80">
        <f t="shared" si="17"/>
        <v>-57.474956967725774</v>
      </c>
      <c r="K74" s="37">
        <f t="shared" si="13"/>
        <v>34.667193029894847</v>
      </c>
      <c r="L74" s="37">
        <f t="shared" ref="L74:L137" si="19">(I74*D74)</f>
        <v>2393853.0569381835</v>
      </c>
      <c r="M74" s="37">
        <f t="shared" ref="M74:M137" si="20">(K74*D74)</f>
        <v>900653.6749166681</v>
      </c>
      <c r="N74" s="41">
        <f>jan!M74</f>
        <v>6670622.1663658665</v>
      </c>
      <c r="O74" s="41">
        <f t="shared" si="18"/>
        <v>-5769968.4914491987</v>
      </c>
      <c r="P74" s="4"/>
      <c r="Q74" s="63"/>
      <c r="R74" s="4"/>
    </row>
    <row r="75" spans="1:18" s="34" customFormat="1" x14ac:dyDescent="0.2">
      <c r="A75" s="33">
        <v>1834</v>
      </c>
      <c r="B75" s="34" t="s">
        <v>303</v>
      </c>
      <c r="C75" s="36">
        <v>10199226</v>
      </c>
      <c r="D75" s="36">
        <f>jan!D75</f>
        <v>1852</v>
      </c>
      <c r="E75" s="37">
        <f t="shared" si="14"/>
        <v>5507.1414686825055</v>
      </c>
      <c r="F75" s="38">
        <f t="shared" si="11"/>
        <v>1.1489821521585615</v>
      </c>
      <c r="G75" s="39">
        <f t="shared" si="15"/>
        <v>-428.44832012643218</v>
      </c>
      <c r="H75" s="39">
        <f t="shared" si="12"/>
        <v>0</v>
      </c>
      <c r="I75" s="66">
        <f t="shared" si="16"/>
        <v>-428.44832012643218</v>
      </c>
      <c r="J75" s="80">
        <f t="shared" si="17"/>
        <v>-57.474956967725774</v>
      </c>
      <c r="K75" s="37">
        <f t="shared" si="13"/>
        <v>-485.92327709415792</v>
      </c>
      <c r="L75" s="37">
        <f t="shared" si="19"/>
        <v>-793486.28887415235</v>
      </c>
      <c r="M75" s="37">
        <f t="shared" si="20"/>
        <v>-899929.90917838051</v>
      </c>
      <c r="N75" s="41">
        <f>jan!M75</f>
        <v>-644874.16765036492</v>
      </c>
      <c r="O75" s="41">
        <f t="shared" si="18"/>
        <v>-255055.74152801558</v>
      </c>
      <c r="P75" s="4"/>
      <c r="Q75" s="63"/>
      <c r="R75" s="4"/>
    </row>
    <row r="76" spans="1:18" s="34" customFormat="1" x14ac:dyDescent="0.2">
      <c r="A76" s="33">
        <v>1835</v>
      </c>
      <c r="B76" s="34" t="s">
        <v>304</v>
      </c>
      <c r="C76" s="36">
        <v>1816633</v>
      </c>
      <c r="D76" s="36">
        <f>jan!D76</f>
        <v>444</v>
      </c>
      <c r="E76" s="37">
        <f t="shared" si="14"/>
        <v>4091.515765765766</v>
      </c>
      <c r="F76" s="38">
        <f t="shared" si="11"/>
        <v>0.85363316284389756</v>
      </c>
      <c r="G76" s="39">
        <f t="shared" si="15"/>
        <v>420.92710162361152</v>
      </c>
      <c r="H76" s="39">
        <f t="shared" si="12"/>
        <v>77.783676550594436</v>
      </c>
      <c r="I76" s="66">
        <f t="shared" si="16"/>
        <v>498.71077817420598</v>
      </c>
      <c r="J76" s="80">
        <f t="shared" si="17"/>
        <v>-57.474956967725774</v>
      </c>
      <c r="K76" s="37">
        <f t="shared" si="13"/>
        <v>441.23582120648018</v>
      </c>
      <c r="L76" s="37">
        <f t="shared" si="19"/>
        <v>221427.58550934747</v>
      </c>
      <c r="M76" s="37">
        <f t="shared" si="20"/>
        <v>195908.70461567721</v>
      </c>
      <c r="N76" s="41">
        <f>jan!M76</f>
        <v>177659.38991017864</v>
      </c>
      <c r="O76" s="41">
        <f t="shared" si="18"/>
        <v>18249.314705498575</v>
      </c>
      <c r="P76" s="4"/>
      <c r="Q76" s="63"/>
      <c r="R76" s="4"/>
    </row>
    <row r="77" spans="1:18" s="34" customFormat="1" x14ac:dyDescent="0.2">
      <c r="A77" s="33">
        <v>1836</v>
      </c>
      <c r="B77" s="34" t="s">
        <v>305</v>
      </c>
      <c r="C77" s="36">
        <v>4927120</v>
      </c>
      <c r="D77" s="36">
        <f>jan!D77</f>
        <v>1139</v>
      </c>
      <c r="E77" s="37">
        <f t="shared" si="14"/>
        <v>4325.8296751536436</v>
      </c>
      <c r="F77" s="38">
        <f t="shared" si="11"/>
        <v>0.90251923221766595</v>
      </c>
      <c r="G77" s="39">
        <f t="shared" si="15"/>
        <v>280.33875599088498</v>
      </c>
      <c r="H77" s="39">
        <f t="shared" si="12"/>
        <v>0</v>
      </c>
      <c r="I77" s="66">
        <f t="shared" si="16"/>
        <v>280.33875599088498</v>
      </c>
      <c r="J77" s="80">
        <f t="shared" si="17"/>
        <v>-57.474956967725774</v>
      </c>
      <c r="K77" s="37">
        <f t="shared" si="13"/>
        <v>222.8637990231592</v>
      </c>
      <c r="L77" s="37">
        <f t="shared" si="19"/>
        <v>319305.84307361802</v>
      </c>
      <c r="M77" s="37">
        <f t="shared" si="20"/>
        <v>253841.86708737834</v>
      </c>
      <c r="N77" s="41">
        <f>jan!M77</f>
        <v>853523.71927408455</v>
      </c>
      <c r="O77" s="41">
        <f t="shared" si="18"/>
        <v>-599681.85218670615</v>
      </c>
      <c r="P77" s="4"/>
      <c r="Q77" s="63"/>
      <c r="R77" s="4"/>
    </row>
    <row r="78" spans="1:18" s="34" customFormat="1" x14ac:dyDescent="0.2">
      <c r="A78" s="33">
        <v>1837</v>
      </c>
      <c r="B78" s="34" t="s">
        <v>306</v>
      </c>
      <c r="C78" s="36">
        <v>37673159</v>
      </c>
      <c r="D78" s="36">
        <f>jan!D78</f>
        <v>6212</v>
      </c>
      <c r="E78" s="37">
        <f t="shared" si="14"/>
        <v>6064.57807469414</v>
      </c>
      <c r="F78" s="38">
        <f t="shared" si="11"/>
        <v>1.2652829072616327</v>
      </c>
      <c r="G78" s="39">
        <f t="shared" si="15"/>
        <v>-762.91028373341283</v>
      </c>
      <c r="H78" s="39">
        <f t="shared" si="12"/>
        <v>0</v>
      </c>
      <c r="I78" s="66">
        <f t="shared" si="16"/>
        <v>-762.91028373341283</v>
      </c>
      <c r="J78" s="80">
        <f t="shared" si="17"/>
        <v>-57.474956967725774</v>
      </c>
      <c r="K78" s="37">
        <f t="shared" si="13"/>
        <v>-820.38524070113863</v>
      </c>
      <c r="L78" s="37">
        <f t="shared" si="19"/>
        <v>-4739198.6825519605</v>
      </c>
      <c r="M78" s="37">
        <f t="shared" si="20"/>
        <v>-5096233.115235473</v>
      </c>
      <c r="N78" s="41">
        <f>jan!M78</f>
        <v>1257696.593604716</v>
      </c>
      <c r="O78" s="41">
        <f t="shared" si="18"/>
        <v>-6353929.7088401895</v>
      </c>
      <c r="P78" s="4"/>
      <c r="Q78" s="63"/>
      <c r="R78" s="4"/>
    </row>
    <row r="79" spans="1:18" s="34" customFormat="1" x14ac:dyDescent="0.2">
      <c r="A79" s="33">
        <v>1838</v>
      </c>
      <c r="B79" s="34" t="s">
        <v>307</v>
      </c>
      <c r="C79" s="36">
        <v>9062476</v>
      </c>
      <c r="D79" s="36">
        <f>jan!D79</f>
        <v>1928</v>
      </c>
      <c r="E79" s="37">
        <f t="shared" si="14"/>
        <v>4700.4543568464733</v>
      </c>
      <c r="F79" s="38">
        <f t="shared" si="11"/>
        <v>0.98067903171998716</v>
      </c>
      <c r="G79" s="39">
        <f t="shared" si="15"/>
        <v>55.563946975187172</v>
      </c>
      <c r="H79" s="39">
        <f t="shared" si="12"/>
        <v>0</v>
      </c>
      <c r="I79" s="66">
        <f t="shared" si="16"/>
        <v>55.563946975187172</v>
      </c>
      <c r="J79" s="80">
        <f t="shared" si="17"/>
        <v>-57.474956967725774</v>
      </c>
      <c r="K79" s="37">
        <f t="shared" si="13"/>
        <v>-1.9110099925386024</v>
      </c>
      <c r="L79" s="37">
        <f t="shared" si="19"/>
        <v>107127.28976816087</v>
      </c>
      <c r="M79" s="37">
        <f t="shared" si="20"/>
        <v>-3684.4272656144253</v>
      </c>
      <c r="N79" s="41">
        <f>jan!M79</f>
        <v>1291428.7773577131</v>
      </c>
      <c r="O79" s="41">
        <f t="shared" si="18"/>
        <v>-1295113.2046233276</v>
      </c>
      <c r="P79" s="4"/>
      <c r="Q79" s="63"/>
      <c r="R79" s="4"/>
    </row>
    <row r="80" spans="1:18" s="34" customFormat="1" x14ac:dyDescent="0.2">
      <c r="A80" s="33">
        <v>1839</v>
      </c>
      <c r="B80" s="34" t="s">
        <v>308</v>
      </c>
      <c r="C80" s="36">
        <v>6369281</v>
      </c>
      <c r="D80" s="36">
        <f>jan!D80</f>
        <v>1027</v>
      </c>
      <c r="E80" s="37">
        <f t="shared" si="14"/>
        <v>6201.8315481986365</v>
      </c>
      <c r="F80" s="38">
        <f t="shared" si="11"/>
        <v>1.2939187780260279</v>
      </c>
      <c r="G80" s="39">
        <f t="shared" si="15"/>
        <v>-845.26236783611068</v>
      </c>
      <c r="H80" s="39">
        <f t="shared" si="12"/>
        <v>0</v>
      </c>
      <c r="I80" s="66">
        <f t="shared" si="16"/>
        <v>-845.26236783611068</v>
      </c>
      <c r="J80" s="80">
        <f t="shared" si="17"/>
        <v>-57.474956967725774</v>
      </c>
      <c r="K80" s="37">
        <f t="shared" si="13"/>
        <v>-902.73732480383649</v>
      </c>
      <c r="L80" s="37">
        <f t="shared" si="19"/>
        <v>-868084.45176768571</v>
      </c>
      <c r="M80" s="37">
        <f t="shared" si="20"/>
        <v>-927111.23257354007</v>
      </c>
      <c r="N80" s="41">
        <f>jan!M80</f>
        <v>1637596.6956931385</v>
      </c>
      <c r="O80" s="41">
        <f t="shared" si="18"/>
        <v>-2564707.9282666785</v>
      </c>
      <c r="P80" s="4"/>
      <c r="Q80" s="63"/>
      <c r="R80" s="4"/>
    </row>
    <row r="81" spans="1:18" s="34" customFormat="1" x14ac:dyDescent="0.2">
      <c r="A81" s="33">
        <v>1840</v>
      </c>
      <c r="B81" s="34" t="s">
        <v>309</v>
      </c>
      <c r="C81" s="36">
        <v>17664434</v>
      </c>
      <c r="D81" s="36">
        <f>jan!D81</f>
        <v>4650</v>
      </c>
      <c r="E81" s="37">
        <f t="shared" si="14"/>
        <v>3798.8030107526884</v>
      </c>
      <c r="F81" s="38">
        <f t="shared" si="11"/>
        <v>0.79256305358090684</v>
      </c>
      <c r="G81" s="39">
        <f t="shared" si="15"/>
        <v>596.55475463145808</v>
      </c>
      <c r="H81" s="39">
        <f t="shared" si="12"/>
        <v>180.23314080517162</v>
      </c>
      <c r="I81" s="66">
        <f t="shared" si="16"/>
        <v>776.7878954366297</v>
      </c>
      <c r="J81" s="80">
        <f t="shared" si="17"/>
        <v>-57.474956967725774</v>
      </c>
      <c r="K81" s="37">
        <f t="shared" si="13"/>
        <v>719.31293846890389</v>
      </c>
      <c r="L81" s="37">
        <f t="shared" si="19"/>
        <v>3612063.7137803282</v>
      </c>
      <c r="M81" s="37">
        <f t="shared" si="20"/>
        <v>3344805.1638804032</v>
      </c>
      <c r="N81" s="41">
        <f>jan!M81</f>
        <v>3011293.505816061</v>
      </c>
      <c r="O81" s="41">
        <f t="shared" si="18"/>
        <v>333511.6580643421</v>
      </c>
      <c r="P81" s="4"/>
      <c r="Q81" s="63"/>
      <c r="R81" s="4"/>
    </row>
    <row r="82" spans="1:18" s="34" customFormat="1" x14ac:dyDescent="0.2">
      <c r="A82" s="33">
        <v>1841</v>
      </c>
      <c r="B82" s="34" t="s">
        <v>398</v>
      </c>
      <c r="C82" s="36">
        <v>44735340</v>
      </c>
      <c r="D82" s="36">
        <f>jan!D82</f>
        <v>9572</v>
      </c>
      <c r="E82" s="37">
        <f t="shared" si="14"/>
        <v>4673.5624738821562</v>
      </c>
      <c r="F82" s="38">
        <f t="shared" si="11"/>
        <v>0.9750684452225008</v>
      </c>
      <c r="G82" s="39">
        <f t="shared" si="15"/>
        <v>71.699076753777447</v>
      </c>
      <c r="H82" s="39">
        <f t="shared" si="12"/>
        <v>0</v>
      </c>
      <c r="I82" s="66">
        <f t="shared" si="16"/>
        <v>71.699076753777447</v>
      </c>
      <c r="J82" s="80">
        <f t="shared" si="17"/>
        <v>-57.474956967725774</v>
      </c>
      <c r="K82" s="37">
        <f t="shared" si="13"/>
        <v>14.224119786051673</v>
      </c>
      <c r="L82" s="37">
        <f t="shared" si="19"/>
        <v>686303.56268715777</v>
      </c>
      <c r="M82" s="37">
        <f t="shared" si="20"/>
        <v>136153.27459208661</v>
      </c>
      <c r="N82" s="41">
        <f>jan!M82</f>
        <v>3595638.7617572783</v>
      </c>
      <c r="O82" s="41">
        <f t="shared" si="18"/>
        <v>-3459485.4871651917</v>
      </c>
      <c r="P82" s="4"/>
      <c r="Q82" s="63"/>
      <c r="R82" s="4"/>
    </row>
    <row r="83" spans="1:18" s="34" customFormat="1" x14ac:dyDescent="0.2">
      <c r="A83" s="33">
        <v>1845</v>
      </c>
      <c r="B83" s="34" t="s">
        <v>310</v>
      </c>
      <c r="C83" s="36">
        <v>16001845</v>
      </c>
      <c r="D83" s="36">
        <f>jan!D83</f>
        <v>1845</v>
      </c>
      <c r="E83" s="37">
        <f t="shared" si="14"/>
        <v>8673.086720867208</v>
      </c>
      <c r="F83" s="38">
        <f t="shared" si="11"/>
        <v>1.8095089626931016</v>
      </c>
      <c r="G83" s="39">
        <f t="shared" si="15"/>
        <v>-2328.0154714372534</v>
      </c>
      <c r="H83" s="39">
        <f t="shared" si="12"/>
        <v>0</v>
      </c>
      <c r="I83" s="66">
        <f t="shared" si="16"/>
        <v>-2328.0154714372534</v>
      </c>
      <c r="J83" s="80">
        <f t="shared" si="17"/>
        <v>-57.474956967725774</v>
      </c>
      <c r="K83" s="37">
        <f t="shared" si="13"/>
        <v>-2385.490428404979</v>
      </c>
      <c r="L83" s="37">
        <f t="shared" si="19"/>
        <v>-4295188.5448017325</v>
      </c>
      <c r="M83" s="37">
        <f t="shared" si="20"/>
        <v>-4401229.8404071862</v>
      </c>
      <c r="N83" s="41">
        <f>jan!M83</f>
        <v>1054509.0232754047</v>
      </c>
      <c r="O83" s="41">
        <f t="shared" si="18"/>
        <v>-5455738.8636825904</v>
      </c>
      <c r="P83" s="4"/>
      <c r="Q83" s="63"/>
      <c r="R83" s="4"/>
    </row>
    <row r="84" spans="1:18" s="34" customFormat="1" x14ac:dyDescent="0.2">
      <c r="A84" s="33">
        <v>1848</v>
      </c>
      <c r="B84" s="34" t="s">
        <v>311</v>
      </c>
      <c r="C84" s="36">
        <v>10229428</v>
      </c>
      <c r="D84" s="36">
        <f>jan!D84</f>
        <v>2665</v>
      </c>
      <c r="E84" s="37">
        <f t="shared" si="14"/>
        <v>3838.4345215759849</v>
      </c>
      <c r="F84" s="38">
        <f t="shared" si="11"/>
        <v>0.80083157162388718</v>
      </c>
      <c r="G84" s="39">
        <f t="shared" si="15"/>
        <v>572.77584813748012</v>
      </c>
      <c r="H84" s="39">
        <f t="shared" si="12"/>
        <v>166.36211201701781</v>
      </c>
      <c r="I84" s="66">
        <f t="shared" si="16"/>
        <v>739.13796015449793</v>
      </c>
      <c r="J84" s="80">
        <f t="shared" si="17"/>
        <v>-57.474956967725774</v>
      </c>
      <c r="K84" s="37">
        <f t="shared" si="13"/>
        <v>681.66300318677213</v>
      </c>
      <c r="L84" s="37">
        <f t="shared" si="19"/>
        <v>1969802.663811737</v>
      </c>
      <c r="M84" s="37">
        <f t="shared" si="20"/>
        <v>1816631.9034927478</v>
      </c>
      <c r="N84" s="41">
        <f>jan!M84</f>
        <v>1435842.9280644739</v>
      </c>
      <c r="O84" s="41">
        <f t="shared" si="18"/>
        <v>380788.9754282739</v>
      </c>
      <c r="P84" s="4"/>
      <c r="Q84" s="63"/>
      <c r="R84" s="4"/>
    </row>
    <row r="85" spans="1:18" s="34" customFormat="1" x14ac:dyDescent="0.2">
      <c r="A85" s="33">
        <v>1851</v>
      </c>
      <c r="B85" s="34" t="s">
        <v>312</v>
      </c>
      <c r="C85" s="36">
        <v>7585625</v>
      </c>
      <c r="D85" s="36">
        <f>jan!D85</f>
        <v>1985</v>
      </c>
      <c r="E85" s="37">
        <f t="shared" si="14"/>
        <v>3821.4735516372798</v>
      </c>
      <c r="F85" s="38">
        <f t="shared" si="11"/>
        <v>0.79729292060980095</v>
      </c>
      <c r="G85" s="39">
        <f t="shared" si="15"/>
        <v>582.95243010070328</v>
      </c>
      <c r="H85" s="39">
        <f t="shared" si="12"/>
        <v>172.29845149556459</v>
      </c>
      <c r="I85" s="66">
        <f t="shared" si="16"/>
        <v>755.25088159626785</v>
      </c>
      <c r="J85" s="80">
        <f t="shared" si="17"/>
        <v>-57.474956967725774</v>
      </c>
      <c r="K85" s="37">
        <f t="shared" si="13"/>
        <v>697.77592462854204</v>
      </c>
      <c r="L85" s="37">
        <f t="shared" si="19"/>
        <v>1499172.9999685916</v>
      </c>
      <c r="M85" s="37">
        <f t="shared" si="20"/>
        <v>1385085.210387656</v>
      </c>
      <c r="N85" s="41">
        <f>jan!M85</f>
        <v>1168570.3277515878</v>
      </c>
      <c r="O85" s="41">
        <f t="shared" si="18"/>
        <v>216514.88263606816</v>
      </c>
      <c r="P85" s="4"/>
      <c r="Q85" s="63"/>
      <c r="R85" s="4"/>
    </row>
    <row r="86" spans="1:18" s="34" customFormat="1" x14ac:dyDescent="0.2">
      <c r="A86" s="33">
        <v>1853</v>
      </c>
      <c r="B86" s="34" t="s">
        <v>314</v>
      </c>
      <c r="C86" s="36">
        <v>5012121</v>
      </c>
      <c r="D86" s="36">
        <f>jan!D86</f>
        <v>1310</v>
      </c>
      <c r="E86" s="37">
        <f t="shared" si="14"/>
        <v>3826.0465648854961</v>
      </c>
      <c r="F86" s="38">
        <f t="shared" si="11"/>
        <v>0.79824701097295303</v>
      </c>
      <c r="G86" s="39">
        <f t="shared" si="15"/>
        <v>580.20862215177351</v>
      </c>
      <c r="H86" s="39">
        <f t="shared" si="12"/>
        <v>170.69789685868889</v>
      </c>
      <c r="I86" s="66">
        <f t="shared" si="16"/>
        <v>750.90651901046238</v>
      </c>
      <c r="J86" s="80">
        <f t="shared" si="17"/>
        <v>-57.474956967725774</v>
      </c>
      <c r="K86" s="37">
        <f t="shared" si="13"/>
        <v>693.43156204273657</v>
      </c>
      <c r="L86" s="37">
        <f t="shared" si="19"/>
        <v>983687.53990370571</v>
      </c>
      <c r="M86" s="37">
        <f t="shared" si="20"/>
        <v>908395.34627598489</v>
      </c>
      <c r="N86" s="41">
        <f>jan!M86</f>
        <v>1162323.0704557076</v>
      </c>
      <c r="O86" s="41">
        <f t="shared" si="18"/>
        <v>-253927.72417972272</v>
      </c>
      <c r="P86" s="4"/>
      <c r="Q86" s="63"/>
      <c r="R86" s="4"/>
    </row>
    <row r="87" spans="1:18" s="34" customFormat="1" x14ac:dyDescent="0.2">
      <c r="A87" s="33">
        <v>1856</v>
      </c>
      <c r="B87" s="34" t="s">
        <v>315</v>
      </c>
      <c r="C87" s="36">
        <v>2019285</v>
      </c>
      <c r="D87" s="36">
        <f>jan!D87</f>
        <v>469</v>
      </c>
      <c r="E87" s="37">
        <f t="shared" si="14"/>
        <v>4305.5117270788915</v>
      </c>
      <c r="F87" s="38">
        <f t="shared" si="11"/>
        <v>0.89828019825800998</v>
      </c>
      <c r="G87" s="39">
        <f t="shared" si="15"/>
        <v>292.52952483573625</v>
      </c>
      <c r="H87" s="39">
        <f t="shared" si="12"/>
        <v>2.8850900910005293</v>
      </c>
      <c r="I87" s="66">
        <f t="shared" si="16"/>
        <v>295.41461492673676</v>
      </c>
      <c r="J87" s="80">
        <f t="shared" si="17"/>
        <v>-57.474956967725774</v>
      </c>
      <c r="K87" s="37">
        <f t="shared" si="13"/>
        <v>237.93965795901099</v>
      </c>
      <c r="L87" s="37">
        <f t="shared" si="19"/>
        <v>138549.45440063954</v>
      </c>
      <c r="M87" s="37">
        <f t="shared" si="20"/>
        <v>111593.69958277616</v>
      </c>
      <c r="N87" s="41">
        <f>jan!M87</f>
        <v>41450.035190053473</v>
      </c>
      <c r="O87" s="41">
        <f t="shared" si="18"/>
        <v>70143.664392722683</v>
      </c>
      <c r="P87" s="4"/>
      <c r="Q87" s="63"/>
      <c r="R87" s="4"/>
    </row>
    <row r="88" spans="1:18" s="34" customFormat="1" x14ac:dyDescent="0.2">
      <c r="A88" s="33">
        <v>1857</v>
      </c>
      <c r="B88" s="34" t="s">
        <v>316</v>
      </c>
      <c r="C88" s="36">
        <v>3833021</v>
      </c>
      <c r="D88" s="36">
        <f>jan!D88</f>
        <v>688</v>
      </c>
      <c r="E88" s="37">
        <f t="shared" si="14"/>
        <v>5571.2514534883721</v>
      </c>
      <c r="F88" s="38">
        <f t="shared" si="11"/>
        <v>1.1623577352511671</v>
      </c>
      <c r="G88" s="39">
        <f t="shared" si="15"/>
        <v>-466.91431100995214</v>
      </c>
      <c r="H88" s="39">
        <f t="shared" si="12"/>
        <v>0</v>
      </c>
      <c r="I88" s="66">
        <f t="shared" si="16"/>
        <v>-466.91431100995214</v>
      </c>
      <c r="J88" s="80">
        <f t="shared" si="17"/>
        <v>-57.474956967725774</v>
      </c>
      <c r="K88" s="37">
        <f t="shared" si="13"/>
        <v>-524.38926797767795</v>
      </c>
      <c r="L88" s="37">
        <f t="shared" si="19"/>
        <v>-321237.04597484705</v>
      </c>
      <c r="M88" s="37">
        <f t="shared" si="20"/>
        <v>-360779.81636864244</v>
      </c>
      <c r="N88" s="41">
        <f>jan!M88</f>
        <v>-430911.82556341839</v>
      </c>
      <c r="O88" s="41">
        <f t="shared" si="18"/>
        <v>70132.00919477595</v>
      </c>
      <c r="P88" s="4"/>
      <c r="Q88" s="63"/>
      <c r="R88" s="4"/>
    </row>
    <row r="89" spans="1:18" s="34" customFormat="1" x14ac:dyDescent="0.2">
      <c r="A89" s="33">
        <v>1859</v>
      </c>
      <c r="B89" s="34" t="s">
        <v>317</v>
      </c>
      <c r="C89" s="36">
        <v>5810155</v>
      </c>
      <c r="D89" s="36">
        <f>jan!D89</f>
        <v>1220</v>
      </c>
      <c r="E89" s="37">
        <f t="shared" si="14"/>
        <v>4762.4221311475412</v>
      </c>
      <c r="F89" s="38">
        <f t="shared" si="11"/>
        <v>0.99360767484379464</v>
      </c>
      <c r="G89" s="39">
        <f t="shared" si="15"/>
        <v>18.383282394546402</v>
      </c>
      <c r="H89" s="39">
        <f t="shared" si="12"/>
        <v>0</v>
      </c>
      <c r="I89" s="66">
        <f t="shared" si="16"/>
        <v>18.383282394546402</v>
      </c>
      <c r="J89" s="80">
        <f t="shared" si="17"/>
        <v>-57.474956967725774</v>
      </c>
      <c r="K89" s="37">
        <f t="shared" si="13"/>
        <v>-39.091674573179375</v>
      </c>
      <c r="L89" s="37">
        <f t="shared" si="19"/>
        <v>22427.60452134661</v>
      </c>
      <c r="M89" s="37">
        <f t="shared" si="20"/>
        <v>-47691.842979278837</v>
      </c>
      <c r="N89" s="41">
        <f>jan!M89</f>
        <v>-84081.155795596816</v>
      </c>
      <c r="O89" s="41">
        <f t="shared" si="18"/>
        <v>36389.312816317979</v>
      </c>
      <c r="P89" s="4"/>
      <c r="Q89" s="63"/>
      <c r="R89" s="4"/>
    </row>
    <row r="90" spans="1:18" s="34" customFormat="1" x14ac:dyDescent="0.2">
      <c r="A90" s="33">
        <v>1860</v>
      </c>
      <c r="B90" s="34" t="s">
        <v>318</v>
      </c>
      <c r="C90" s="36">
        <v>48469964</v>
      </c>
      <c r="D90" s="36">
        <f>jan!D90</f>
        <v>11551</v>
      </c>
      <c r="E90" s="37">
        <f t="shared" si="14"/>
        <v>4196.17037485932</v>
      </c>
      <c r="F90" s="38">
        <f t="shared" si="11"/>
        <v>0.87546777135603215</v>
      </c>
      <c r="G90" s="39">
        <f t="shared" si="15"/>
        <v>358.13433616747915</v>
      </c>
      <c r="H90" s="39">
        <f t="shared" si="12"/>
        <v>41.15456336785055</v>
      </c>
      <c r="I90" s="66">
        <f t="shared" si="16"/>
        <v>399.28889953532968</v>
      </c>
      <c r="J90" s="80">
        <f t="shared" si="17"/>
        <v>-57.474956967725774</v>
      </c>
      <c r="K90" s="37">
        <f t="shared" si="13"/>
        <v>341.81394256760393</v>
      </c>
      <c r="L90" s="37">
        <f t="shared" si="19"/>
        <v>4612186.0785325933</v>
      </c>
      <c r="M90" s="37">
        <f t="shared" si="20"/>
        <v>3948292.850598393</v>
      </c>
      <c r="N90" s="41">
        <f>jan!M90</f>
        <v>3936206.3578884532</v>
      </c>
      <c r="O90" s="41">
        <f t="shared" si="18"/>
        <v>12086.492709939834</v>
      </c>
      <c r="P90" s="4"/>
      <c r="Q90" s="63"/>
      <c r="R90" s="4"/>
    </row>
    <row r="91" spans="1:18" s="34" customFormat="1" x14ac:dyDescent="0.2">
      <c r="A91" s="33">
        <v>1865</v>
      </c>
      <c r="B91" s="34" t="s">
        <v>319</v>
      </c>
      <c r="C91" s="36">
        <v>42420859</v>
      </c>
      <c r="D91" s="36">
        <f>jan!D91</f>
        <v>9736</v>
      </c>
      <c r="E91" s="37">
        <f t="shared" si="14"/>
        <v>4357.1137017255551</v>
      </c>
      <c r="F91" s="38">
        <f t="shared" si="11"/>
        <v>0.90904617335095406</v>
      </c>
      <c r="G91" s="39">
        <f t="shared" si="15"/>
        <v>261.5683400477381</v>
      </c>
      <c r="H91" s="39">
        <f t="shared" si="12"/>
        <v>0</v>
      </c>
      <c r="I91" s="66">
        <f t="shared" si="16"/>
        <v>261.5683400477381</v>
      </c>
      <c r="J91" s="80">
        <f t="shared" si="17"/>
        <v>-57.474956967725774</v>
      </c>
      <c r="K91" s="37">
        <f t="shared" si="13"/>
        <v>204.09338308001233</v>
      </c>
      <c r="L91" s="37">
        <f t="shared" si="19"/>
        <v>2546629.3587047784</v>
      </c>
      <c r="M91" s="37">
        <f t="shared" si="20"/>
        <v>1987053.1776670001</v>
      </c>
      <c r="N91" s="41">
        <f>jan!M91</f>
        <v>1453084.2452246496</v>
      </c>
      <c r="O91" s="41">
        <f t="shared" si="18"/>
        <v>533968.93244235055</v>
      </c>
      <c r="P91" s="4"/>
      <c r="Q91" s="63"/>
      <c r="R91" s="4"/>
    </row>
    <row r="92" spans="1:18" s="34" customFormat="1" x14ac:dyDescent="0.2">
      <c r="A92" s="33">
        <v>1866</v>
      </c>
      <c r="B92" s="34" t="s">
        <v>320</v>
      </c>
      <c r="C92" s="36">
        <v>35115076</v>
      </c>
      <c r="D92" s="36">
        <f>jan!D92</f>
        <v>8184</v>
      </c>
      <c r="E92" s="37">
        <f t="shared" si="14"/>
        <v>4290.6984359726293</v>
      </c>
      <c r="F92" s="38">
        <f t="shared" si="11"/>
        <v>0.89518962809695402</v>
      </c>
      <c r="G92" s="39">
        <f t="shared" si="15"/>
        <v>301.41749949949354</v>
      </c>
      <c r="H92" s="39">
        <f t="shared" si="12"/>
        <v>8.069741978192269</v>
      </c>
      <c r="I92" s="66">
        <f t="shared" si="16"/>
        <v>309.48724147768581</v>
      </c>
      <c r="J92" s="80">
        <f t="shared" si="17"/>
        <v>-57.474956967725774</v>
      </c>
      <c r="K92" s="37">
        <f t="shared" si="13"/>
        <v>252.01228450996004</v>
      </c>
      <c r="L92" s="37">
        <f t="shared" si="19"/>
        <v>2532843.5842533805</v>
      </c>
      <c r="M92" s="37">
        <f t="shared" si="20"/>
        <v>2062468.536429513</v>
      </c>
      <c r="N92" s="41">
        <f>jan!M92</f>
        <v>1252919.9680072449</v>
      </c>
      <c r="O92" s="41">
        <f t="shared" si="18"/>
        <v>809548.56842226814</v>
      </c>
      <c r="P92" s="4"/>
      <c r="Q92" s="63"/>
      <c r="R92" s="4"/>
    </row>
    <row r="93" spans="1:18" s="34" customFormat="1" x14ac:dyDescent="0.2">
      <c r="A93" s="33">
        <v>1867</v>
      </c>
      <c r="B93" s="34" t="s">
        <v>422</v>
      </c>
      <c r="C93" s="36">
        <v>16274027</v>
      </c>
      <c r="D93" s="36">
        <f>jan!D93</f>
        <v>2584</v>
      </c>
      <c r="E93" s="37">
        <f t="shared" si="14"/>
        <v>6297.9980650154803</v>
      </c>
      <c r="F93" s="38">
        <f t="shared" si="11"/>
        <v>1.3139824738809744</v>
      </c>
      <c r="G93" s="39">
        <f t="shared" si="15"/>
        <v>-902.96227792621698</v>
      </c>
      <c r="H93" s="39">
        <f t="shared" si="12"/>
        <v>0</v>
      </c>
      <c r="I93" s="66">
        <f t="shared" si="16"/>
        <v>-902.96227792621698</v>
      </c>
      <c r="J93" s="80">
        <f t="shared" si="17"/>
        <v>-57.474956967725774</v>
      </c>
      <c r="K93" s="37">
        <f t="shared" si="13"/>
        <v>-960.43723489394279</v>
      </c>
      <c r="L93" s="37">
        <f t="shared" si="19"/>
        <v>-2333254.5261613447</v>
      </c>
      <c r="M93" s="37">
        <f t="shared" si="20"/>
        <v>-2481769.814965948</v>
      </c>
      <c r="N93" s="41">
        <f>jan!M93</f>
        <v>-1460685.2611277224</v>
      </c>
      <c r="O93" s="41">
        <f t="shared" si="18"/>
        <v>-1021084.5538382255</v>
      </c>
      <c r="P93" s="4"/>
      <c r="Q93" s="63"/>
      <c r="R93" s="4"/>
    </row>
    <row r="94" spans="1:18" s="34" customFormat="1" x14ac:dyDescent="0.2">
      <c r="A94" s="33">
        <v>1868</v>
      </c>
      <c r="B94" s="34" t="s">
        <v>321</v>
      </c>
      <c r="C94" s="36">
        <v>22596210</v>
      </c>
      <c r="D94" s="36">
        <f>jan!D94</f>
        <v>4533</v>
      </c>
      <c r="E94" s="37">
        <f t="shared" si="14"/>
        <v>4984.824619457313</v>
      </c>
      <c r="F94" s="38">
        <f t="shared" si="11"/>
        <v>1.0400086055474531</v>
      </c>
      <c r="G94" s="39">
        <f t="shared" si="15"/>
        <v>-115.05821059131667</v>
      </c>
      <c r="H94" s="39">
        <f t="shared" si="12"/>
        <v>0</v>
      </c>
      <c r="I94" s="66">
        <f t="shared" si="16"/>
        <v>-115.05821059131667</v>
      </c>
      <c r="J94" s="80">
        <f t="shared" si="17"/>
        <v>-57.474956967725774</v>
      </c>
      <c r="K94" s="37">
        <f t="shared" si="13"/>
        <v>-172.53316755904245</v>
      </c>
      <c r="L94" s="37">
        <f t="shared" si="19"/>
        <v>-521558.86861043843</v>
      </c>
      <c r="M94" s="37">
        <f t="shared" si="20"/>
        <v>-782092.84854513942</v>
      </c>
      <c r="N94" s="41">
        <f>jan!M94</f>
        <v>-949374.27395199961</v>
      </c>
      <c r="O94" s="41">
        <f t="shared" si="18"/>
        <v>167281.42540686019</v>
      </c>
      <c r="P94" s="4"/>
      <c r="Q94" s="63"/>
      <c r="R94" s="4"/>
    </row>
    <row r="95" spans="1:18" s="34" customFormat="1" x14ac:dyDescent="0.2">
      <c r="A95" s="33">
        <v>1870</v>
      </c>
      <c r="B95" s="34" t="s">
        <v>385</v>
      </c>
      <c r="C95" s="36">
        <v>45505322</v>
      </c>
      <c r="D95" s="36">
        <f>jan!D95</f>
        <v>10561</v>
      </c>
      <c r="E95" s="37">
        <f t="shared" si="14"/>
        <v>4308.8080674178582</v>
      </c>
      <c r="F95" s="38">
        <f t="shared" si="11"/>
        <v>0.89896793004017883</v>
      </c>
      <c r="G95" s="39">
        <f t="shared" si="15"/>
        <v>290.55172063235619</v>
      </c>
      <c r="H95" s="39">
        <f t="shared" si="12"/>
        <v>1.731370972362174</v>
      </c>
      <c r="I95" s="66">
        <f t="shared" si="16"/>
        <v>292.28309160471838</v>
      </c>
      <c r="J95" s="80">
        <f t="shared" si="17"/>
        <v>-57.474956967725774</v>
      </c>
      <c r="K95" s="37">
        <f t="shared" si="13"/>
        <v>234.80813463699261</v>
      </c>
      <c r="L95" s="37">
        <f t="shared" si="19"/>
        <v>3086801.730437431</v>
      </c>
      <c r="M95" s="37">
        <f t="shared" si="20"/>
        <v>2479808.7099012788</v>
      </c>
      <c r="N95" s="41">
        <f>jan!M95</f>
        <v>1862087.8218382811</v>
      </c>
      <c r="O95" s="41">
        <f t="shared" si="18"/>
        <v>617720.88806299772</v>
      </c>
      <c r="P95" s="4"/>
      <c r="Q95" s="63"/>
      <c r="R95" s="4"/>
    </row>
    <row r="96" spans="1:18" s="34" customFormat="1" x14ac:dyDescent="0.2">
      <c r="A96" s="33">
        <v>1871</v>
      </c>
      <c r="B96" s="34" t="s">
        <v>322</v>
      </c>
      <c r="C96" s="36">
        <v>19915858</v>
      </c>
      <c r="D96" s="36">
        <f>jan!D96</f>
        <v>4577</v>
      </c>
      <c r="E96" s="37">
        <f t="shared" si="14"/>
        <v>4351.2908018352637</v>
      </c>
      <c r="F96" s="38">
        <f t="shared" si="11"/>
        <v>0.90783131295817188</v>
      </c>
      <c r="G96" s="39">
        <f t="shared" si="15"/>
        <v>265.06207998191292</v>
      </c>
      <c r="H96" s="39">
        <f t="shared" si="12"/>
        <v>0</v>
      </c>
      <c r="I96" s="66">
        <f t="shared" si="16"/>
        <v>265.06207998191292</v>
      </c>
      <c r="J96" s="80">
        <f t="shared" si="17"/>
        <v>-57.474956967725774</v>
      </c>
      <c r="K96" s="37">
        <f t="shared" si="13"/>
        <v>207.58712301418714</v>
      </c>
      <c r="L96" s="37">
        <f t="shared" si="19"/>
        <v>1213189.1400772154</v>
      </c>
      <c r="M96" s="37">
        <f t="shared" si="20"/>
        <v>950126.2620359346</v>
      </c>
      <c r="N96" s="41">
        <f>jan!M96</f>
        <v>650662.65813405963</v>
      </c>
      <c r="O96" s="41">
        <f t="shared" si="18"/>
        <v>299463.60390187497</v>
      </c>
      <c r="P96" s="4"/>
      <c r="Q96" s="63"/>
      <c r="R96" s="4"/>
    </row>
    <row r="97" spans="1:18" s="34" customFormat="1" x14ac:dyDescent="0.2">
      <c r="A97" s="33">
        <v>1874</v>
      </c>
      <c r="B97" s="34" t="s">
        <v>323</v>
      </c>
      <c r="C97" s="36">
        <v>6626832</v>
      </c>
      <c r="D97" s="36">
        <f>jan!D97</f>
        <v>979</v>
      </c>
      <c r="E97" s="37">
        <f t="shared" si="14"/>
        <v>6768.9805924412667</v>
      </c>
      <c r="F97" s="38">
        <f t="shared" si="11"/>
        <v>1.4122458871359496</v>
      </c>
      <c r="G97" s="39">
        <f t="shared" si="15"/>
        <v>-1185.5517943816888</v>
      </c>
      <c r="H97" s="39">
        <f t="shared" si="12"/>
        <v>0</v>
      </c>
      <c r="I97" s="66">
        <f t="shared" si="16"/>
        <v>-1185.5517943816888</v>
      </c>
      <c r="J97" s="80">
        <f t="shared" si="17"/>
        <v>-57.474956967725774</v>
      </c>
      <c r="K97" s="37">
        <f t="shared" si="13"/>
        <v>-1243.0267513494146</v>
      </c>
      <c r="L97" s="37">
        <f t="shared" si="19"/>
        <v>-1160655.2066996733</v>
      </c>
      <c r="M97" s="37">
        <f t="shared" si="20"/>
        <v>-1216923.1895710768</v>
      </c>
      <c r="N97" s="41">
        <f>jan!M97</f>
        <v>-637628.16108515533</v>
      </c>
      <c r="O97" s="41">
        <f t="shared" si="18"/>
        <v>-579295.02848592144</v>
      </c>
      <c r="P97" s="4"/>
      <c r="Q97" s="63"/>
      <c r="R97" s="4"/>
    </row>
    <row r="98" spans="1:18" s="34" customFormat="1" x14ac:dyDescent="0.2">
      <c r="A98" s="33">
        <v>1875</v>
      </c>
      <c r="B98" s="34" t="s">
        <v>384</v>
      </c>
      <c r="C98" s="36">
        <v>12979013</v>
      </c>
      <c r="D98" s="36">
        <f>jan!D98</f>
        <v>2682</v>
      </c>
      <c r="E98" s="37">
        <f t="shared" si="14"/>
        <v>4839.3038777032061</v>
      </c>
      <c r="F98" s="38">
        <f t="shared" si="11"/>
        <v>1.0096478937344071</v>
      </c>
      <c r="G98" s="39">
        <f t="shared" si="15"/>
        <v>-27.745765538852538</v>
      </c>
      <c r="H98" s="39">
        <f t="shared" si="12"/>
        <v>0</v>
      </c>
      <c r="I98" s="66">
        <f t="shared" si="16"/>
        <v>-27.745765538852538</v>
      </c>
      <c r="J98" s="80">
        <f t="shared" si="17"/>
        <v>-57.474956967725774</v>
      </c>
      <c r="K98" s="37">
        <f t="shared" si="13"/>
        <v>-85.220722506578312</v>
      </c>
      <c r="L98" s="37">
        <f t="shared" si="19"/>
        <v>-74414.143175202509</v>
      </c>
      <c r="M98" s="37">
        <f t="shared" si="20"/>
        <v>-228561.97776264304</v>
      </c>
      <c r="N98" s="41">
        <f>jan!M98</f>
        <v>2179710.1843222952</v>
      </c>
      <c r="O98" s="41">
        <f t="shared" si="18"/>
        <v>-2408272.1620849385</v>
      </c>
      <c r="P98" s="4"/>
      <c r="Q98" s="63"/>
      <c r="R98" s="4"/>
    </row>
    <row r="99" spans="1:18" s="34" customFormat="1" x14ac:dyDescent="0.2">
      <c r="A99" s="33">
        <v>3001</v>
      </c>
      <c r="B99" s="34" t="s">
        <v>63</v>
      </c>
      <c r="C99" s="36">
        <v>117070202</v>
      </c>
      <c r="D99" s="36">
        <f>jan!D99</f>
        <v>31730</v>
      </c>
      <c r="E99" s="37">
        <f t="shared" si="14"/>
        <v>3689.574598172077</v>
      </c>
      <c r="F99" s="38">
        <f t="shared" si="11"/>
        <v>0.76977418983418378</v>
      </c>
      <c r="G99" s="39">
        <f t="shared" si="15"/>
        <v>662.09180217982487</v>
      </c>
      <c r="H99" s="39">
        <f t="shared" si="12"/>
        <v>218.46308520838556</v>
      </c>
      <c r="I99" s="66">
        <f t="shared" si="16"/>
        <v>880.55488738821043</v>
      </c>
      <c r="J99" s="80">
        <f t="shared" si="17"/>
        <v>-57.474956967725774</v>
      </c>
      <c r="K99" s="37">
        <f t="shared" si="13"/>
        <v>823.07993042048463</v>
      </c>
      <c r="L99" s="37">
        <f t="shared" si="19"/>
        <v>27940006.576827917</v>
      </c>
      <c r="M99" s="37">
        <f t="shared" si="20"/>
        <v>26116326.192241978</v>
      </c>
      <c r="N99" s="41">
        <f>jan!M99</f>
        <v>22772409.485923361</v>
      </c>
      <c r="O99" s="41">
        <f t="shared" si="18"/>
        <v>3343916.7063186169</v>
      </c>
      <c r="P99" s="4"/>
      <c r="Q99" s="63"/>
      <c r="R99" s="4"/>
    </row>
    <row r="100" spans="1:18" s="34" customFormat="1" x14ac:dyDescent="0.2">
      <c r="A100" s="33">
        <v>3002</v>
      </c>
      <c r="B100" s="34" t="s">
        <v>64</v>
      </c>
      <c r="C100" s="36">
        <v>206257965</v>
      </c>
      <c r="D100" s="36">
        <f>jan!D100</f>
        <v>51240</v>
      </c>
      <c r="E100" s="37">
        <f t="shared" si="14"/>
        <v>4025.3310889929744</v>
      </c>
      <c r="F100" s="38">
        <f t="shared" si="11"/>
        <v>0.83982472650886486</v>
      </c>
      <c r="G100" s="39">
        <f t="shared" si="15"/>
        <v>460.63790768728649</v>
      </c>
      <c r="H100" s="39">
        <f t="shared" si="12"/>
        <v>100.94831342107149</v>
      </c>
      <c r="I100" s="66">
        <f t="shared" si="16"/>
        <v>561.58622110835802</v>
      </c>
      <c r="J100" s="80">
        <f t="shared" si="17"/>
        <v>-57.474956967725774</v>
      </c>
      <c r="K100" s="37">
        <f t="shared" si="13"/>
        <v>504.11126414063222</v>
      </c>
      <c r="L100" s="37">
        <f t="shared" si="19"/>
        <v>28775677.969592266</v>
      </c>
      <c r="M100" s="37">
        <f t="shared" si="20"/>
        <v>25830661.174565993</v>
      </c>
      <c r="N100" s="41">
        <f>jan!M100</f>
        <v>20327153.188282792</v>
      </c>
      <c r="O100" s="41">
        <f t="shared" si="18"/>
        <v>5503507.9862832017</v>
      </c>
      <c r="P100" s="4"/>
      <c r="Q100" s="63"/>
      <c r="R100" s="4"/>
    </row>
    <row r="101" spans="1:18" s="34" customFormat="1" x14ac:dyDescent="0.2">
      <c r="A101" s="33">
        <v>3003</v>
      </c>
      <c r="B101" s="34" t="s">
        <v>65</v>
      </c>
      <c r="C101" s="36">
        <v>224911957</v>
      </c>
      <c r="D101" s="36">
        <f>jan!D101</f>
        <v>59038</v>
      </c>
      <c r="E101" s="37">
        <f t="shared" si="14"/>
        <v>3809.6134184762354</v>
      </c>
      <c r="F101" s="38">
        <f t="shared" si="11"/>
        <v>0.79481848239139719</v>
      </c>
      <c r="G101" s="39">
        <f t="shared" si="15"/>
        <v>590.0685099973299</v>
      </c>
      <c r="H101" s="39">
        <f t="shared" si="12"/>
        <v>176.44949810193012</v>
      </c>
      <c r="I101" s="66">
        <f t="shared" si="16"/>
        <v>766.51800809925999</v>
      </c>
      <c r="J101" s="80">
        <f t="shared" si="17"/>
        <v>-57.474956967725774</v>
      </c>
      <c r="K101" s="37">
        <f t="shared" si="13"/>
        <v>709.04305113153418</v>
      </c>
      <c r="L101" s="37">
        <f t="shared" si="19"/>
        <v>45253690.162164114</v>
      </c>
      <c r="M101" s="37">
        <f t="shared" si="20"/>
        <v>41860483.652703516</v>
      </c>
      <c r="N101" s="41">
        <f>jan!M101</f>
        <v>37856591.167606153</v>
      </c>
      <c r="O101" s="41">
        <f t="shared" si="18"/>
        <v>4003892.4850973636</v>
      </c>
      <c r="P101" s="4"/>
      <c r="Q101" s="63"/>
      <c r="R101" s="4"/>
    </row>
    <row r="102" spans="1:18" s="34" customFormat="1" x14ac:dyDescent="0.2">
      <c r="A102" s="33">
        <v>3004</v>
      </c>
      <c r="B102" s="34" t="s">
        <v>66</v>
      </c>
      <c r="C102" s="36">
        <v>328254628</v>
      </c>
      <c r="D102" s="36">
        <f>jan!D102</f>
        <v>84444</v>
      </c>
      <c r="E102" s="37">
        <f t="shared" si="14"/>
        <v>3887.2463170858796</v>
      </c>
      <c r="F102" s="38">
        <f t="shared" si="11"/>
        <v>0.81101541784875997</v>
      </c>
      <c r="G102" s="39">
        <f t="shared" si="15"/>
        <v>543.48877083154332</v>
      </c>
      <c r="H102" s="39">
        <f t="shared" si="12"/>
        <v>149.27798358855466</v>
      </c>
      <c r="I102" s="66">
        <f t="shared" si="16"/>
        <v>692.76675442009798</v>
      </c>
      <c r="J102" s="80">
        <f t="shared" si="17"/>
        <v>-57.474956967725774</v>
      </c>
      <c r="K102" s="37">
        <f t="shared" si="13"/>
        <v>635.29179745237218</v>
      </c>
      <c r="L102" s="37">
        <f t="shared" si="19"/>
        <v>58499995.810250752</v>
      </c>
      <c r="M102" s="37">
        <f t="shared" si="20"/>
        <v>53646580.544068113</v>
      </c>
      <c r="N102" s="41">
        <f>jan!M102</f>
        <v>42918477.275619663</v>
      </c>
      <c r="O102" s="41">
        <f t="shared" si="18"/>
        <v>10728103.26844845</v>
      </c>
      <c r="P102" s="4"/>
      <c r="Q102" s="63"/>
      <c r="R102" s="4"/>
    </row>
    <row r="103" spans="1:18" s="34" customFormat="1" x14ac:dyDescent="0.2">
      <c r="A103" s="33">
        <v>3005</v>
      </c>
      <c r="B103" s="34" t="s">
        <v>138</v>
      </c>
      <c r="C103" s="36">
        <v>442187385</v>
      </c>
      <c r="D103" s="36">
        <f>jan!D103</f>
        <v>103291</v>
      </c>
      <c r="E103" s="37">
        <f t="shared" si="14"/>
        <v>4280.9865815995581</v>
      </c>
      <c r="F103" s="38">
        <f t="shared" si="11"/>
        <v>0.8931633959032691</v>
      </c>
      <c r="G103" s="39">
        <f t="shared" si="15"/>
        <v>307.24461212333625</v>
      </c>
      <c r="H103" s="39">
        <f t="shared" si="12"/>
        <v>11.468891008767194</v>
      </c>
      <c r="I103" s="66">
        <f t="shared" si="16"/>
        <v>318.71350313210343</v>
      </c>
      <c r="J103" s="80">
        <f t="shared" si="17"/>
        <v>-57.474956967725774</v>
      </c>
      <c r="K103" s="37">
        <f t="shared" si="13"/>
        <v>261.23854616437768</v>
      </c>
      <c r="L103" s="37">
        <f t="shared" si="19"/>
        <v>32920236.452018093</v>
      </c>
      <c r="M103" s="37">
        <f t="shared" si="20"/>
        <v>26983590.671864737</v>
      </c>
      <c r="N103" s="41">
        <f>jan!M103</f>
        <v>18164411.193210684</v>
      </c>
      <c r="O103" s="41">
        <f t="shared" si="18"/>
        <v>8819179.4786540531</v>
      </c>
      <c r="P103" s="4"/>
      <c r="Q103" s="63"/>
      <c r="R103" s="4"/>
    </row>
    <row r="104" spans="1:18" s="34" customFormat="1" x14ac:dyDescent="0.2">
      <c r="A104" s="33">
        <v>3006</v>
      </c>
      <c r="B104" s="34" t="s">
        <v>139</v>
      </c>
      <c r="C104" s="36">
        <v>133516332</v>
      </c>
      <c r="D104" s="36">
        <f>jan!D104</f>
        <v>28793</v>
      </c>
      <c r="E104" s="37">
        <f t="shared" si="14"/>
        <v>4637.1108255478766</v>
      </c>
      <c r="F104" s="38">
        <f t="shared" si="11"/>
        <v>0.96746335761198277</v>
      </c>
      <c r="G104" s="39">
        <f t="shared" si="15"/>
        <v>93.570065754345151</v>
      </c>
      <c r="H104" s="39">
        <f t="shared" si="12"/>
        <v>0</v>
      </c>
      <c r="I104" s="66">
        <f t="shared" si="16"/>
        <v>93.570065754345151</v>
      </c>
      <c r="J104" s="80">
        <f t="shared" si="17"/>
        <v>-57.474956967725774</v>
      </c>
      <c r="K104" s="37">
        <f t="shared" si="13"/>
        <v>36.095108786619377</v>
      </c>
      <c r="L104" s="37">
        <f t="shared" si="19"/>
        <v>2694162.9032648602</v>
      </c>
      <c r="M104" s="37">
        <f t="shared" si="20"/>
        <v>1039286.4672931317</v>
      </c>
      <c r="N104" s="41">
        <f>jan!M104</f>
        <v>78020.844407695258</v>
      </c>
      <c r="O104" s="41">
        <f t="shared" si="18"/>
        <v>961265.62288543652</v>
      </c>
      <c r="P104" s="4"/>
      <c r="Q104" s="63"/>
      <c r="R104" s="4"/>
    </row>
    <row r="105" spans="1:18" s="34" customFormat="1" x14ac:dyDescent="0.2">
      <c r="A105" s="33">
        <v>3007</v>
      </c>
      <c r="B105" s="34" t="s">
        <v>140</v>
      </c>
      <c r="C105" s="36">
        <v>125938224</v>
      </c>
      <c r="D105" s="36">
        <f>jan!D105</f>
        <v>31444</v>
      </c>
      <c r="E105" s="37">
        <f t="shared" si="14"/>
        <v>4005.1591400585166</v>
      </c>
      <c r="F105" s="38">
        <f t="shared" si="11"/>
        <v>0.83561615307167469</v>
      </c>
      <c r="G105" s="39">
        <f t="shared" si="15"/>
        <v>472.74107704796114</v>
      </c>
      <c r="H105" s="39">
        <f t="shared" si="12"/>
        <v>108.00849554813171</v>
      </c>
      <c r="I105" s="66">
        <f t="shared" si="16"/>
        <v>580.74957259609289</v>
      </c>
      <c r="J105" s="80">
        <f t="shared" si="17"/>
        <v>-57.474956967725774</v>
      </c>
      <c r="K105" s="37">
        <f t="shared" si="13"/>
        <v>523.27461562836709</v>
      </c>
      <c r="L105" s="37">
        <f t="shared" si="19"/>
        <v>18261089.560711544</v>
      </c>
      <c r="M105" s="37">
        <f t="shared" si="20"/>
        <v>16453847.013818374</v>
      </c>
      <c r="N105" s="41">
        <f>jan!M105</f>
        <v>16140368.39535059</v>
      </c>
      <c r="O105" s="41">
        <f t="shared" si="18"/>
        <v>313478.61846778356</v>
      </c>
      <c r="P105" s="4"/>
      <c r="Q105" s="63"/>
      <c r="R105" s="4"/>
    </row>
    <row r="106" spans="1:18" s="34" customFormat="1" x14ac:dyDescent="0.2">
      <c r="A106" s="33">
        <v>3011</v>
      </c>
      <c r="B106" s="34" t="s">
        <v>67</v>
      </c>
      <c r="C106" s="36">
        <v>22194130</v>
      </c>
      <c r="D106" s="36">
        <f>jan!D106</f>
        <v>4762</v>
      </c>
      <c r="E106" s="37">
        <f t="shared" si="14"/>
        <v>4660.6740865182701</v>
      </c>
      <c r="F106" s="38">
        <f t="shared" si="11"/>
        <v>0.97237947724602469</v>
      </c>
      <c r="G106" s="39">
        <f t="shared" si="15"/>
        <v>79.43210917210908</v>
      </c>
      <c r="H106" s="39">
        <f t="shared" si="12"/>
        <v>0</v>
      </c>
      <c r="I106" s="66">
        <f t="shared" si="16"/>
        <v>79.43210917210908</v>
      </c>
      <c r="J106" s="80">
        <f t="shared" si="17"/>
        <v>-57.474956967725774</v>
      </c>
      <c r="K106" s="37">
        <f t="shared" si="13"/>
        <v>21.957152204383306</v>
      </c>
      <c r="L106" s="37">
        <f t="shared" si="19"/>
        <v>378255.70387758344</v>
      </c>
      <c r="M106" s="37">
        <f t="shared" si="20"/>
        <v>104559.9587972733</v>
      </c>
      <c r="N106" s="41">
        <f>jan!M106</f>
        <v>-70454.122867730737</v>
      </c>
      <c r="O106" s="41">
        <f t="shared" si="18"/>
        <v>175014.08166500402</v>
      </c>
      <c r="P106" s="4"/>
      <c r="Q106" s="63"/>
      <c r="R106" s="4"/>
    </row>
    <row r="107" spans="1:18" s="34" customFormat="1" x14ac:dyDescent="0.2">
      <c r="A107" s="33">
        <v>3012</v>
      </c>
      <c r="B107" s="34" t="s">
        <v>68</v>
      </c>
      <c r="C107" s="36">
        <v>4839953</v>
      </c>
      <c r="D107" s="36">
        <f>jan!D107</f>
        <v>1329</v>
      </c>
      <c r="E107" s="37">
        <f t="shared" si="14"/>
        <v>3641.8006019563582</v>
      </c>
      <c r="F107" s="38">
        <f t="shared" si="11"/>
        <v>0.7598068648069799</v>
      </c>
      <c r="G107" s="39">
        <f t="shared" si="15"/>
        <v>690.75619990925622</v>
      </c>
      <c r="H107" s="39">
        <f t="shared" si="12"/>
        <v>235.18398388388718</v>
      </c>
      <c r="I107" s="66">
        <f t="shared" si="16"/>
        <v>925.94018379314343</v>
      </c>
      <c r="J107" s="80">
        <f t="shared" si="17"/>
        <v>-57.474956967725774</v>
      </c>
      <c r="K107" s="37">
        <f t="shared" si="13"/>
        <v>868.46522682541763</v>
      </c>
      <c r="L107" s="37">
        <f t="shared" si="19"/>
        <v>1230574.5042610876</v>
      </c>
      <c r="M107" s="37">
        <f t="shared" si="20"/>
        <v>1154190.28645098</v>
      </c>
      <c r="N107" s="41">
        <f>jan!M107</f>
        <v>1114944.453920332</v>
      </c>
      <c r="O107" s="41">
        <f t="shared" si="18"/>
        <v>39245.832530647982</v>
      </c>
      <c r="P107" s="4"/>
      <c r="Q107" s="63"/>
      <c r="R107" s="4"/>
    </row>
    <row r="108" spans="1:18" s="34" customFormat="1" x14ac:dyDescent="0.2">
      <c r="A108" s="33">
        <v>3013</v>
      </c>
      <c r="B108" s="34" t="s">
        <v>69</v>
      </c>
      <c r="C108" s="36">
        <v>11891883</v>
      </c>
      <c r="D108" s="36">
        <f>jan!D108</f>
        <v>3639</v>
      </c>
      <c r="E108" s="37">
        <f t="shared" si="14"/>
        <v>3267.8985985160757</v>
      </c>
      <c r="F108" s="38">
        <f t="shared" si="11"/>
        <v>0.68179784124144027</v>
      </c>
      <c r="G108" s="39">
        <f t="shared" si="15"/>
        <v>915.09740197342569</v>
      </c>
      <c r="H108" s="39">
        <f t="shared" si="12"/>
        <v>366.04968508798601</v>
      </c>
      <c r="I108" s="66">
        <f t="shared" si="16"/>
        <v>1281.1470870614116</v>
      </c>
      <c r="J108" s="80">
        <f t="shared" si="17"/>
        <v>-57.474956967725774</v>
      </c>
      <c r="K108" s="37">
        <f t="shared" si="13"/>
        <v>1223.6721300936858</v>
      </c>
      <c r="L108" s="37">
        <f t="shared" si="19"/>
        <v>4662094.2498164773</v>
      </c>
      <c r="M108" s="37">
        <f t="shared" si="20"/>
        <v>4452942.8814109229</v>
      </c>
      <c r="N108" s="41">
        <f>jan!M108</f>
        <v>3584371.3777773422</v>
      </c>
      <c r="O108" s="41">
        <f t="shared" si="18"/>
        <v>868571.50363358064</v>
      </c>
      <c r="P108" s="4"/>
      <c r="Q108" s="63"/>
      <c r="R108" s="4"/>
    </row>
    <row r="109" spans="1:18" s="34" customFormat="1" x14ac:dyDescent="0.2">
      <c r="A109" s="33">
        <v>3014</v>
      </c>
      <c r="B109" s="34" t="s">
        <v>399</v>
      </c>
      <c r="C109" s="36">
        <v>215413501</v>
      </c>
      <c r="D109" s="36">
        <f>jan!D109</f>
        <v>46382</v>
      </c>
      <c r="E109" s="37">
        <f t="shared" si="14"/>
        <v>4644.3340304428439</v>
      </c>
      <c r="F109" s="38">
        <f t="shared" si="11"/>
        <v>0.9689703705610595</v>
      </c>
      <c r="G109" s="39">
        <f t="shared" si="15"/>
        <v>89.236142817364808</v>
      </c>
      <c r="H109" s="39">
        <f t="shared" si="12"/>
        <v>0</v>
      </c>
      <c r="I109" s="66">
        <f t="shared" si="16"/>
        <v>89.236142817364808</v>
      </c>
      <c r="J109" s="80">
        <f t="shared" si="17"/>
        <v>-57.474956967725774</v>
      </c>
      <c r="K109" s="37">
        <f t="shared" si="13"/>
        <v>31.761185849639034</v>
      </c>
      <c r="L109" s="37">
        <f t="shared" si="19"/>
        <v>4138950.7761550145</v>
      </c>
      <c r="M109" s="37">
        <f t="shared" si="20"/>
        <v>1473147.3220779577</v>
      </c>
      <c r="N109" s="41">
        <f>jan!M109</f>
        <v>8274133.3458103463</v>
      </c>
      <c r="O109" s="41">
        <f t="shared" si="18"/>
        <v>-6800986.0237323884</v>
      </c>
      <c r="P109" s="4"/>
      <c r="Q109" s="63"/>
      <c r="R109" s="4"/>
    </row>
    <row r="110" spans="1:18" s="34" customFormat="1" x14ac:dyDescent="0.2">
      <c r="A110" s="33">
        <v>3015</v>
      </c>
      <c r="B110" s="34" t="s">
        <v>70</v>
      </c>
      <c r="C110" s="36">
        <v>15612928</v>
      </c>
      <c r="D110" s="36">
        <f>jan!D110</f>
        <v>3886</v>
      </c>
      <c r="E110" s="37">
        <f t="shared" si="14"/>
        <v>4017.7375193000516</v>
      </c>
      <c r="F110" s="38">
        <f t="shared" si="11"/>
        <v>0.83824044252089103</v>
      </c>
      <c r="G110" s="39">
        <f t="shared" si="15"/>
        <v>465.19404950304011</v>
      </c>
      <c r="H110" s="39">
        <f t="shared" si="12"/>
        <v>103.60606281359446</v>
      </c>
      <c r="I110" s="66">
        <f t="shared" si="16"/>
        <v>568.80011231663457</v>
      </c>
      <c r="J110" s="80">
        <f t="shared" si="17"/>
        <v>-57.474956967725774</v>
      </c>
      <c r="K110" s="37">
        <f t="shared" si="13"/>
        <v>511.32515534890877</v>
      </c>
      <c r="L110" s="37">
        <f t="shared" si="19"/>
        <v>2210357.2364624417</v>
      </c>
      <c r="M110" s="37">
        <f t="shared" si="20"/>
        <v>1987009.5536858595</v>
      </c>
      <c r="N110" s="41">
        <f>jan!M110</f>
        <v>3092815.7628174643</v>
      </c>
      <c r="O110" s="41">
        <f t="shared" si="18"/>
        <v>-1105806.2091316048</v>
      </c>
      <c r="P110" s="4"/>
      <c r="Q110" s="63"/>
      <c r="R110" s="4"/>
    </row>
    <row r="111" spans="1:18" s="34" customFormat="1" x14ac:dyDescent="0.2">
      <c r="A111" s="33">
        <v>3016</v>
      </c>
      <c r="B111" s="34" t="s">
        <v>71</v>
      </c>
      <c r="C111" s="36">
        <v>29450987</v>
      </c>
      <c r="D111" s="36">
        <f>jan!D111</f>
        <v>8371</v>
      </c>
      <c r="E111" s="37">
        <f t="shared" si="14"/>
        <v>3518.216103213475</v>
      </c>
      <c r="F111" s="38">
        <f t="shared" si="11"/>
        <v>0.7340228198271066</v>
      </c>
      <c r="G111" s="39">
        <f t="shared" si="15"/>
        <v>764.90689915498615</v>
      </c>
      <c r="H111" s="39">
        <f t="shared" si="12"/>
        <v>278.43855844389628</v>
      </c>
      <c r="I111" s="66">
        <f t="shared" si="16"/>
        <v>1043.3454575988824</v>
      </c>
      <c r="J111" s="80">
        <f t="shared" si="17"/>
        <v>-57.474956967725774</v>
      </c>
      <c r="K111" s="37">
        <f t="shared" si="13"/>
        <v>985.87050063115657</v>
      </c>
      <c r="L111" s="37">
        <f t="shared" si="19"/>
        <v>8733844.8255602438</v>
      </c>
      <c r="M111" s="37">
        <f t="shared" si="20"/>
        <v>8252721.9607834117</v>
      </c>
      <c r="N111" s="41">
        <f>jan!M111</f>
        <v>7239874.9990723105</v>
      </c>
      <c r="O111" s="41">
        <f t="shared" si="18"/>
        <v>1012846.9617111012</v>
      </c>
      <c r="P111" s="4"/>
      <c r="Q111" s="63"/>
      <c r="R111" s="4"/>
    </row>
    <row r="112" spans="1:18" s="34" customFormat="1" x14ac:dyDescent="0.2">
      <c r="A112" s="33">
        <v>3017</v>
      </c>
      <c r="B112" s="34" t="s">
        <v>72</v>
      </c>
      <c r="C112" s="36">
        <v>31340297</v>
      </c>
      <c r="D112" s="36">
        <f>jan!D112</f>
        <v>8317</v>
      </c>
      <c r="E112" s="37">
        <f t="shared" si="14"/>
        <v>3768.221353853553</v>
      </c>
      <c r="F112" s="38">
        <f t="shared" si="11"/>
        <v>0.78618265130499632</v>
      </c>
      <c r="G112" s="39">
        <f t="shared" si="15"/>
        <v>614.90374877093939</v>
      </c>
      <c r="H112" s="39">
        <f t="shared" si="12"/>
        <v>190.93672071986899</v>
      </c>
      <c r="I112" s="66">
        <f t="shared" si="16"/>
        <v>805.84046949080835</v>
      </c>
      <c r="J112" s="80">
        <f t="shared" si="17"/>
        <v>-57.474956967725774</v>
      </c>
      <c r="K112" s="37">
        <f t="shared" si="13"/>
        <v>748.36551252308254</v>
      </c>
      <c r="L112" s="37">
        <f t="shared" si="19"/>
        <v>6702175.1847550534</v>
      </c>
      <c r="M112" s="37">
        <f t="shared" si="20"/>
        <v>6224155.9676544778</v>
      </c>
      <c r="N112" s="41">
        <f>jan!M112</f>
        <v>5342560.2644886393</v>
      </c>
      <c r="O112" s="41">
        <f t="shared" si="18"/>
        <v>881595.70316583849</v>
      </c>
      <c r="P112" s="4"/>
      <c r="Q112" s="63"/>
      <c r="R112" s="4"/>
    </row>
    <row r="113" spans="1:18" s="34" customFormat="1" x14ac:dyDescent="0.2">
      <c r="A113" s="33">
        <v>3018</v>
      </c>
      <c r="B113" s="34" t="s">
        <v>400</v>
      </c>
      <c r="C113" s="36">
        <v>23542085</v>
      </c>
      <c r="D113" s="36">
        <f>jan!D113</f>
        <v>6023</v>
      </c>
      <c r="E113" s="37">
        <f t="shared" si="14"/>
        <v>3908.6974929437156</v>
      </c>
      <c r="F113" s="38">
        <f t="shared" si="11"/>
        <v>0.81549088272352821</v>
      </c>
      <c r="G113" s="39">
        <f t="shared" si="15"/>
        <v>530.61806531684181</v>
      </c>
      <c r="H113" s="39">
        <f t="shared" si="12"/>
        <v>141.77007203831207</v>
      </c>
      <c r="I113" s="66">
        <f t="shared" si="16"/>
        <v>672.38813735515384</v>
      </c>
      <c r="J113" s="80">
        <f t="shared" si="17"/>
        <v>-57.474956967725774</v>
      </c>
      <c r="K113" s="37">
        <f t="shared" si="13"/>
        <v>614.91318038742804</v>
      </c>
      <c r="L113" s="37">
        <f t="shared" si="19"/>
        <v>4049793.7512900918</v>
      </c>
      <c r="M113" s="37">
        <f t="shared" si="20"/>
        <v>3703622.0854734792</v>
      </c>
      <c r="N113" s="41">
        <f>jan!M113</f>
        <v>3385532.8082860503</v>
      </c>
      <c r="O113" s="41">
        <f t="shared" si="18"/>
        <v>318089.2771874289</v>
      </c>
      <c r="P113" s="4"/>
      <c r="Q113" s="63"/>
      <c r="R113" s="4"/>
    </row>
    <row r="114" spans="1:18" s="34" customFormat="1" x14ac:dyDescent="0.2">
      <c r="A114" s="33">
        <v>3019</v>
      </c>
      <c r="B114" s="34" t="s">
        <v>73</v>
      </c>
      <c r="C114" s="36">
        <v>84211032</v>
      </c>
      <c r="D114" s="36">
        <f>jan!D114</f>
        <v>19089</v>
      </c>
      <c r="E114" s="37">
        <f t="shared" si="14"/>
        <v>4411.4952066635233</v>
      </c>
      <c r="F114" s="38">
        <f t="shared" si="11"/>
        <v>0.92039205559069182</v>
      </c>
      <c r="G114" s="39">
        <f t="shared" si="15"/>
        <v>228.93943708495718</v>
      </c>
      <c r="H114" s="39">
        <f t="shared" si="12"/>
        <v>0</v>
      </c>
      <c r="I114" s="66">
        <f t="shared" si="16"/>
        <v>228.93943708495718</v>
      </c>
      <c r="J114" s="80">
        <f t="shared" si="17"/>
        <v>-57.474956967725774</v>
      </c>
      <c r="K114" s="37">
        <f t="shared" si="13"/>
        <v>171.4644801172314</v>
      </c>
      <c r="L114" s="37">
        <f t="shared" si="19"/>
        <v>4370224.9145147474</v>
      </c>
      <c r="M114" s="37">
        <f t="shared" si="20"/>
        <v>3273085.4609578303</v>
      </c>
      <c r="N114" s="41">
        <f>jan!M114</f>
        <v>1835567.0770638126</v>
      </c>
      <c r="O114" s="41">
        <f t="shared" si="18"/>
        <v>1437518.3838940177</v>
      </c>
      <c r="P114" s="4"/>
      <c r="Q114" s="63"/>
      <c r="R114" s="4"/>
    </row>
    <row r="115" spans="1:18" s="34" customFormat="1" x14ac:dyDescent="0.2">
      <c r="A115" s="33">
        <v>3020</v>
      </c>
      <c r="B115" s="34" t="s">
        <v>401</v>
      </c>
      <c r="C115" s="36">
        <v>317281450</v>
      </c>
      <c r="D115" s="36">
        <f>jan!D115</f>
        <v>62245</v>
      </c>
      <c r="E115" s="37">
        <f t="shared" si="14"/>
        <v>5097.3001847537953</v>
      </c>
      <c r="F115" s="38">
        <f t="shared" si="11"/>
        <v>1.063474938819353</v>
      </c>
      <c r="G115" s="39">
        <f t="shared" si="15"/>
        <v>-182.54354976920604</v>
      </c>
      <c r="H115" s="39">
        <f t="shared" si="12"/>
        <v>0</v>
      </c>
      <c r="I115" s="66">
        <f t="shared" si="16"/>
        <v>-182.54354976920604</v>
      </c>
      <c r="J115" s="80">
        <f t="shared" si="17"/>
        <v>-57.474956967725774</v>
      </c>
      <c r="K115" s="37">
        <f t="shared" si="13"/>
        <v>-240.01850673693181</v>
      </c>
      <c r="L115" s="37">
        <f t="shared" si="19"/>
        <v>-11362423.255384229</v>
      </c>
      <c r="M115" s="37">
        <f t="shared" si="20"/>
        <v>-14939951.951840321</v>
      </c>
      <c r="N115" s="41">
        <f>jan!M115</f>
        <v>-19488396.915981084</v>
      </c>
      <c r="O115" s="41">
        <f t="shared" si="18"/>
        <v>4548444.9641407635</v>
      </c>
      <c r="P115" s="4"/>
      <c r="Q115" s="63"/>
      <c r="R115" s="4"/>
    </row>
    <row r="116" spans="1:18" s="34" customFormat="1" x14ac:dyDescent="0.2">
      <c r="A116" s="33">
        <v>3021</v>
      </c>
      <c r="B116" s="34" t="s">
        <v>74</v>
      </c>
      <c r="C116" s="36">
        <v>93263135</v>
      </c>
      <c r="D116" s="36">
        <f>jan!D116</f>
        <v>21350</v>
      </c>
      <c r="E116" s="37">
        <f t="shared" si="14"/>
        <v>4368.2967213114753</v>
      </c>
      <c r="F116" s="38">
        <f t="shared" si="11"/>
        <v>0.91137934201650062</v>
      </c>
      <c r="G116" s="39">
        <f t="shared" si="15"/>
        <v>254.85852829618597</v>
      </c>
      <c r="H116" s="39">
        <f t="shared" si="12"/>
        <v>0</v>
      </c>
      <c r="I116" s="66">
        <f t="shared" si="16"/>
        <v>254.85852829618597</v>
      </c>
      <c r="J116" s="80">
        <f t="shared" si="17"/>
        <v>-57.474956967725774</v>
      </c>
      <c r="K116" s="37">
        <f t="shared" si="13"/>
        <v>197.38357132846019</v>
      </c>
      <c r="L116" s="37">
        <f t="shared" si="19"/>
        <v>5441229.5791235706</v>
      </c>
      <c r="M116" s="37">
        <f t="shared" si="20"/>
        <v>4214139.2478626249</v>
      </c>
      <c r="N116" s="41">
        <f>jan!M116</f>
        <v>2587702.4735770547</v>
      </c>
      <c r="O116" s="41">
        <f t="shared" si="18"/>
        <v>1626436.7742855703</v>
      </c>
      <c r="P116" s="4"/>
      <c r="Q116" s="63"/>
      <c r="R116" s="4"/>
    </row>
    <row r="117" spans="1:18" s="34" customFormat="1" x14ac:dyDescent="0.2">
      <c r="A117" s="33">
        <v>3022</v>
      </c>
      <c r="B117" s="34" t="s">
        <v>75</v>
      </c>
      <c r="C117" s="36">
        <v>85631354</v>
      </c>
      <c r="D117" s="36">
        <f>jan!D117</f>
        <v>16106</v>
      </c>
      <c r="E117" s="37">
        <f t="shared" si="14"/>
        <v>5316.736247361232</v>
      </c>
      <c r="F117" s="38">
        <f t="shared" si="11"/>
        <v>1.1092569694625953</v>
      </c>
      <c r="G117" s="39">
        <f t="shared" si="15"/>
        <v>-314.20518733366805</v>
      </c>
      <c r="H117" s="39">
        <f t="shared" si="12"/>
        <v>0</v>
      </c>
      <c r="I117" s="66">
        <f t="shared" si="16"/>
        <v>-314.20518733366805</v>
      </c>
      <c r="J117" s="80">
        <f t="shared" si="17"/>
        <v>-57.474956967725774</v>
      </c>
      <c r="K117" s="37">
        <f t="shared" si="13"/>
        <v>-371.68014430139385</v>
      </c>
      <c r="L117" s="37">
        <f t="shared" si="19"/>
        <v>-5060588.7471960578</v>
      </c>
      <c r="M117" s="37">
        <f t="shared" si="20"/>
        <v>-5986280.4041182492</v>
      </c>
      <c r="N117" s="41">
        <f>jan!M117</f>
        <v>-6248689.6141343266</v>
      </c>
      <c r="O117" s="41">
        <f t="shared" si="18"/>
        <v>262409.21001607738</v>
      </c>
      <c r="P117" s="4"/>
      <c r="Q117" s="63"/>
      <c r="R117" s="4"/>
    </row>
    <row r="118" spans="1:18" s="34" customFormat="1" x14ac:dyDescent="0.2">
      <c r="A118" s="33">
        <v>3023</v>
      </c>
      <c r="B118" s="34" t="s">
        <v>76</v>
      </c>
      <c r="C118" s="36">
        <v>94833841</v>
      </c>
      <c r="D118" s="36">
        <f>jan!D118</f>
        <v>20322</v>
      </c>
      <c r="E118" s="37">
        <f t="shared" si="14"/>
        <v>4666.5604271233142</v>
      </c>
      <c r="F118" s="38">
        <f t="shared" si="11"/>
        <v>0.97360757358877936</v>
      </c>
      <c r="G118" s="39">
        <f t="shared" si="15"/>
        <v>75.900304809082627</v>
      </c>
      <c r="H118" s="39">
        <f t="shared" si="12"/>
        <v>0</v>
      </c>
      <c r="I118" s="66">
        <f t="shared" si="16"/>
        <v>75.900304809082627</v>
      </c>
      <c r="J118" s="80">
        <f t="shared" si="17"/>
        <v>-57.474956967725774</v>
      </c>
      <c r="K118" s="37">
        <f t="shared" si="13"/>
        <v>18.425347841356853</v>
      </c>
      <c r="L118" s="37">
        <f t="shared" si="19"/>
        <v>1542445.9943301771</v>
      </c>
      <c r="M118" s="37">
        <f t="shared" si="20"/>
        <v>374439.91883205395</v>
      </c>
      <c r="N118" s="41">
        <f>jan!M118</f>
        <v>-723247.50334272021</v>
      </c>
      <c r="O118" s="41">
        <f t="shared" si="18"/>
        <v>1097687.4221747741</v>
      </c>
      <c r="P118" s="4"/>
      <c r="Q118" s="63"/>
      <c r="R118" s="4"/>
    </row>
    <row r="119" spans="1:18" s="34" customFormat="1" x14ac:dyDescent="0.2">
      <c r="A119" s="33">
        <v>3024</v>
      </c>
      <c r="B119" s="34" t="s">
        <v>77</v>
      </c>
      <c r="C119" s="36">
        <v>932295498</v>
      </c>
      <c r="D119" s="36">
        <f>jan!D119</f>
        <v>129874</v>
      </c>
      <c r="E119" s="37">
        <f t="shared" si="14"/>
        <v>7178.4614164497898</v>
      </c>
      <c r="F119" s="38">
        <f t="shared" si="11"/>
        <v>1.49767789593988</v>
      </c>
      <c r="G119" s="39">
        <f t="shared" si="15"/>
        <v>-1431.2402887868027</v>
      </c>
      <c r="H119" s="39">
        <f t="shared" si="12"/>
        <v>0</v>
      </c>
      <c r="I119" s="66">
        <f t="shared" si="16"/>
        <v>-1431.2402887868027</v>
      </c>
      <c r="J119" s="80">
        <f t="shared" si="17"/>
        <v>-57.474956967725774</v>
      </c>
      <c r="K119" s="37">
        <f t="shared" si="13"/>
        <v>-1488.7152457545285</v>
      </c>
      <c r="L119" s="37">
        <f t="shared" si="19"/>
        <v>-185880901.26589721</v>
      </c>
      <c r="M119" s="37">
        <f t="shared" si="20"/>
        <v>-193345403.82712364</v>
      </c>
      <c r="N119" s="41">
        <f>jan!M119</f>
        <v>-194256214.97852239</v>
      </c>
      <c r="O119" s="41">
        <f t="shared" si="18"/>
        <v>910811.15139874816</v>
      </c>
      <c r="P119" s="4"/>
      <c r="Q119" s="63"/>
      <c r="R119" s="4"/>
    </row>
    <row r="120" spans="1:18" s="34" customFormat="1" x14ac:dyDescent="0.2">
      <c r="A120" s="33">
        <v>3025</v>
      </c>
      <c r="B120" s="34" t="s">
        <v>78</v>
      </c>
      <c r="C120" s="36">
        <v>577739232</v>
      </c>
      <c r="D120" s="36">
        <f>jan!D120</f>
        <v>97784</v>
      </c>
      <c r="E120" s="37">
        <f t="shared" si="14"/>
        <v>5908.3207068641086</v>
      </c>
      <c r="F120" s="38">
        <f t="shared" si="11"/>
        <v>1.2326821600680196</v>
      </c>
      <c r="G120" s="39">
        <f t="shared" si="15"/>
        <v>-669.15586303539396</v>
      </c>
      <c r="H120" s="39">
        <f t="shared" si="12"/>
        <v>0</v>
      </c>
      <c r="I120" s="66">
        <f t="shared" si="16"/>
        <v>-669.15586303539396</v>
      </c>
      <c r="J120" s="80">
        <f t="shared" si="17"/>
        <v>-57.474956967725774</v>
      </c>
      <c r="K120" s="37">
        <f t="shared" si="13"/>
        <v>-726.63082000311977</v>
      </c>
      <c r="L120" s="37">
        <f t="shared" si="19"/>
        <v>-65432736.911052965</v>
      </c>
      <c r="M120" s="37">
        <f t="shared" si="20"/>
        <v>-71052868.103185058</v>
      </c>
      <c r="N120" s="41">
        <f>jan!M120</f>
        <v>-76694423.365833282</v>
      </c>
      <c r="O120" s="41">
        <f t="shared" si="18"/>
        <v>5641555.2626482248</v>
      </c>
      <c r="P120" s="4"/>
      <c r="Q120" s="63"/>
      <c r="R120" s="4"/>
    </row>
    <row r="121" spans="1:18" s="34" customFormat="1" x14ac:dyDescent="0.2">
      <c r="A121" s="33">
        <v>3026</v>
      </c>
      <c r="B121" s="34" t="s">
        <v>79</v>
      </c>
      <c r="C121" s="36">
        <v>65790765</v>
      </c>
      <c r="D121" s="36">
        <f>jan!D121</f>
        <v>17945</v>
      </c>
      <c r="E121" s="37">
        <f t="shared" si="14"/>
        <v>3666.244915018111</v>
      </c>
      <c r="F121" s="38">
        <f t="shared" si="11"/>
        <v>0.76490680269480205</v>
      </c>
      <c r="G121" s="39">
        <f t="shared" si="15"/>
        <v>676.08961207220455</v>
      </c>
      <c r="H121" s="39">
        <f t="shared" si="12"/>
        <v>226.62847431227368</v>
      </c>
      <c r="I121" s="66">
        <f t="shared" si="16"/>
        <v>902.71808638447828</v>
      </c>
      <c r="J121" s="80">
        <f t="shared" si="17"/>
        <v>-57.474956967725774</v>
      </c>
      <c r="K121" s="37">
        <f t="shared" si="13"/>
        <v>845.24312941675248</v>
      </c>
      <c r="L121" s="37">
        <f t="shared" si="19"/>
        <v>16199276.060169462</v>
      </c>
      <c r="M121" s="37">
        <f t="shared" si="20"/>
        <v>15167887.957383623</v>
      </c>
      <c r="N121" s="41">
        <f>jan!M121</f>
        <v>13100789.338036386</v>
      </c>
      <c r="O121" s="41">
        <f t="shared" si="18"/>
        <v>2067098.6193472371</v>
      </c>
      <c r="P121" s="4"/>
      <c r="Q121" s="63"/>
      <c r="R121" s="4"/>
    </row>
    <row r="122" spans="1:18" s="34" customFormat="1" x14ac:dyDescent="0.2">
      <c r="A122" s="33">
        <v>3027</v>
      </c>
      <c r="B122" s="34" t="s">
        <v>80</v>
      </c>
      <c r="C122" s="36">
        <v>88501140</v>
      </c>
      <c r="D122" s="36">
        <f>jan!D122</f>
        <v>19618</v>
      </c>
      <c r="E122" s="37">
        <f t="shared" si="14"/>
        <v>4511.2213273524312</v>
      </c>
      <c r="F122" s="38">
        <f t="shared" si="11"/>
        <v>0.94119840920030373</v>
      </c>
      <c r="G122" s="39">
        <f t="shared" si="15"/>
        <v>169.1037646716124</v>
      </c>
      <c r="H122" s="39">
        <f t="shared" si="12"/>
        <v>0</v>
      </c>
      <c r="I122" s="66">
        <f t="shared" si="16"/>
        <v>169.1037646716124</v>
      </c>
      <c r="J122" s="80">
        <f t="shared" si="17"/>
        <v>-57.474956967725774</v>
      </c>
      <c r="K122" s="37">
        <f t="shared" si="13"/>
        <v>111.62880770388662</v>
      </c>
      <c r="L122" s="37">
        <f t="shared" si="19"/>
        <v>3317477.6553276922</v>
      </c>
      <c r="M122" s="37">
        <f t="shared" si="20"/>
        <v>2189933.9495348479</v>
      </c>
      <c r="N122" s="41">
        <f>jan!M122</f>
        <v>885704.98328031111</v>
      </c>
      <c r="O122" s="41">
        <f t="shared" si="18"/>
        <v>1304228.9662545368</v>
      </c>
      <c r="P122" s="4"/>
      <c r="Q122" s="63"/>
      <c r="R122" s="4"/>
    </row>
    <row r="123" spans="1:18" s="34" customFormat="1" x14ac:dyDescent="0.2">
      <c r="A123" s="33">
        <v>3028</v>
      </c>
      <c r="B123" s="34" t="s">
        <v>81</v>
      </c>
      <c r="C123" s="36">
        <v>45912262</v>
      </c>
      <c r="D123" s="36">
        <f>jan!D123</f>
        <v>11392</v>
      </c>
      <c r="E123" s="37">
        <f t="shared" si="14"/>
        <v>4030.2196278089887</v>
      </c>
      <c r="F123" s="38">
        <f t="shared" si="11"/>
        <v>0.84084464653119873</v>
      </c>
      <c r="G123" s="39">
        <f t="shared" si="15"/>
        <v>457.70478439767794</v>
      </c>
      <c r="H123" s="39">
        <f t="shared" si="12"/>
        <v>99.237324835466495</v>
      </c>
      <c r="I123" s="66">
        <f t="shared" si="16"/>
        <v>556.94210923314449</v>
      </c>
      <c r="J123" s="80">
        <f t="shared" si="17"/>
        <v>-57.474956967725774</v>
      </c>
      <c r="K123" s="37">
        <f t="shared" si="13"/>
        <v>499.46715226541869</v>
      </c>
      <c r="L123" s="37">
        <f t="shared" si="19"/>
        <v>6344684.5083839819</v>
      </c>
      <c r="M123" s="37">
        <f t="shared" si="20"/>
        <v>5689929.7986076493</v>
      </c>
      <c r="N123" s="41">
        <f>jan!M123</f>
        <v>4789353.5699476497</v>
      </c>
      <c r="O123" s="41">
        <f t="shared" si="18"/>
        <v>900576.22865999956</v>
      </c>
      <c r="P123" s="4"/>
      <c r="Q123" s="63"/>
      <c r="R123" s="4"/>
    </row>
    <row r="124" spans="1:18" s="34" customFormat="1" x14ac:dyDescent="0.2">
      <c r="A124" s="33">
        <v>3029</v>
      </c>
      <c r="B124" s="34" t="s">
        <v>82</v>
      </c>
      <c r="C124" s="36">
        <v>211687940</v>
      </c>
      <c r="D124" s="36">
        <f>jan!D124</f>
        <v>46797</v>
      </c>
      <c r="E124" s="37">
        <f t="shared" si="14"/>
        <v>4523.5365514883433</v>
      </c>
      <c r="F124" s="38">
        <f t="shared" si="11"/>
        <v>0.94376779529878374</v>
      </c>
      <c r="G124" s="39">
        <f t="shared" si="15"/>
        <v>161.71463019006515</v>
      </c>
      <c r="H124" s="39">
        <f t="shared" si="12"/>
        <v>0</v>
      </c>
      <c r="I124" s="66">
        <f t="shared" si="16"/>
        <v>161.71463019006515</v>
      </c>
      <c r="J124" s="80">
        <f t="shared" si="17"/>
        <v>-57.474956967725774</v>
      </c>
      <c r="K124" s="37">
        <f t="shared" si="13"/>
        <v>104.23967322233938</v>
      </c>
      <c r="L124" s="37">
        <f t="shared" si="19"/>
        <v>7567759.5490044793</v>
      </c>
      <c r="M124" s="37">
        <f t="shared" si="20"/>
        <v>4878103.9877858162</v>
      </c>
      <c r="N124" s="41">
        <f>jan!M124</f>
        <v>1458673.6370766</v>
      </c>
      <c r="O124" s="41">
        <f t="shared" si="18"/>
        <v>3419430.3507092162</v>
      </c>
      <c r="P124" s="4"/>
      <c r="Q124" s="63"/>
      <c r="R124" s="4"/>
    </row>
    <row r="125" spans="1:18" s="34" customFormat="1" x14ac:dyDescent="0.2">
      <c r="A125" s="33">
        <v>3030</v>
      </c>
      <c r="B125" s="34" t="s">
        <v>402</v>
      </c>
      <c r="C125" s="36">
        <v>421396107</v>
      </c>
      <c r="D125" s="36">
        <f>jan!D125</f>
        <v>91515</v>
      </c>
      <c r="E125" s="37">
        <f t="shared" si="14"/>
        <v>4604.667070971972</v>
      </c>
      <c r="F125" s="38">
        <f t="shared" si="11"/>
        <v>0.9606944566914758</v>
      </c>
      <c r="G125" s="39">
        <f t="shared" si="15"/>
        <v>113.03631849988797</v>
      </c>
      <c r="H125" s="39">
        <f t="shared" si="12"/>
        <v>0</v>
      </c>
      <c r="I125" s="66">
        <f t="shared" si="16"/>
        <v>113.03631849988797</v>
      </c>
      <c r="J125" s="80">
        <f t="shared" si="17"/>
        <v>-57.474956967725774</v>
      </c>
      <c r="K125" s="37">
        <f t="shared" si="13"/>
        <v>55.561361532162195</v>
      </c>
      <c r="L125" s="37">
        <f t="shared" si="19"/>
        <v>10344518.687517248</v>
      </c>
      <c r="M125" s="37">
        <f t="shared" si="20"/>
        <v>5084698.0006158231</v>
      </c>
      <c r="N125" s="41">
        <f>jan!M125</f>
        <v>-1208642.0669131347</v>
      </c>
      <c r="O125" s="41">
        <f t="shared" si="18"/>
        <v>6293340.0675289575</v>
      </c>
      <c r="P125" s="4"/>
      <c r="Q125" s="63"/>
      <c r="R125" s="4"/>
    </row>
    <row r="126" spans="1:18" s="34" customFormat="1" x14ac:dyDescent="0.2">
      <c r="A126" s="33">
        <v>3031</v>
      </c>
      <c r="B126" s="34" t="s">
        <v>83</v>
      </c>
      <c r="C126" s="36">
        <v>121987236</v>
      </c>
      <c r="D126" s="36">
        <f>jan!D126</f>
        <v>25440</v>
      </c>
      <c r="E126" s="37">
        <f t="shared" si="14"/>
        <v>4795.095754716981</v>
      </c>
      <c r="F126" s="38">
        <f t="shared" si="11"/>
        <v>1.0004245344689051</v>
      </c>
      <c r="G126" s="39">
        <f t="shared" si="15"/>
        <v>-1.2208917471174572</v>
      </c>
      <c r="H126" s="39">
        <f t="shared" si="12"/>
        <v>0</v>
      </c>
      <c r="I126" s="66">
        <f t="shared" si="16"/>
        <v>-1.2208917471174572</v>
      </c>
      <c r="J126" s="80">
        <f t="shared" si="17"/>
        <v>-57.474956967725774</v>
      </c>
      <c r="K126" s="37">
        <f t="shared" si="13"/>
        <v>-58.69584871484323</v>
      </c>
      <c r="L126" s="37">
        <f t="shared" si="19"/>
        <v>-31059.486046668109</v>
      </c>
      <c r="M126" s="37">
        <f t="shared" si="20"/>
        <v>-1493222.3913056117</v>
      </c>
      <c r="N126" s="41">
        <f>jan!M126</f>
        <v>-3392219.2847868646</v>
      </c>
      <c r="O126" s="41">
        <f t="shared" si="18"/>
        <v>1898996.8934812529</v>
      </c>
      <c r="P126" s="4"/>
      <c r="Q126" s="63"/>
      <c r="R126" s="4"/>
    </row>
    <row r="127" spans="1:18" s="34" customFormat="1" x14ac:dyDescent="0.2">
      <c r="A127" s="33">
        <v>3032</v>
      </c>
      <c r="B127" s="34" t="s">
        <v>84</v>
      </c>
      <c r="C127" s="36">
        <v>35504226</v>
      </c>
      <c r="D127" s="36">
        <f>jan!D127</f>
        <v>7285</v>
      </c>
      <c r="E127" s="37">
        <f t="shared" si="14"/>
        <v>4873.6068634179819</v>
      </c>
      <c r="F127" s="38">
        <f t="shared" si="11"/>
        <v>1.0168046952395366</v>
      </c>
      <c r="G127" s="39">
        <f t="shared" si="15"/>
        <v>-48.32755696771801</v>
      </c>
      <c r="H127" s="39">
        <f t="shared" si="12"/>
        <v>0</v>
      </c>
      <c r="I127" s="66">
        <f t="shared" si="16"/>
        <v>-48.32755696771801</v>
      </c>
      <c r="J127" s="80">
        <f t="shared" si="17"/>
        <v>-57.474956967725774</v>
      </c>
      <c r="K127" s="37">
        <f t="shared" si="13"/>
        <v>-105.80251393544378</v>
      </c>
      <c r="L127" s="37">
        <f t="shared" si="19"/>
        <v>-352066.25250982569</v>
      </c>
      <c r="M127" s="37">
        <f t="shared" si="20"/>
        <v>-770771.31401970796</v>
      </c>
      <c r="N127" s="41">
        <f>jan!M127</f>
        <v>-1236955.1762056754</v>
      </c>
      <c r="O127" s="41">
        <f t="shared" si="18"/>
        <v>466183.86218596739</v>
      </c>
      <c r="P127" s="4"/>
      <c r="Q127" s="63"/>
      <c r="R127" s="4"/>
    </row>
    <row r="128" spans="1:18" s="34" customFormat="1" x14ac:dyDescent="0.2">
      <c r="A128" s="33">
        <v>3033</v>
      </c>
      <c r="B128" s="34" t="s">
        <v>85</v>
      </c>
      <c r="C128" s="36">
        <v>184874083</v>
      </c>
      <c r="D128" s="36">
        <f>jan!D128</f>
        <v>42866</v>
      </c>
      <c r="E128" s="37">
        <f t="shared" si="14"/>
        <v>4312.8372836280505</v>
      </c>
      <c r="F128" s="38">
        <f t="shared" si="11"/>
        <v>0.89980856533873177</v>
      </c>
      <c r="G128" s="39">
        <f t="shared" si="15"/>
        <v>288.1341909062408</v>
      </c>
      <c r="H128" s="39">
        <f t="shared" si="12"/>
        <v>0.32114529879486325</v>
      </c>
      <c r="I128" s="66">
        <f t="shared" si="16"/>
        <v>288.45533620503568</v>
      </c>
      <c r="J128" s="80">
        <f t="shared" si="17"/>
        <v>-57.474956967725774</v>
      </c>
      <c r="K128" s="37">
        <f t="shared" si="13"/>
        <v>230.9803792373099</v>
      </c>
      <c r="L128" s="37">
        <f t="shared" si="19"/>
        <v>12364926.441765059</v>
      </c>
      <c r="M128" s="37">
        <f t="shared" si="20"/>
        <v>9901204.9363865256</v>
      </c>
      <c r="N128" s="41">
        <f>jan!M128</f>
        <v>7642190.4636606285</v>
      </c>
      <c r="O128" s="41">
        <f t="shared" si="18"/>
        <v>2259014.4727258971</v>
      </c>
      <c r="P128" s="4"/>
      <c r="Q128" s="63"/>
      <c r="R128" s="4"/>
    </row>
    <row r="129" spans="1:18" s="34" customFormat="1" x14ac:dyDescent="0.2">
      <c r="A129" s="33">
        <v>3034</v>
      </c>
      <c r="B129" s="34" t="s">
        <v>86</v>
      </c>
      <c r="C129" s="36">
        <v>93085451</v>
      </c>
      <c r="D129" s="36">
        <f>jan!D129</f>
        <v>24283</v>
      </c>
      <c r="E129" s="37">
        <f t="shared" si="14"/>
        <v>3833.3587695095334</v>
      </c>
      <c r="F129" s="38">
        <f t="shared" si="11"/>
        <v>0.79977259237552412</v>
      </c>
      <c r="G129" s="39">
        <f t="shared" si="15"/>
        <v>575.82129937735101</v>
      </c>
      <c r="H129" s="39">
        <f t="shared" si="12"/>
        <v>168.13862524027581</v>
      </c>
      <c r="I129" s="66">
        <f t="shared" si="16"/>
        <v>743.95992461762683</v>
      </c>
      <c r="J129" s="80">
        <f t="shared" si="17"/>
        <v>-57.474956967725774</v>
      </c>
      <c r="K129" s="37">
        <f t="shared" si="13"/>
        <v>686.48496764990102</v>
      </c>
      <c r="L129" s="37">
        <f t="shared" si="19"/>
        <v>18065578.84948983</v>
      </c>
      <c r="M129" s="37">
        <f t="shared" si="20"/>
        <v>16669914.469442546</v>
      </c>
      <c r="N129" s="41">
        <f>jan!M129</f>
        <v>14391802.706393849</v>
      </c>
      <c r="O129" s="41">
        <f t="shared" si="18"/>
        <v>2278111.7630486973</v>
      </c>
      <c r="P129" s="4"/>
      <c r="Q129" s="63"/>
      <c r="R129" s="4"/>
    </row>
    <row r="130" spans="1:18" s="34" customFormat="1" x14ac:dyDescent="0.2">
      <c r="A130" s="33">
        <v>3035</v>
      </c>
      <c r="B130" s="34" t="s">
        <v>87</v>
      </c>
      <c r="C130" s="36">
        <v>108412962</v>
      </c>
      <c r="D130" s="36">
        <f>jan!D130</f>
        <v>27338</v>
      </c>
      <c r="E130" s="37">
        <f t="shared" si="14"/>
        <v>3965.6508157143903</v>
      </c>
      <c r="F130" s="38">
        <f t="shared" si="11"/>
        <v>0.82737333603288288</v>
      </c>
      <c r="G130" s="39">
        <f t="shared" si="15"/>
        <v>496.44607165443693</v>
      </c>
      <c r="H130" s="39">
        <f t="shared" si="12"/>
        <v>121.83640906857592</v>
      </c>
      <c r="I130" s="66">
        <f t="shared" si="16"/>
        <v>618.2824807230129</v>
      </c>
      <c r="J130" s="80">
        <f t="shared" si="17"/>
        <v>-57.474956967725774</v>
      </c>
      <c r="K130" s="37">
        <f t="shared" si="13"/>
        <v>560.80752375528709</v>
      </c>
      <c r="L130" s="37">
        <f t="shared" si="19"/>
        <v>16902606.458005726</v>
      </c>
      <c r="M130" s="37">
        <f t="shared" si="20"/>
        <v>15331356.084422039</v>
      </c>
      <c r="N130" s="41">
        <f>jan!M130</f>
        <v>11766050.289784836</v>
      </c>
      <c r="O130" s="41">
        <f t="shared" si="18"/>
        <v>3565305.7946372032</v>
      </c>
      <c r="P130" s="4"/>
      <c r="Q130" s="63"/>
      <c r="R130" s="4"/>
    </row>
    <row r="131" spans="1:18" s="34" customFormat="1" x14ac:dyDescent="0.2">
      <c r="A131" s="33">
        <v>3036</v>
      </c>
      <c r="B131" s="34" t="s">
        <v>88</v>
      </c>
      <c r="C131" s="36">
        <v>60411746</v>
      </c>
      <c r="D131" s="36">
        <f>jan!D131</f>
        <v>15530</v>
      </c>
      <c r="E131" s="37">
        <f t="shared" si="14"/>
        <v>3890.0029620090149</v>
      </c>
      <c r="F131" s="38">
        <f t="shared" si="11"/>
        <v>0.81159055030804628</v>
      </c>
      <c r="G131" s="39">
        <f t="shared" si="15"/>
        <v>541.83478387766218</v>
      </c>
      <c r="H131" s="39">
        <f t="shared" si="12"/>
        <v>148.3131578654573</v>
      </c>
      <c r="I131" s="66">
        <f t="shared" si="16"/>
        <v>690.14794174311942</v>
      </c>
      <c r="J131" s="80">
        <f t="shared" si="17"/>
        <v>-57.474956967725774</v>
      </c>
      <c r="K131" s="37">
        <f t="shared" si="13"/>
        <v>632.67298477539362</v>
      </c>
      <c r="L131" s="37">
        <f t="shared" si="19"/>
        <v>10717997.535270644</v>
      </c>
      <c r="M131" s="37">
        <f t="shared" si="20"/>
        <v>9825411.4535618629</v>
      </c>
      <c r="N131" s="41">
        <f>jan!M131</f>
        <v>7453202.1108222399</v>
      </c>
      <c r="O131" s="41">
        <f t="shared" si="18"/>
        <v>2372209.342739623</v>
      </c>
      <c r="P131" s="4"/>
      <c r="Q131" s="63"/>
      <c r="R131" s="4"/>
    </row>
    <row r="132" spans="1:18" s="34" customFormat="1" x14ac:dyDescent="0.2">
      <c r="A132" s="33">
        <v>3037</v>
      </c>
      <c r="B132" s="34" t="s">
        <v>89</v>
      </c>
      <c r="C132" s="36">
        <v>10401182</v>
      </c>
      <c r="D132" s="36">
        <f>jan!D132</f>
        <v>2944</v>
      </c>
      <c r="E132" s="37">
        <f t="shared" si="14"/>
        <v>3533.0101902173915</v>
      </c>
      <c r="F132" s="38">
        <f t="shared" si="11"/>
        <v>0.73710938334134435</v>
      </c>
      <c r="G132" s="39">
        <f t="shared" si="15"/>
        <v>756.03044695263623</v>
      </c>
      <c r="H132" s="39">
        <f t="shared" si="12"/>
        <v>273.26062799252549</v>
      </c>
      <c r="I132" s="66">
        <f t="shared" si="16"/>
        <v>1029.2910749451617</v>
      </c>
      <c r="J132" s="80">
        <f t="shared" si="17"/>
        <v>-57.474956967725774</v>
      </c>
      <c r="K132" s="37">
        <f t="shared" si="13"/>
        <v>971.81611797743585</v>
      </c>
      <c r="L132" s="37">
        <f t="shared" si="19"/>
        <v>3030232.9246385559</v>
      </c>
      <c r="M132" s="37">
        <f t="shared" si="20"/>
        <v>2861026.6513255714</v>
      </c>
      <c r="N132" s="41">
        <f>jan!M132</f>
        <v>2460865.148413437</v>
      </c>
      <c r="O132" s="41">
        <f t="shared" si="18"/>
        <v>400161.5029121344</v>
      </c>
      <c r="P132" s="4"/>
      <c r="Q132" s="63"/>
      <c r="R132" s="4"/>
    </row>
    <row r="133" spans="1:18" s="34" customFormat="1" x14ac:dyDescent="0.2">
      <c r="A133" s="33">
        <v>3038</v>
      </c>
      <c r="B133" s="34" t="s">
        <v>141</v>
      </c>
      <c r="C133" s="36">
        <v>33714347</v>
      </c>
      <c r="D133" s="36">
        <f>jan!D133</f>
        <v>6888</v>
      </c>
      <c r="E133" s="37">
        <f t="shared" si="14"/>
        <v>4894.6496806039486</v>
      </c>
      <c r="F133" s="38">
        <f t="shared" si="11"/>
        <v>1.0211949622256498</v>
      </c>
      <c r="G133" s="39">
        <f t="shared" si="15"/>
        <v>-60.953247279298012</v>
      </c>
      <c r="H133" s="39">
        <f t="shared" si="12"/>
        <v>0</v>
      </c>
      <c r="I133" s="66">
        <f t="shared" si="16"/>
        <v>-60.953247279298012</v>
      </c>
      <c r="J133" s="80">
        <f t="shared" si="17"/>
        <v>-57.474956967725774</v>
      </c>
      <c r="K133" s="37">
        <f t="shared" si="13"/>
        <v>-118.42820424702379</v>
      </c>
      <c r="L133" s="37">
        <f t="shared" si="19"/>
        <v>-419845.96725980472</v>
      </c>
      <c r="M133" s="37">
        <f t="shared" si="20"/>
        <v>-815733.47085349984</v>
      </c>
      <c r="N133" s="41">
        <f>jan!M133</f>
        <v>-1040531.2861639919</v>
      </c>
      <c r="O133" s="41">
        <f t="shared" si="18"/>
        <v>224797.81531049206</v>
      </c>
      <c r="P133" s="4"/>
      <c r="Q133" s="63"/>
      <c r="R133" s="4"/>
    </row>
    <row r="134" spans="1:18" s="34" customFormat="1" x14ac:dyDescent="0.2">
      <c r="A134" s="33">
        <v>3039</v>
      </c>
      <c r="B134" s="34" t="s">
        <v>142</v>
      </c>
      <c r="C134" s="36">
        <v>5669594</v>
      </c>
      <c r="D134" s="36">
        <f>jan!D134</f>
        <v>1097</v>
      </c>
      <c r="E134" s="37">
        <f t="shared" si="14"/>
        <v>5168.2716499544213</v>
      </c>
      <c r="F134" s="38">
        <f t="shared" si="11"/>
        <v>1.0782820664901751</v>
      </c>
      <c r="G134" s="39">
        <f t="shared" si="15"/>
        <v>-225.1264288895816</v>
      </c>
      <c r="H134" s="39">
        <f t="shared" si="12"/>
        <v>0</v>
      </c>
      <c r="I134" s="66">
        <f t="shared" si="16"/>
        <v>-225.1264288895816</v>
      </c>
      <c r="J134" s="80">
        <f t="shared" si="17"/>
        <v>-57.474956967725774</v>
      </c>
      <c r="K134" s="37">
        <f t="shared" si="13"/>
        <v>-282.60138585730738</v>
      </c>
      <c r="L134" s="37">
        <f t="shared" si="19"/>
        <v>-246963.69249187101</v>
      </c>
      <c r="M134" s="37">
        <f t="shared" si="20"/>
        <v>-310013.72028546617</v>
      </c>
      <c r="N134" s="41">
        <f>jan!M134</f>
        <v>-345443.46139981097</v>
      </c>
      <c r="O134" s="41">
        <f t="shared" si="18"/>
        <v>35429.741114344797</v>
      </c>
      <c r="P134" s="4"/>
      <c r="Q134" s="63"/>
      <c r="R134" s="4"/>
    </row>
    <row r="135" spans="1:18" s="34" customFormat="1" x14ac:dyDescent="0.2">
      <c r="A135" s="33">
        <v>3040</v>
      </c>
      <c r="B135" s="34" t="s">
        <v>403</v>
      </c>
      <c r="C135" s="36">
        <v>17407993</v>
      </c>
      <c r="D135" s="36">
        <f>jan!D135</f>
        <v>3299</v>
      </c>
      <c r="E135" s="37">
        <f t="shared" si="14"/>
        <v>5276.7484086086697</v>
      </c>
      <c r="F135" s="38">
        <f t="shared" si="11"/>
        <v>1.1009141089620313</v>
      </c>
      <c r="G135" s="39">
        <f t="shared" si="15"/>
        <v>-290.21248408213069</v>
      </c>
      <c r="H135" s="39">
        <f t="shared" si="12"/>
        <v>0</v>
      </c>
      <c r="I135" s="66">
        <f t="shared" si="16"/>
        <v>-290.21248408213069</v>
      </c>
      <c r="J135" s="80">
        <f t="shared" si="17"/>
        <v>-57.474956967725774</v>
      </c>
      <c r="K135" s="37">
        <f t="shared" si="13"/>
        <v>-347.68744104985649</v>
      </c>
      <c r="L135" s="37">
        <f t="shared" si="19"/>
        <v>-957410.98498694913</v>
      </c>
      <c r="M135" s="37">
        <f t="shared" si="20"/>
        <v>-1147020.8680234766</v>
      </c>
      <c r="N135" s="41">
        <f>jan!M135</f>
        <v>-176304.81472924029</v>
      </c>
      <c r="O135" s="41">
        <f t="shared" si="18"/>
        <v>-970716.05329423631</v>
      </c>
      <c r="P135" s="4"/>
      <c r="Q135" s="63"/>
      <c r="R135" s="4"/>
    </row>
    <row r="136" spans="1:18" s="34" customFormat="1" x14ac:dyDescent="0.2">
      <c r="A136" s="33">
        <v>3041</v>
      </c>
      <c r="B136" s="34" t="s">
        <v>143</v>
      </c>
      <c r="C136" s="36">
        <v>24750453</v>
      </c>
      <c r="D136" s="36">
        <f>jan!D136</f>
        <v>4767</v>
      </c>
      <c r="E136" s="37">
        <f t="shared" si="14"/>
        <v>5192.0396475770922</v>
      </c>
      <c r="F136" s="38">
        <f t="shared" ref="F136:F199" si="21">IF(ISNUMBER(C136),E136/E$365,"")</f>
        <v>1.0832409013442086</v>
      </c>
      <c r="G136" s="39">
        <f t="shared" si="15"/>
        <v>-239.38722746318416</v>
      </c>
      <c r="H136" s="39">
        <f t="shared" ref="H136:H199" si="22">IF(E136&gt;=E$365*0.9,0,IF(E136&lt;0.9*E$365,(E$365*0.9-E136)*0.35))</f>
        <v>0</v>
      </c>
      <c r="I136" s="66">
        <f t="shared" si="16"/>
        <v>-239.38722746318416</v>
      </c>
      <c r="J136" s="80">
        <f t="shared" si="17"/>
        <v>-57.474956967725774</v>
      </c>
      <c r="K136" s="37">
        <f t="shared" ref="K136:K199" si="23">I136+J136</f>
        <v>-296.86218443090991</v>
      </c>
      <c r="L136" s="37">
        <f t="shared" si="19"/>
        <v>-1141158.9133169989</v>
      </c>
      <c r="M136" s="37">
        <f t="shared" si="20"/>
        <v>-1415142.0331821474</v>
      </c>
      <c r="N136" s="41">
        <f>jan!M136</f>
        <v>834646.6830511397</v>
      </c>
      <c r="O136" s="41">
        <f t="shared" si="18"/>
        <v>-2249788.716233287</v>
      </c>
      <c r="P136" s="4"/>
      <c r="Q136" s="63"/>
      <c r="R136" s="4"/>
    </row>
    <row r="137" spans="1:18" s="34" customFormat="1" x14ac:dyDescent="0.2">
      <c r="A137" s="33">
        <v>3042</v>
      </c>
      <c r="B137" s="34" t="s">
        <v>144</v>
      </c>
      <c r="C137" s="36">
        <v>15082052</v>
      </c>
      <c r="D137" s="36">
        <f>jan!D137</f>
        <v>2645</v>
      </c>
      <c r="E137" s="37">
        <f t="shared" ref="E137:E200" si="24">(C137)/D137</f>
        <v>5702.0990548204163</v>
      </c>
      <c r="F137" s="38">
        <f t="shared" si="21"/>
        <v>1.1896571172333126</v>
      </c>
      <c r="G137" s="39">
        <f t="shared" ref="G137:G200" si="25">(E$365-E137)*0.6</f>
        <v>-545.42287180917867</v>
      </c>
      <c r="H137" s="39">
        <f t="shared" si="22"/>
        <v>0</v>
      </c>
      <c r="I137" s="66">
        <f t="shared" ref="I137:I200" si="26">G137+H137</f>
        <v>-545.42287180917867</v>
      </c>
      <c r="J137" s="80">
        <f t="shared" ref="J137:J200" si="27">I$367</f>
        <v>-57.474956967725774</v>
      </c>
      <c r="K137" s="37">
        <f t="shared" si="23"/>
        <v>-602.89782877690448</v>
      </c>
      <c r="L137" s="37">
        <f t="shared" si="19"/>
        <v>-1442643.4959352775</v>
      </c>
      <c r="M137" s="37">
        <f t="shared" si="20"/>
        <v>-1594664.7571149124</v>
      </c>
      <c r="N137" s="41">
        <f>jan!M137</f>
        <v>-93890.068917503057</v>
      </c>
      <c r="O137" s="41">
        <f t="shared" ref="O137:O200" si="28">M137-N137</f>
        <v>-1500774.6881974093</v>
      </c>
      <c r="P137" s="4"/>
      <c r="Q137" s="63"/>
      <c r="R137" s="4"/>
    </row>
    <row r="138" spans="1:18" s="34" customFormat="1" x14ac:dyDescent="0.2">
      <c r="A138" s="33">
        <v>3043</v>
      </c>
      <c r="B138" s="34" t="s">
        <v>145</v>
      </c>
      <c r="C138" s="36">
        <v>25797150</v>
      </c>
      <c r="D138" s="36">
        <f>jan!D138</f>
        <v>4862</v>
      </c>
      <c r="E138" s="37">
        <f t="shared" si="24"/>
        <v>5305.8720691073631</v>
      </c>
      <c r="F138" s="38">
        <f t="shared" si="21"/>
        <v>1.10699032224052</v>
      </c>
      <c r="G138" s="39">
        <f t="shared" si="25"/>
        <v>-307.68668038134672</v>
      </c>
      <c r="H138" s="39">
        <f t="shared" si="22"/>
        <v>0</v>
      </c>
      <c r="I138" s="66">
        <f t="shared" si="26"/>
        <v>-307.68668038134672</v>
      </c>
      <c r="J138" s="80">
        <f t="shared" si="27"/>
        <v>-57.474956967725774</v>
      </c>
      <c r="K138" s="37">
        <f t="shared" si="23"/>
        <v>-365.16163734907252</v>
      </c>
      <c r="L138" s="37">
        <f t="shared" ref="L138:L201" si="29">(I138*D138)</f>
        <v>-1495972.6400141078</v>
      </c>
      <c r="M138" s="37">
        <f t="shared" ref="M138:M201" si="30">(K138*D138)</f>
        <v>-1775415.8807911905</v>
      </c>
      <c r="N138" s="41">
        <f>jan!M138</f>
        <v>2095907.1397371364</v>
      </c>
      <c r="O138" s="41">
        <f t="shared" si="28"/>
        <v>-3871323.0205283267</v>
      </c>
      <c r="P138" s="4"/>
      <c r="Q138" s="63"/>
      <c r="R138" s="4"/>
    </row>
    <row r="139" spans="1:18" s="34" customFormat="1" x14ac:dyDescent="0.2">
      <c r="A139" s="33">
        <v>3044</v>
      </c>
      <c r="B139" s="34" t="s">
        <v>146</v>
      </c>
      <c r="C139" s="36">
        <v>35366265</v>
      </c>
      <c r="D139" s="36">
        <f>jan!D139</f>
        <v>4506</v>
      </c>
      <c r="E139" s="37">
        <f t="shared" si="24"/>
        <v>7848.7050599201066</v>
      </c>
      <c r="F139" s="38">
        <f t="shared" si="21"/>
        <v>1.6375141409908633</v>
      </c>
      <c r="G139" s="39">
        <f t="shared" si="25"/>
        <v>-1833.3864748689928</v>
      </c>
      <c r="H139" s="39">
        <f t="shared" si="22"/>
        <v>0</v>
      </c>
      <c r="I139" s="66">
        <f t="shared" si="26"/>
        <v>-1833.3864748689928</v>
      </c>
      <c r="J139" s="80">
        <f t="shared" si="27"/>
        <v>-57.474956967725774</v>
      </c>
      <c r="K139" s="37">
        <f t="shared" si="23"/>
        <v>-1890.8614318367186</v>
      </c>
      <c r="L139" s="37">
        <f t="shared" si="29"/>
        <v>-8261239.4557596818</v>
      </c>
      <c r="M139" s="37">
        <f t="shared" si="30"/>
        <v>-8520221.6118562538</v>
      </c>
      <c r="N139" s="41">
        <f>jan!M139</f>
        <v>-1666879.7459138995</v>
      </c>
      <c r="O139" s="41">
        <f t="shared" si="28"/>
        <v>-6853341.8659423543</v>
      </c>
      <c r="P139" s="4"/>
      <c r="Q139" s="63"/>
      <c r="R139" s="4"/>
    </row>
    <row r="140" spans="1:18" s="34" customFormat="1" x14ac:dyDescent="0.2">
      <c r="A140" s="33">
        <v>3045</v>
      </c>
      <c r="B140" s="34" t="s">
        <v>147</v>
      </c>
      <c r="C140" s="36">
        <v>14893261</v>
      </c>
      <c r="D140" s="36">
        <f>jan!D140</f>
        <v>3479</v>
      </c>
      <c r="E140" s="37">
        <f t="shared" si="24"/>
        <v>4280.9028456453007</v>
      </c>
      <c r="F140" s="38">
        <f t="shared" si="21"/>
        <v>0.89314592565713813</v>
      </c>
      <c r="G140" s="39">
        <f t="shared" si="25"/>
        <v>307.29485369589071</v>
      </c>
      <c r="H140" s="39">
        <f t="shared" si="22"/>
        <v>11.498198592757307</v>
      </c>
      <c r="I140" s="66">
        <f t="shared" si="26"/>
        <v>318.79305228864803</v>
      </c>
      <c r="J140" s="80">
        <f t="shared" si="27"/>
        <v>-57.474956967725774</v>
      </c>
      <c r="K140" s="37">
        <f t="shared" si="23"/>
        <v>261.31809532092223</v>
      </c>
      <c r="L140" s="37">
        <f t="shared" si="29"/>
        <v>1109081.0289122064</v>
      </c>
      <c r="M140" s="37">
        <f t="shared" si="30"/>
        <v>909125.65362148837</v>
      </c>
      <c r="N140" s="41">
        <f>jan!M140</f>
        <v>720052.19835009798</v>
      </c>
      <c r="O140" s="41">
        <f t="shared" si="28"/>
        <v>189073.45527139038</v>
      </c>
      <c r="P140" s="4"/>
      <c r="Q140" s="63"/>
      <c r="R140" s="4"/>
    </row>
    <row r="141" spans="1:18" s="34" customFormat="1" x14ac:dyDescent="0.2">
      <c r="A141" s="33">
        <v>3046</v>
      </c>
      <c r="B141" s="34" t="s">
        <v>148</v>
      </c>
      <c r="C141" s="36">
        <v>11028199</v>
      </c>
      <c r="D141" s="36">
        <f>jan!D141</f>
        <v>2211</v>
      </c>
      <c r="E141" s="37">
        <f t="shared" si="24"/>
        <v>4987.8783355947535</v>
      </c>
      <c r="F141" s="38">
        <f t="shared" si="21"/>
        <v>1.0406457174429129</v>
      </c>
      <c r="G141" s="39">
        <f t="shared" si="25"/>
        <v>-116.89044027378094</v>
      </c>
      <c r="H141" s="39">
        <f t="shared" si="22"/>
        <v>0</v>
      </c>
      <c r="I141" s="66">
        <f t="shared" si="26"/>
        <v>-116.89044027378094</v>
      </c>
      <c r="J141" s="80">
        <f t="shared" si="27"/>
        <v>-57.474956967725774</v>
      </c>
      <c r="K141" s="37">
        <f t="shared" si="23"/>
        <v>-174.36539724150671</v>
      </c>
      <c r="L141" s="37">
        <f t="shared" si="29"/>
        <v>-258444.76344532965</v>
      </c>
      <c r="M141" s="37">
        <f t="shared" si="30"/>
        <v>-385521.89330097137</v>
      </c>
      <c r="N141" s="41">
        <f>jan!M141</f>
        <v>-346439.06267546193</v>
      </c>
      <c r="O141" s="41">
        <f t="shared" si="28"/>
        <v>-39082.830625509436</v>
      </c>
      <c r="P141" s="4"/>
      <c r="Q141" s="63"/>
      <c r="R141" s="4"/>
    </row>
    <row r="142" spans="1:18" s="34" customFormat="1" x14ac:dyDescent="0.2">
      <c r="A142" s="33">
        <v>3047</v>
      </c>
      <c r="B142" s="34" t="s">
        <v>149</v>
      </c>
      <c r="C142" s="36">
        <v>60133872</v>
      </c>
      <c r="D142" s="36">
        <f>jan!D142</f>
        <v>14527</v>
      </c>
      <c r="E142" s="37">
        <f t="shared" si="24"/>
        <v>4139.4556343360637</v>
      </c>
      <c r="F142" s="38">
        <f t="shared" si="21"/>
        <v>0.86363509464051735</v>
      </c>
      <c r="G142" s="39">
        <f t="shared" si="25"/>
        <v>392.1631804814329</v>
      </c>
      <c r="H142" s="39">
        <f t="shared" si="22"/>
        <v>61.004722550990252</v>
      </c>
      <c r="I142" s="66">
        <f t="shared" si="26"/>
        <v>453.16790303242317</v>
      </c>
      <c r="J142" s="80">
        <f t="shared" si="27"/>
        <v>-57.474956967725774</v>
      </c>
      <c r="K142" s="37">
        <f t="shared" si="23"/>
        <v>395.69294606469737</v>
      </c>
      <c r="L142" s="37">
        <f t="shared" si="29"/>
        <v>6583170.1273520114</v>
      </c>
      <c r="M142" s="37">
        <f t="shared" si="30"/>
        <v>5748231.427481859</v>
      </c>
      <c r="N142" s="41">
        <f>jan!M142</f>
        <v>10299154.441610739</v>
      </c>
      <c r="O142" s="41">
        <f t="shared" si="28"/>
        <v>-4550923.0141288796</v>
      </c>
      <c r="P142" s="4"/>
      <c r="Q142" s="63"/>
      <c r="R142" s="4"/>
    </row>
    <row r="143" spans="1:18" s="34" customFormat="1" x14ac:dyDescent="0.2">
      <c r="A143" s="33">
        <v>3048</v>
      </c>
      <c r="B143" s="34" t="s">
        <v>150</v>
      </c>
      <c r="C143" s="36">
        <v>84283807</v>
      </c>
      <c r="D143" s="36">
        <f>jan!D143</f>
        <v>20495</v>
      </c>
      <c r="E143" s="37">
        <f t="shared" si="24"/>
        <v>4112.4082459136371</v>
      </c>
      <c r="F143" s="38">
        <f t="shared" si="21"/>
        <v>0.85799206427047991</v>
      </c>
      <c r="G143" s="39">
        <f t="shared" si="25"/>
        <v>408.3916135348889</v>
      </c>
      <c r="H143" s="39">
        <f t="shared" si="22"/>
        <v>70.471308498839562</v>
      </c>
      <c r="I143" s="66">
        <f t="shared" si="26"/>
        <v>478.86292203372847</v>
      </c>
      <c r="J143" s="80">
        <f t="shared" si="27"/>
        <v>-57.474956967725774</v>
      </c>
      <c r="K143" s="37">
        <f t="shared" si="23"/>
        <v>421.38796506600272</v>
      </c>
      <c r="L143" s="37">
        <f t="shared" si="29"/>
        <v>9814295.5870812647</v>
      </c>
      <c r="M143" s="37">
        <f t="shared" si="30"/>
        <v>8636346.344027726</v>
      </c>
      <c r="N143" s="41">
        <f>jan!M143</f>
        <v>6599573.2767097112</v>
      </c>
      <c r="O143" s="41">
        <f t="shared" si="28"/>
        <v>2036773.0673180148</v>
      </c>
      <c r="P143" s="4"/>
      <c r="Q143" s="63"/>
      <c r="R143" s="4"/>
    </row>
    <row r="144" spans="1:18" s="34" customFormat="1" x14ac:dyDescent="0.2">
      <c r="A144" s="33">
        <v>3049</v>
      </c>
      <c r="B144" s="34" t="s">
        <v>151</v>
      </c>
      <c r="C144" s="36">
        <v>138527639</v>
      </c>
      <c r="D144" s="36">
        <f>jan!D144</f>
        <v>28167</v>
      </c>
      <c r="E144" s="37">
        <f t="shared" si="24"/>
        <v>4918.0828274221603</v>
      </c>
      <c r="F144" s="38">
        <f t="shared" si="21"/>
        <v>1.026083935500832</v>
      </c>
      <c r="G144" s="39">
        <f t="shared" si="25"/>
        <v>-75.013135370225058</v>
      </c>
      <c r="H144" s="39">
        <f t="shared" si="22"/>
        <v>0</v>
      </c>
      <c r="I144" s="66">
        <f t="shared" si="26"/>
        <v>-75.013135370225058</v>
      </c>
      <c r="J144" s="80">
        <f t="shared" si="27"/>
        <v>-57.474956967725774</v>
      </c>
      <c r="K144" s="37">
        <f t="shared" si="23"/>
        <v>-132.48809233795083</v>
      </c>
      <c r="L144" s="37">
        <f t="shared" si="29"/>
        <v>-2112894.9839731292</v>
      </c>
      <c r="M144" s="37">
        <f t="shared" si="30"/>
        <v>-3731792.0968830609</v>
      </c>
      <c r="N144" s="41">
        <f>jan!M144</f>
        <v>-5007741.016634902</v>
      </c>
      <c r="O144" s="41">
        <f t="shared" si="28"/>
        <v>1275948.9197518411</v>
      </c>
      <c r="P144" s="4"/>
      <c r="Q144" s="63"/>
      <c r="R144" s="4"/>
    </row>
    <row r="145" spans="1:18" s="34" customFormat="1" x14ac:dyDescent="0.2">
      <c r="A145" s="33">
        <v>3050</v>
      </c>
      <c r="B145" s="34" t="s">
        <v>152</v>
      </c>
      <c r="C145" s="36">
        <v>12062534</v>
      </c>
      <c r="D145" s="36">
        <f>jan!D145</f>
        <v>2737</v>
      </c>
      <c r="E145" s="37">
        <f t="shared" si="24"/>
        <v>4407.2100840336134</v>
      </c>
      <c r="F145" s="38">
        <f t="shared" si="21"/>
        <v>0.91949802927058077</v>
      </c>
      <c r="G145" s="39">
        <f t="shared" si="25"/>
        <v>231.5105106629031</v>
      </c>
      <c r="H145" s="39">
        <f t="shared" si="22"/>
        <v>0</v>
      </c>
      <c r="I145" s="66">
        <f t="shared" si="26"/>
        <v>231.5105106629031</v>
      </c>
      <c r="J145" s="80">
        <f t="shared" si="27"/>
        <v>-57.474956967725774</v>
      </c>
      <c r="K145" s="37">
        <f t="shared" si="23"/>
        <v>174.03555369517733</v>
      </c>
      <c r="L145" s="37">
        <f t="shared" si="29"/>
        <v>633644.26768436574</v>
      </c>
      <c r="M145" s="37">
        <f t="shared" si="30"/>
        <v>476335.31046370033</v>
      </c>
      <c r="N145" s="41">
        <f>jan!M145</f>
        <v>698622.85750936763</v>
      </c>
      <c r="O145" s="41">
        <f t="shared" si="28"/>
        <v>-222287.54704566731</v>
      </c>
      <c r="P145" s="4"/>
      <c r="Q145" s="63"/>
      <c r="R145" s="4"/>
    </row>
    <row r="146" spans="1:18" s="34" customFormat="1" x14ac:dyDescent="0.2">
      <c r="A146" s="33">
        <v>3051</v>
      </c>
      <c r="B146" s="34" t="s">
        <v>153</v>
      </c>
      <c r="C146" s="36">
        <v>6853510</v>
      </c>
      <c r="D146" s="36">
        <f>jan!D146</f>
        <v>1366</v>
      </c>
      <c r="E146" s="37">
        <f t="shared" si="24"/>
        <v>5017.2108345534407</v>
      </c>
      <c r="F146" s="38">
        <f t="shared" si="21"/>
        <v>1.0467655017218165</v>
      </c>
      <c r="G146" s="39">
        <f t="shared" si="25"/>
        <v>-134.48993964899327</v>
      </c>
      <c r="H146" s="39">
        <f t="shared" si="22"/>
        <v>0</v>
      </c>
      <c r="I146" s="66">
        <f t="shared" si="26"/>
        <v>-134.48993964899327</v>
      </c>
      <c r="J146" s="80">
        <f t="shared" si="27"/>
        <v>-57.474956967725774</v>
      </c>
      <c r="K146" s="37">
        <f t="shared" si="23"/>
        <v>-191.96489661671905</v>
      </c>
      <c r="L146" s="37">
        <f t="shared" si="29"/>
        <v>-183713.2575605248</v>
      </c>
      <c r="M146" s="37">
        <f t="shared" si="30"/>
        <v>-262224.04877843824</v>
      </c>
      <c r="N146" s="41">
        <f>jan!M146</f>
        <v>1039907.0322461803</v>
      </c>
      <c r="O146" s="41">
        <f t="shared" si="28"/>
        <v>-1302131.0810246186</v>
      </c>
      <c r="P146" s="4"/>
      <c r="Q146" s="63"/>
      <c r="R146" s="4"/>
    </row>
    <row r="147" spans="1:18" s="34" customFormat="1" x14ac:dyDescent="0.2">
      <c r="A147" s="33">
        <v>3052</v>
      </c>
      <c r="B147" s="34" t="s">
        <v>154</v>
      </c>
      <c r="C147" s="36">
        <v>21744411</v>
      </c>
      <c r="D147" s="36">
        <f>jan!D147</f>
        <v>2486</v>
      </c>
      <c r="E147" s="37">
        <f t="shared" si="24"/>
        <v>8746.7461786001604</v>
      </c>
      <c r="F147" s="38">
        <f t="shared" si="21"/>
        <v>1.8248768995354954</v>
      </c>
      <c r="G147" s="39">
        <f t="shared" si="25"/>
        <v>-2372.2111460770252</v>
      </c>
      <c r="H147" s="39">
        <f t="shared" si="22"/>
        <v>0</v>
      </c>
      <c r="I147" s="66">
        <f t="shared" si="26"/>
        <v>-2372.2111460770252</v>
      </c>
      <c r="J147" s="80">
        <f t="shared" si="27"/>
        <v>-57.474956967725774</v>
      </c>
      <c r="K147" s="37">
        <f t="shared" si="23"/>
        <v>-2429.6861030447508</v>
      </c>
      <c r="L147" s="37">
        <f t="shared" si="29"/>
        <v>-5897316.9091474842</v>
      </c>
      <c r="M147" s="37">
        <f t="shared" si="30"/>
        <v>-6040199.6521692509</v>
      </c>
      <c r="N147" s="41">
        <f>jan!M147</f>
        <v>1373415.2180556399</v>
      </c>
      <c r="O147" s="41">
        <f t="shared" si="28"/>
        <v>-7413614.8702248912</v>
      </c>
      <c r="P147" s="4"/>
      <c r="Q147" s="63"/>
      <c r="R147" s="4"/>
    </row>
    <row r="148" spans="1:18" s="34" customFormat="1" x14ac:dyDescent="0.2">
      <c r="A148" s="33">
        <v>3053</v>
      </c>
      <c r="B148" s="34" t="s">
        <v>127</v>
      </c>
      <c r="C148" s="36">
        <v>26604855</v>
      </c>
      <c r="D148" s="36">
        <f>jan!D148</f>
        <v>6990</v>
      </c>
      <c r="E148" s="37">
        <f t="shared" si="24"/>
        <v>3806.1309012875536</v>
      </c>
      <c r="F148" s="38">
        <f t="shared" si="21"/>
        <v>0.79409190761260584</v>
      </c>
      <c r="G148" s="39">
        <f t="shared" si="25"/>
        <v>592.15802031053897</v>
      </c>
      <c r="H148" s="39">
        <f t="shared" si="22"/>
        <v>177.66837911796878</v>
      </c>
      <c r="I148" s="66">
        <f t="shared" si="26"/>
        <v>769.82639942850778</v>
      </c>
      <c r="J148" s="80">
        <f t="shared" si="27"/>
        <v>-57.474956967725774</v>
      </c>
      <c r="K148" s="37">
        <f t="shared" si="23"/>
        <v>712.35144246078198</v>
      </c>
      <c r="L148" s="37">
        <f t="shared" si="29"/>
        <v>5381086.5320052691</v>
      </c>
      <c r="M148" s="37">
        <f t="shared" si="30"/>
        <v>4979336.5828008661</v>
      </c>
      <c r="N148" s="41">
        <f>jan!M148</f>
        <v>4243599.1877751118</v>
      </c>
      <c r="O148" s="41">
        <f t="shared" si="28"/>
        <v>735737.39502575435</v>
      </c>
      <c r="P148" s="4"/>
      <c r="Q148" s="63"/>
      <c r="R148" s="4"/>
    </row>
    <row r="149" spans="1:18" s="34" customFormat="1" x14ac:dyDescent="0.2">
      <c r="A149" s="33">
        <v>3054</v>
      </c>
      <c r="B149" s="34" t="s">
        <v>128</v>
      </c>
      <c r="C149" s="36">
        <v>36776826</v>
      </c>
      <c r="D149" s="36">
        <f>jan!D149</f>
        <v>9307</v>
      </c>
      <c r="E149" s="37">
        <f t="shared" si="24"/>
        <v>3951.5231546148061</v>
      </c>
      <c r="F149" s="38">
        <f t="shared" si="21"/>
        <v>0.82442581224990474</v>
      </c>
      <c r="G149" s="39">
        <f t="shared" si="25"/>
        <v>504.92266831418743</v>
      </c>
      <c r="H149" s="39">
        <f t="shared" si="22"/>
        <v>126.78109045343039</v>
      </c>
      <c r="I149" s="66">
        <f t="shared" si="26"/>
        <v>631.70375876761784</v>
      </c>
      <c r="J149" s="80">
        <f t="shared" si="27"/>
        <v>-57.474956967725774</v>
      </c>
      <c r="K149" s="37">
        <f t="shared" si="23"/>
        <v>574.22880179989204</v>
      </c>
      <c r="L149" s="37">
        <f t="shared" si="29"/>
        <v>5879266.8828502195</v>
      </c>
      <c r="M149" s="37">
        <f t="shared" si="30"/>
        <v>5344347.4583515953</v>
      </c>
      <c r="N149" s="41">
        <f>jan!M149</f>
        <v>3968655.7818559329</v>
      </c>
      <c r="O149" s="41">
        <f t="shared" si="28"/>
        <v>1375691.6764956624</v>
      </c>
      <c r="P149" s="4"/>
      <c r="Q149" s="63"/>
      <c r="R149" s="4"/>
    </row>
    <row r="150" spans="1:18" s="34" customFormat="1" x14ac:dyDescent="0.2">
      <c r="A150" s="33">
        <v>3401</v>
      </c>
      <c r="B150" s="34" t="s">
        <v>91</v>
      </c>
      <c r="C150" s="36">
        <v>67528054</v>
      </c>
      <c r="D150" s="36">
        <f>jan!D150</f>
        <v>17966</v>
      </c>
      <c r="E150" s="37">
        <f t="shared" si="24"/>
        <v>3758.6582433485473</v>
      </c>
      <c r="F150" s="38">
        <f t="shared" si="21"/>
        <v>0.78418745227990205</v>
      </c>
      <c r="G150" s="39">
        <f t="shared" si="25"/>
        <v>620.64161507394272</v>
      </c>
      <c r="H150" s="39">
        <f t="shared" si="22"/>
        <v>194.28380939662097</v>
      </c>
      <c r="I150" s="66">
        <f t="shared" si="26"/>
        <v>814.92542447056371</v>
      </c>
      <c r="J150" s="80">
        <f t="shared" si="27"/>
        <v>-57.474956967725774</v>
      </c>
      <c r="K150" s="37">
        <f t="shared" si="23"/>
        <v>757.45046750283791</v>
      </c>
      <c r="L150" s="37">
        <f t="shared" si="29"/>
        <v>14640950.176038148</v>
      </c>
      <c r="M150" s="37">
        <f t="shared" si="30"/>
        <v>13608355.099155987</v>
      </c>
      <c r="N150" s="41">
        <f>jan!M150</f>
        <v>11224122.648707822</v>
      </c>
      <c r="O150" s="41">
        <f t="shared" si="28"/>
        <v>2384232.4504481647</v>
      </c>
      <c r="P150" s="4"/>
      <c r="Q150" s="63"/>
      <c r="R150" s="4"/>
    </row>
    <row r="151" spans="1:18" s="34" customFormat="1" x14ac:dyDescent="0.2">
      <c r="A151" s="33">
        <v>3403</v>
      </c>
      <c r="B151" s="34" t="s">
        <v>92</v>
      </c>
      <c r="C151" s="36">
        <v>137868950</v>
      </c>
      <c r="D151" s="36">
        <f>jan!D151</f>
        <v>32382</v>
      </c>
      <c r="E151" s="37">
        <f t="shared" si="24"/>
        <v>4257.579828299673</v>
      </c>
      <c r="F151" s="38">
        <f t="shared" si="21"/>
        <v>0.88827992923830601</v>
      </c>
      <c r="G151" s="39">
        <f t="shared" si="25"/>
        <v>321.28866410326737</v>
      </c>
      <c r="H151" s="39">
        <f t="shared" si="22"/>
        <v>19.661254663727004</v>
      </c>
      <c r="I151" s="66">
        <f t="shared" si="26"/>
        <v>340.94991876699436</v>
      </c>
      <c r="J151" s="80">
        <f t="shared" si="27"/>
        <v>-57.474956967725774</v>
      </c>
      <c r="K151" s="37">
        <f t="shared" si="23"/>
        <v>283.47496179926861</v>
      </c>
      <c r="L151" s="37">
        <f t="shared" si="29"/>
        <v>11040640.269512812</v>
      </c>
      <c r="M151" s="37">
        <f t="shared" si="30"/>
        <v>9179486.2129839156</v>
      </c>
      <c r="N151" s="41">
        <f>jan!M151</f>
        <v>5628646.3729729457</v>
      </c>
      <c r="O151" s="41">
        <f t="shared" si="28"/>
        <v>3550839.8400109699</v>
      </c>
      <c r="P151" s="4"/>
      <c r="Q151" s="63"/>
      <c r="R151" s="4"/>
    </row>
    <row r="152" spans="1:18" s="34" customFormat="1" x14ac:dyDescent="0.2">
      <c r="A152" s="33">
        <v>3405</v>
      </c>
      <c r="B152" s="34" t="s">
        <v>112</v>
      </c>
      <c r="C152" s="36">
        <v>123726178</v>
      </c>
      <c r="D152" s="36">
        <f>jan!D152</f>
        <v>28560</v>
      </c>
      <c r="E152" s="37">
        <f t="shared" si="24"/>
        <v>4332.1490896358546</v>
      </c>
      <c r="F152" s="38">
        <f t="shared" si="21"/>
        <v>0.90383768290455013</v>
      </c>
      <c r="G152" s="39">
        <f t="shared" si="25"/>
        <v>276.54710730155836</v>
      </c>
      <c r="H152" s="39">
        <f t="shared" si="22"/>
        <v>0</v>
      </c>
      <c r="I152" s="66">
        <f t="shared" si="26"/>
        <v>276.54710730155836</v>
      </c>
      <c r="J152" s="80">
        <f t="shared" si="27"/>
        <v>-57.474956967725774</v>
      </c>
      <c r="K152" s="37">
        <f t="shared" si="23"/>
        <v>219.07215033383258</v>
      </c>
      <c r="L152" s="37">
        <f t="shared" si="29"/>
        <v>7898185.3845325066</v>
      </c>
      <c r="M152" s="37">
        <f t="shared" si="30"/>
        <v>6256700.6135342587</v>
      </c>
      <c r="N152" s="41">
        <f>jan!M152</f>
        <v>4362087.2085883198</v>
      </c>
      <c r="O152" s="41">
        <f t="shared" si="28"/>
        <v>1894613.4049459388</v>
      </c>
      <c r="P152" s="4"/>
      <c r="Q152" s="63"/>
      <c r="R152" s="4"/>
    </row>
    <row r="153" spans="1:18" s="34" customFormat="1" x14ac:dyDescent="0.2">
      <c r="A153" s="33">
        <v>3407</v>
      </c>
      <c r="B153" s="34" t="s">
        <v>113</v>
      </c>
      <c r="C153" s="36">
        <v>121335067</v>
      </c>
      <c r="D153" s="36">
        <f>jan!D153</f>
        <v>30563</v>
      </c>
      <c r="E153" s="37">
        <f t="shared" si="24"/>
        <v>3969.9985930700518</v>
      </c>
      <c r="F153" s="38">
        <f t="shared" si="21"/>
        <v>0.8282804343181952</v>
      </c>
      <c r="G153" s="39">
        <f t="shared" si="25"/>
        <v>493.83740524104002</v>
      </c>
      <c r="H153" s="39">
        <f t="shared" si="22"/>
        <v>120.3146869940944</v>
      </c>
      <c r="I153" s="66">
        <f t="shared" si="26"/>
        <v>614.15209223513443</v>
      </c>
      <c r="J153" s="80">
        <f t="shared" si="27"/>
        <v>-57.474956967725774</v>
      </c>
      <c r="K153" s="37">
        <f t="shared" si="23"/>
        <v>556.67713526740863</v>
      </c>
      <c r="L153" s="37">
        <f t="shared" si="29"/>
        <v>18770330.394982412</v>
      </c>
      <c r="M153" s="37">
        <f t="shared" si="30"/>
        <v>17013723.285177808</v>
      </c>
      <c r="N153" s="41">
        <f>jan!M153</f>
        <v>14719722.585754044</v>
      </c>
      <c r="O153" s="41">
        <f t="shared" si="28"/>
        <v>2294000.6994237639</v>
      </c>
      <c r="P153" s="4"/>
      <c r="Q153" s="63"/>
      <c r="R153" s="4"/>
    </row>
    <row r="154" spans="1:18" s="34" customFormat="1" x14ac:dyDescent="0.2">
      <c r="A154" s="33">
        <v>3411</v>
      </c>
      <c r="B154" s="34" t="s">
        <v>93</v>
      </c>
      <c r="C154" s="36">
        <v>130516851</v>
      </c>
      <c r="D154" s="36">
        <f>jan!D154</f>
        <v>35475</v>
      </c>
      <c r="E154" s="37">
        <f t="shared" si="24"/>
        <v>3679.1219450317126</v>
      </c>
      <c r="F154" s="38">
        <f t="shared" si="21"/>
        <v>0.76759340113113705</v>
      </c>
      <c r="G154" s="39">
        <f t="shared" si="25"/>
        <v>668.36339406404352</v>
      </c>
      <c r="H154" s="39">
        <f t="shared" si="22"/>
        <v>222.12151380751311</v>
      </c>
      <c r="I154" s="66">
        <f t="shared" si="26"/>
        <v>890.48490787155663</v>
      </c>
      <c r="J154" s="80">
        <f t="shared" si="27"/>
        <v>-57.474956967725774</v>
      </c>
      <c r="K154" s="37">
        <f t="shared" si="23"/>
        <v>833.00995090383083</v>
      </c>
      <c r="L154" s="37">
        <f t="shared" si="29"/>
        <v>31589952.10674347</v>
      </c>
      <c r="M154" s="37">
        <f t="shared" si="30"/>
        <v>29551028.008313399</v>
      </c>
      <c r="N154" s="41">
        <f>jan!M154</f>
        <v>24775544.055661242</v>
      </c>
      <c r="O154" s="41">
        <f t="shared" si="28"/>
        <v>4775483.9526521564</v>
      </c>
      <c r="P154" s="4"/>
      <c r="Q154" s="63"/>
      <c r="R154" s="4"/>
    </row>
    <row r="155" spans="1:18" s="34" customFormat="1" x14ac:dyDescent="0.2">
      <c r="A155" s="33">
        <v>3412</v>
      </c>
      <c r="B155" s="34" t="s">
        <v>94</v>
      </c>
      <c r="C155" s="36">
        <v>26677884</v>
      </c>
      <c r="D155" s="36">
        <f>jan!D155</f>
        <v>7836</v>
      </c>
      <c r="E155" s="37">
        <f t="shared" si="24"/>
        <v>3404.5283307810109</v>
      </c>
      <c r="F155" s="38">
        <f t="shared" si="21"/>
        <v>0.71030357778722208</v>
      </c>
      <c r="G155" s="39">
        <f t="shared" si="25"/>
        <v>833.1195626144646</v>
      </c>
      <c r="H155" s="39">
        <f t="shared" si="22"/>
        <v>318.22927879525867</v>
      </c>
      <c r="I155" s="66">
        <f t="shared" si="26"/>
        <v>1151.3488414097233</v>
      </c>
      <c r="J155" s="80">
        <f t="shared" si="27"/>
        <v>-57.474956967725774</v>
      </c>
      <c r="K155" s="37">
        <f t="shared" si="23"/>
        <v>1093.8738844419975</v>
      </c>
      <c r="L155" s="37">
        <f t="shared" si="29"/>
        <v>9021969.5212865919</v>
      </c>
      <c r="M155" s="37">
        <f t="shared" si="30"/>
        <v>8571595.7584874928</v>
      </c>
      <c r="N155" s="41">
        <f>jan!M155</f>
        <v>7389774.9962526131</v>
      </c>
      <c r="O155" s="41">
        <f t="shared" si="28"/>
        <v>1181820.7622348797</v>
      </c>
      <c r="P155" s="4"/>
      <c r="Q155" s="63"/>
      <c r="R155" s="4"/>
    </row>
    <row r="156" spans="1:18" s="34" customFormat="1" x14ac:dyDescent="0.2">
      <c r="A156" s="33">
        <v>3413</v>
      </c>
      <c r="B156" s="34" t="s">
        <v>95</v>
      </c>
      <c r="C156" s="36">
        <v>76733667</v>
      </c>
      <c r="D156" s="36">
        <f>jan!D156</f>
        <v>21356</v>
      </c>
      <c r="E156" s="37">
        <f t="shared" si="24"/>
        <v>3593.073000561903</v>
      </c>
      <c r="F156" s="38">
        <f t="shared" si="21"/>
        <v>0.74964058441667059</v>
      </c>
      <c r="G156" s="39">
        <f t="shared" si="25"/>
        <v>719.99276074592933</v>
      </c>
      <c r="H156" s="39">
        <f t="shared" si="22"/>
        <v>252.23864437194649</v>
      </c>
      <c r="I156" s="66">
        <f t="shared" si="26"/>
        <v>972.23140511787585</v>
      </c>
      <c r="J156" s="80">
        <f t="shared" si="27"/>
        <v>-57.474956967725774</v>
      </c>
      <c r="K156" s="37">
        <f t="shared" si="23"/>
        <v>914.75644815015005</v>
      </c>
      <c r="L156" s="37">
        <f t="shared" si="29"/>
        <v>20762973.887697358</v>
      </c>
      <c r="M156" s="37">
        <f t="shared" si="30"/>
        <v>19535538.706694603</v>
      </c>
      <c r="N156" s="41">
        <f>jan!M156</f>
        <v>16574629.864238242</v>
      </c>
      <c r="O156" s="41">
        <f t="shared" si="28"/>
        <v>2960908.8424563613</v>
      </c>
      <c r="P156" s="4"/>
      <c r="Q156" s="63"/>
      <c r="R156" s="4"/>
    </row>
    <row r="157" spans="1:18" s="34" customFormat="1" x14ac:dyDescent="0.2">
      <c r="A157" s="33">
        <v>3414</v>
      </c>
      <c r="B157" s="34" t="s">
        <v>96</v>
      </c>
      <c r="C157" s="36">
        <v>15996682</v>
      </c>
      <c r="D157" s="36">
        <f>jan!D157</f>
        <v>5010</v>
      </c>
      <c r="E157" s="37">
        <f t="shared" si="24"/>
        <v>3192.9504990019959</v>
      </c>
      <c r="F157" s="38">
        <f t="shared" si="21"/>
        <v>0.66616104869314885</v>
      </c>
      <c r="G157" s="39">
        <f t="shared" si="25"/>
        <v>960.06626168187358</v>
      </c>
      <c r="H157" s="39">
        <f t="shared" si="22"/>
        <v>392.28151991791395</v>
      </c>
      <c r="I157" s="66">
        <f t="shared" si="26"/>
        <v>1352.3477815997876</v>
      </c>
      <c r="J157" s="80">
        <f t="shared" si="27"/>
        <v>-57.474956967725774</v>
      </c>
      <c r="K157" s="37">
        <f t="shared" si="23"/>
        <v>1294.8728246320618</v>
      </c>
      <c r="L157" s="37">
        <f t="shared" si="29"/>
        <v>6775262.3858149359</v>
      </c>
      <c r="M157" s="37">
        <f t="shared" si="30"/>
        <v>6487312.8514066292</v>
      </c>
      <c r="N157" s="41">
        <f>jan!M157</f>
        <v>5779775.3030405296</v>
      </c>
      <c r="O157" s="41">
        <f t="shared" si="28"/>
        <v>707537.5483660996</v>
      </c>
      <c r="P157" s="4"/>
      <c r="Q157" s="63"/>
      <c r="R157" s="4"/>
    </row>
    <row r="158" spans="1:18" s="34" customFormat="1" x14ac:dyDescent="0.2">
      <c r="A158" s="33">
        <v>3415</v>
      </c>
      <c r="B158" s="34" t="s">
        <v>97</v>
      </c>
      <c r="C158" s="36">
        <v>30320003</v>
      </c>
      <c r="D158" s="36">
        <f>jan!D158</f>
        <v>8069</v>
      </c>
      <c r="E158" s="37">
        <f t="shared" si="24"/>
        <v>3757.5911513198662</v>
      </c>
      <c r="F158" s="38">
        <f t="shared" si="21"/>
        <v>0.78396481959420883</v>
      </c>
      <c r="G158" s="39">
        <f t="shared" si="25"/>
        <v>621.28187029115145</v>
      </c>
      <c r="H158" s="39">
        <f t="shared" si="22"/>
        <v>194.65729160665936</v>
      </c>
      <c r="I158" s="66">
        <f t="shared" si="26"/>
        <v>815.93916189781078</v>
      </c>
      <c r="J158" s="80">
        <f t="shared" si="27"/>
        <v>-57.474956967725774</v>
      </c>
      <c r="K158" s="37">
        <f t="shared" si="23"/>
        <v>758.46420493008497</v>
      </c>
      <c r="L158" s="37">
        <f t="shared" si="29"/>
        <v>6583813.0973534351</v>
      </c>
      <c r="M158" s="37">
        <f t="shared" si="30"/>
        <v>6120047.6695808554</v>
      </c>
      <c r="N158" s="41">
        <f>jan!M158</f>
        <v>5534192.9908451177</v>
      </c>
      <c r="O158" s="41">
        <f t="shared" si="28"/>
        <v>585854.67873573769</v>
      </c>
      <c r="P158" s="4"/>
      <c r="Q158" s="63"/>
      <c r="R158" s="4"/>
    </row>
    <row r="159" spans="1:18" s="34" customFormat="1" x14ac:dyDescent="0.2">
      <c r="A159" s="33">
        <v>3416</v>
      </c>
      <c r="B159" s="34" t="s">
        <v>98</v>
      </c>
      <c r="C159" s="36">
        <v>18349752</v>
      </c>
      <c r="D159" s="36">
        <f>jan!D159</f>
        <v>6028</v>
      </c>
      <c r="E159" s="37">
        <f t="shared" si="24"/>
        <v>3044.0862641008625</v>
      </c>
      <c r="F159" s="38">
        <f t="shared" si="21"/>
        <v>0.63510276737446303</v>
      </c>
      <c r="G159" s="39">
        <f t="shared" si="25"/>
        <v>1049.3848026225535</v>
      </c>
      <c r="H159" s="39">
        <f t="shared" si="22"/>
        <v>444.38400213331062</v>
      </c>
      <c r="I159" s="66">
        <f t="shared" si="26"/>
        <v>1493.768804755864</v>
      </c>
      <c r="J159" s="80">
        <f t="shared" si="27"/>
        <v>-57.474956967725774</v>
      </c>
      <c r="K159" s="37">
        <f t="shared" si="23"/>
        <v>1436.2938477881382</v>
      </c>
      <c r="L159" s="37">
        <f t="shared" si="29"/>
        <v>9004438.3550683483</v>
      </c>
      <c r="M159" s="37">
        <f t="shared" si="30"/>
        <v>8657979.3144668974</v>
      </c>
      <c r="N159" s="41">
        <f>jan!M159</f>
        <v>7432498.1513030548</v>
      </c>
      <c r="O159" s="41">
        <f t="shared" si="28"/>
        <v>1225481.1631638426</v>
      </c>
      <c r="P159" s="4"/>
      <c r="Q159" s="63"/>
      <c r="R159" s="4"/>
    </row>
    <row r="160" spans="1:18" s="34" customFormat="1" x14ac:dyDescent="0.2">
      <c r="A160" s="33">
        <v>3417</v>
      </c>
      <c r="B160" s="34" t="s">
        <v>99</v>
      </c>
      <c r="C160" s="36">
        <v>15320167</v>
      </c>
      <c r="D160" s="36">
        <f>jan!D160</f>
        <v>4572</v>
      </c>
      <c r="E160" s="37">
        <f t="shared" si="24"/>
        <v>3350.867672790901</v>
      </c>
      <c r="F160" s="38">
        <f t="shared" si="21"/>
        <v>0.69910808941011471</v>
      </c>
      <c r="G160" s="39">
        <f t="shared" si="25"/>
        <v>865.31595740853049</v>
      </c>
      <c r="H160" s="39">
        <f t="shared" si="22"/>
        <v>337.01050909179719</v>
      </c>
      <c r="I160" s="66">
        <f t="shared" si="26"/>
        <v>1202.3264665003276</v>
      </c>
      <c r="J160" s="80">
        <f t="shared" si="27"/>
        <v>-57.474956967725774</v>
      </c>
      <c r="K160" s="37">
        <f t="shared" si="23"/>
        <v>1144.8515095326018</v>
      </c>
      <c r="L160" s="37">
        <f t="shared" si="29"/>
        <v>5497036.6048394972</v>
      </c>
      <c r="M160" s="37">
        <f t="shared" si="30"/>
        <v>5234261.1015830552</v>
      </c>
      <c r="N160" s="41">
        <f>jan!M160</f>
        <v>5107135.3447507601</v>
      </c>
      <c r="O160" s="41">
        <f t="shared" si="28"/>
        <v>127125.7568322951</v>
      </c>
      <c r="P160" s="4"/>
      <c r="Q160" s="63"/>
      <c r="R160" s="4"/>
    </row>
    <row r="161" spans="1:18" s="34" customFormat="1" x14ac:dyDescent="0.2">
      <c r="A161" s="33">
        <v>3418</v>
      </c>
      <c r="B161" s="34" t="s">
        <v>100</v>
      </c>
      <c r="C161" s="36">
        <v>23184990</v>
      </c>
      <c r="D161" s="36">
        <f>jan!D161</f>
        <v>7267</v>
      </c>
      <c r="E161" s="37">
        <f t="shared" si="24"/>
        <v>3190.4486032750792</v>
      </c>
      <c r="F161" s="38">
        <f t="shared" si="21"/>
        <v>0.66563906581816079</v>
      </c>
      <c r="G161" s="39">
        <f t="shared" si="25"/>
        <v>961.56739911802356</v>
      </c>
      <c r="H161" s="39">
        <f t="shared" si="22"/>
        <v>393.15718342233481</v>
      </c>
      <c r="I161" s="66">
        <f t="shared" si="26"/>
        <v>1354.7245825403584</v>
      </c>
      <c r="J161" s="80">
        <f t="shared" si="27"/>
        <v>-57.474956967725774</v>
      </c>
      <c r="K161" s="37">
        <f t="shared" si="23"/>
        <v>1297.2496255726326</v>
      </c>
      <c r="L161" s="37">
        <f t="shared" si="29"/>
        <v>9844783.541320784</v>
      </c>
      <c r="M161" s="37">
        <f t="shared" si="30"/>
        <v>9427113.0290363207</v>
      </c>
      <c r="N161" s="41">
        <f>jan!M161</f>
        <v>8533936.1309172716</v>
      </c>
      <c r="O161" s="41">
        <f t="shared" si="28"/>
        <v>893176.89811904915</v>
      </c>
      <c r="P161" s="4"/>
      <c r="Q161" s="63"/>
      <c r="R161" s="4"/>
    </row>
    <row r="162" spans="1:18" s="34" customFormat="1" x14ac:dyDescent="0.2">
      <c r="A162" s="33">
        <v>3419</v>
      </c>
      <c r="B162" s="34" t="s">
        <v>404</v>
      </c>
      <c r="C162" s="36">
        <v>12098616</v>
      </c>
      <c r="D162" s="36">
        <f>jan!D162</f>
        <v>3625</v>
      </c>
      <c r="E162" s="37">
        <f t="shared" si="24"/>
        <v>3337.5492413793104</v>
      </c>
      <c r="F162" s="38">
        <f t="shared" si="21"/>
        <v>0.69632939921780945</v>
      </c>
      <c r="G162" s="39">
        <f t="shared" si="25"/>
        <v>873.30701625548488</v>
      </c>
      <c r="H162" s="39">
        <f t="shared" si="22"/>
        <v>341.67196008585387</v>
      </c>
      <c r="I162" s="66">
        <f t="shared" si="26"/>
        <v>1214.9789763413387</v>
      </c>
      <c r="J162" s="80">
        <f t="shared" si="27"/>
        <v>-57.474956967725774</v>
      </c>
      <c r="K162" s="37">
        <f t="shared" si="23"/>
        <v>1157.5040193736129</v>
      </c>
      <c r="L162" s="37">
        <f t="shared" si="29"/>
        <v>4404298.789237353</v>
      </c>
      <c r="M162" s="37">
        <f t="shared" si="30"/>
        <v>4195952.0702293469</v>
      </c>
      <c r="N162" s="41">
        <f>jan!M162</f>
        <v>4457454.3873297246</v>
      </c>
      <c r="O162" s="41">
        <f t="shared" si="28"/>
        <v>-261502.31710037775</v>
      </c>
      <c r="P162" s="4"/>
      <c r="Q162" s="63"/>
      <c r="R162" s="4"/>
    </row>
    <row r="163" spans="1:18" s="34" customFormat="1" x14ac:dyDescent="0.2">
      <c r="A163" s="33">
        <v>3420</v>
      </c>
      <c r="B163" s="34" t="s">
        <v>101</v>
      </c>
      <c r="C163" s="36">
        <v>80786229</v>
      </c>
      <c r="D163" s="36">
        <f>jan!D163</f>
        <v>21568</v>
      </c>
      <c r="E163" s="37">
        <f t="shared" si="24"/>
        <v>3745.6523089762613</v>
      </c>
      <c r="F163" s="38">
        <f t="shared" si="21"/>
        <v>0.78147395988990587</v>
      </c>
      <c r="G163" s="39">
        <f t="shared" si="25"/>
        <v>628.44517569731431</v>
      </c>
      <c r="H163" s="39">
        <f t="shared" si="22"/>
        <v>198.83588642692106</v>
      </c>
      <c r="I163" s="66">
        <f t="shared" si="26"/>
        <v>827.2810621242354</v>
      </c>
      <c r="J163" s="80">
        <f t="shared" si="27"/>
        <v>-57.474956967725774</v>
      </c>
      <c r="K163" s="37">
        <f t="shared" si="23"/>
        <v>769.8061051565096</v>
      </c>
      <c r="L163" s="37">
        <f t="shared" si="29"/>
        <v>17842797.947895508</v>
      </c>
      <c r="M163" s="37">
        <f t="shared" si="30"/>
        <v>16603178.076015599</v>
      </c>
      <c r="N163" s="41">
        <f>jan!M163</f>
        <v>14502918.698159309</v>
      </c>
      <c r="O163" s="41">
        <f t="shared" si="28"/>
        <v>2100259.37785629</v>
      </c>
      <c r="P163" s="4"/>
      <c r="Q163" s="63"/>
      <c r="R163" s="4"/>
    </row>
    <row r="164" spans="1:18" s="34" customFormat="1" x14ac:dyDescent="0.2">
      <c r="A164" s="33">
        <v>3421</v>
      </c>
      <c r="B164" s="34" t="s">
        <v>102</v>
      </c>
      <c r="C164" s="36">
        <v>24533751</v>
      </c>
      <c r="D164" s="36">
        <f>jan!D164</f>
        <v>6582</v>
      </c>
      <c r="E164" s="37">
        <f t="shared" si="24"/>
        <v>3727.4006381039198</v>
      </c>
      <c r="F164" s="38">
        <f t="shared" si="21"/>
        <v>0.77766602355875336</v>
      </c>
      <c r="G164" s="39">
        <f t="shared" si="25"/>
        <v>639.39617822071921</v>
      </c>
      <c r="H164" s="39">
        <f t="shared" si="22"/>
        <v>205.22397123224059</v>
      </c>
      <c r="I164" s="66">
        <f t="shared" si="26"/>
        <v>844.62014945295982</v>
      </c>
      <c r="J164" s="80">
        <f t="shared" si="27"/>
        <v>-57.474956967725774</v>
      </c>
      <c r="K164" s="37">
        <f t="shared" si="23"/>
        <v>787.14519248523402</v>
      </c>
      <c r="L164" s="37">
        <f t="shared" si="29"/>
        <v>5559289.8236993812</v>
      </c>
      <c r="M164" s="37">
        <f t="shared" si="30"/>
        <v>5180989.6569378106</v>
      </c>
      <c r="N164" s="41">
        <f>jan!M164</f>
        <v>5128333.2875873782</v>
      </c>
      <c r="O164" s="41">
        <f t="shared" si="28"/>
        <v>52656.369350432418</v>
      </c>
      <c r="P164" s="4"/>
      <c r="Q164" s="63"/>
      <c r="R164" s="4"/>
    </row>
    <row r="165" spans="1:18" s="34" customFormat="1" x14ac:dyDescent="0.2">
      <c r="A165" s="33">
        <v>3422</v>
      </c>
      <c r="B165" s="34" t="s">
        <v>103</v>
      </c>
      <c r="C165" s="36">
        <v>18787340</v>
      </c>
      <c r="D165" s="36">
        <f>jan!D165</f>
        <v>4213</v>
      </c>
      <c r="E165" s="37">
        <f t="shared" si="24"/>
        <v>4459.3733681462145</v>
      </c>
      <c r="F165" s="38">
        <f t="shared" si="21"/>
        <v>0.93038111313254179</v>
      </c>
      <c r="G165" s="39">
        <f t="shared" si="25"/>
        <v>200.21254019534243</v>
      </c>
      <c r="H165" s="39">
        <f t="shared" si="22"/>
        <v>0</v>
      </c>
      <c r="I165" s="66">
        <f t="shared" si="26"/>
        <v>200.21254019534243</v>
      </c>
      <c r="J165" s="80">
        <f t="shared" si="27"/>
        <v>-57.474956967725774</v>
      </c>
      <c r="K165" s="37">
        <f t="shared" si="23"/>
        <v>142.73758322761665</v>
      </c>
      <c r="L165" s="37">
        <f t="shared" si="29"/>
        <v>843495.43184297765</v>
      </c>
      <c r="M165" s="37">
        <f t="shared" si="30"/>
        <v>601353.43813794898</v>
      </c>
      <c r="N165" s="41">
        <f>jan!M165</f>
        <v>2620761.0861296919</v>
      </c>
      <c r="O165" s="41">
        <f t="shared" si="28"/>
        <v>-2019407.6479917429</v>
      </c>
      <c r="P165" s="4"/>
      <c r="Q165" s="63"/>
      <c r="R165" s="4"/>
    </row>
    <row r="166" spans="1:18" s="34" customFormat="1" x14ac:dyDescent="0.2">
      <c r="A166" s="33">
        <v>3423</v>
      </c>
      <c r="B166" s="34" t="s">
        <v>104</v>
      </c>
      <c r="C166" s="36">
        <v>7751200</v>
      </c>
      <c r="D166" s="36">
        <f>jan!D166</f>
        <v>2281</v>
      </c>
      <c r="E166" s="37">
        <f t="shared" si="24"/>
        <v>3398.1587023235425</v>
      </c>
      <c r="F166" s="38">
        <f t="shared" si="21"/>
        <v>0.70897465071041987</v>
      </c>
      <c r="G166" s="39">
        <f t="shared" si="25"/>
        <v>836.94133968894562</v>
      </c>
      <c r="H166" s="39">
        <f t="shared" si="22"/>
        <v>320.45864875537268</v>
      </c>
      <c r="I166" s="66">
        <f t="shared" si="26"/>
        <v>1157.3999884443183</v>
      </c>
      <c r="J166" s="80">
        <f t="shared" si="27"/>
        <v>-57.474956967725774</v>
      </c>
      <c r="K166" s="37">
        <f t="shared" si="23"/>
        <v>1099.9250314765925</v>
      </c>
      <c r="L166" s="37">
        <f t="shared" si="29"/>
        <v>2640029.37364149</v>
      </c>
      <c r="M166" s="37">
        <f t="shared" si="30"/>
        <v>2508928.9967981074</v>
      </c>
      <c r="N166" s="41">
        <f>jan!M166</f>
        <v>2531934.2543583727</v>
      </c>
      <c r="O166" s="41">
        <f t="shared" si="28"/>
        <v>-23005.257560265251</v>
      </c>
      <c r="P166" s="4"/>
      <c r="Q166" s="63"/>
      <c r="R166" s="4"/>
    </row>
    <row r="167" spans="1:18" s="34" customFormat="1" x14ac:dyDescent="0.2">
      <c r="A167" s="33">
        <v>3424</v>
      </c>
      <c r="B167" s="34" t="s">
        <v>105</v>
      </c>
      <c r="C167" s="36">
        <v>7609414</v>
      </c>
      <c r="D167" s="36">
        <f>jan!D167</f>
        <v>1769</v>
      </c>
      <c r="E167" s="37">
        <f t="shared" si="24"/>
        <v>4301.5342001130584</v>
      </c>
      <c r="F167" s="38">
        <f t="shared" si="21"/>
        <v>0.89745034714206173</v>
      </c>
      <c r="G167" s="39">
        <f t="shared" si="25"/>
        <v>294.91604101523609</v>
      </c>
      <c r="H167" s="39">
        <f t="shared" si="22"/>
        <v>4.2772245290420869</v>
      </c>
      <c r="I167" s="66">
        <f t="shared" si="26"/>
        <v>299.19326554427818</v>
      </c>
      <c r="J167" s="80">
        <f t="shared" si="27"/>
        <v>-57.474956967725774</v>
      </c>
      <c r="K167" s="37">
        <f t="shared" si="23"/>
        <v>241.7183085765524</v>
      </c>
      <c r="L167" s="37">
        <f t="shared" si="29"/>
        <v>529272.8867478281</v>
      </c>
      <c r="M167" s="37">
        <f t="shared" si="30"/>
        <v>427599.68787192123</v>
      </c>
      <c r="N167" s="41">
        <f>jan!M167</f>
        <v>2361168.3894169056</v>
      </c>
      <c r="O167" s="41">
        <f t="shared" si="28"/>
        <v>-1933568.7015449842</v>
      </c>
      <c r="P167" s="4"/>
      <c r="Q167" s="63"/>
      <c r="R167" s="4"/>
    </row>
    <row r="168" spans="1:18" s="34" customFormat="1" x14ac:dyDescent="0.2">
      <c r="A168" s="33">
        <v>3425</v>
      </c>
      <c r="B168" s="34" t="s">
        <v>106</v>
      </c>
      <c r="C168" s="36">
        <v>3864703</v>
      </c>
      <c r="D168" s="36">
        <f>jan!D168</f>
        <v>1328</v>
      </c>
      <c r="E168" s="37">
        <f t="shared" si="24"/>
        <v>2910.1679216867469</v>
      </c>
      <c r="F168" s="38">
        <f t="shared" si="21"/>
        <v>0.60716272149848727</v>
      </c>
      <c r="G168" s="39">
        <f t="shared" si="25"/>
        <v>1129.735808071023</v>
      </c>
      <c r="H168" s="39">
        <f t="shared" si="22"/>
        <v>491.25542197825109</v>
      </c>
      <c r="I168" s="66">
        <f t="shared" si="26"/>
        <v>1620.9912300492742</v>
      </c>
      <c r="J168" s="80">
        <f t="shared" si="27"/>
        <v>-57.474956967725774</v>
      </c>
      <c r="K168" s="37">
        <f t="shared" si="23"/>
        <v>1563.5162730815484</v>
      </c>
      <c r="L168" s="37">
        <f t="shared" si="29"/>
        <v>2152676.3535054363</v>
      </c>
      <c r="M168" s="37">
        <f t="shared" si="30"/>
        <v>2076349.6106522963</v>
      </c>
      <c r="N168" s="41">
        <f>jan!M168</f>
        <v>1975231.8653169305</v>
      </c>
      <c r="O168" s="41">
        <f t="shared" si="28"/>
        <v>101117.74533536588</v>
      </c>
      <c r="P168" s="4"/>
      <c r="Q168" s="63"/>
      <c r="R168" s="4"/>
    </row>
    <row r="169" spans="1:18" s="34" customFormat="1" x14ac:dyDescent="0.2">
      <c r="A169" s="33">
        <v>3426</v>
      </c>
      <c r="B169" s="34" t="s">
        <v>107</v>
      </c>
      <c r="C169" s="36">
        <v>4801541</v>
      </c>
      <c r="D169" s="36">
        <f>jan!D169</f>
        <v>1555</v>
      </c>
      <c r="E169" s="37">
        <f t="shared" si="24"/>
        <v>3087.8077170418005</v>
      </c>
      <c r="F169" s="38">
        <f t="shared" si="21"/>
        <v>0.64422459026229895</v>
      </c>
      <c r="G169" s="39">
        <f t="shared" si="25"/>
        <v>1023.1519308579908</v>
      </c>
      <c r="H169" s="39">
        <f t="shared" si="22"/>
        <v>429.08149360398232</v>
      </c>
      <c r="I169" s="66">
        <f t="shared" si="26"/>
        <v>1452.2334244619731</v>
      </c>
      <c r="J169" s="80">
        <f t="shared" si="27"/>
        <v>-57.474956967725774</v>
      </c>
      <c r="K169" s="37">
        <f t="shared" si="23"/>
        <v>1394.7584674942473</v>
      </c>
      <c r="L169" s="37">
        <f t="shared" si="29"/>
        <v>2258222.9750383683</v>
      </c>
      <c r="M169" s="37">
        <f t="shared" si="30"/>
        <v>2168849.4169535544</v>
      </c>
      <c r="N169" s="41">
        <f>jan!M169</f>
        <v>2154631.7282890268</v>
      </c>
      <c r="O169" s="41">
        <f t="shared" si="28"/>
        <v>14217.68866452761</v>
      </c>
      <c r="P169" s="4"/>
      <c r="Q169" s="63"/>
      <c r="R169" s="4"/>
    </row>
    <row r="170" spans="1:18" s="34" customFormat="1" x14ac:dyDescent="0.2">
      <c r="A170" s="33">
        <v>3427</v>
      </c>
      <c r="B170" s="34" t="s">
        <v>108</v>
      </c>
      <c r="C170" s="36">
        <v>22368306</v>
      </c>
      <c r="D170" s="36">
        <f>jan!D170</f>
        <v>5628</v>
      </c>
      <c r="E170" s="37">
        <f t="shared" si="24"/>
        <v>3974.4680170575693</v>
      </c>
      <c r="F170" s="38">
        <f t="shared" si="21"/>
        <v>0.82921291234173788</v>
      </c>
      <c r="G170" s="39">
        <f t="shared" si="25"/>
        <v>491.15575084852952</v>
      </c>
      <c r="H170" s="39">
        <f t="shared" si="22"/>
        <v>118.75038859846326</v>
      </c>
      <c r="I170" s="66">
        <f t="shared" si="26"/>
        <v>609.90613944699282</v>
      </c>
      <c r="J170" s="80">
        <f t="shared" si="27"/>
        <v>-57.474956967725774</v>
      </c>
      <c r="K170" s="37">
        <f t="shared" si="23"/>
        <v>552.43118247926702</v>
      </c>
      <c r="L170" s="37">
        <f t="shared" si="29"/>
        <v>3432551.7528076754</v>
      </c>
      <c r="M170" s="37">
        <f t="shared" si="30"/>
        <v>3109082.6949933148</v>
      </c>
      <c r="N170" s="41">
        <f>jan!M170</f>
        <v>4224628.859942534</v>
      </c>
      <c r="O170" s="41">
        <f t="shared" si="28"/>
        <v>-1115546.1649492192</v>
      </c>
      <c r="P170" s="4"/>
      <c r="Q170" s="63"/>
      <c r="R170" s="4"/>
    </row>
    <row r="171" spans="1:18" s="34" customFormat="1" x14ac:dyDescent="0.2">
      <c r="A171" s="33">
        <v>3428</v>
      </c>
      <c r="B171" s="34" t="s">
        <v>109</v>
      </c>
      <c r="C171" s="36">
        <v>9644717</v>
      </c>
      <c r="D171" s="36">
        <f>jan!D171</f>
        <v>2493</v>
      </c>
      <c r="E171" s="37">
        <f t="shared" si="24"/>
        <v>3868.7192137986362</v>
      </c>
      <c r="F171" s="38">
        <f t="shared" si="21"/>
        <v>0.80715001669113662</v>
      </c>
      <c r="G171" s="39">
        <f t="shared" si="25"/>
        <v>554.60503280388934</v>
      </c>
      <c r="H171" s="39">
        <f t="shared" si="22"/>
        <v>155.76246973908985</v>
      </c>
      <c r="I171" s="66">
        <f t="shared" si="26"/>
        <v>710.3675025429792</v>
      </c>
      <c r="J171" s="80">
        <f t="shared" si="27"/>
        <v>-57.474956967725774</v>
      </c>
      <c r="K171" s="37">
        <f t="shared" si="23"/>
        <v>652.89254557525339</v>
      </c>
      <c r="L171" s="37">
        <f t="shared" si="29"/>
        <v>1770946.1838396471</v>
      </c>
      <c r="M171" s="37">
        <f t="shared" si="30"/>
        <v>1627661.1161191068</v>
      </c>
      <c r="N171" s="41">
        <f>jan!M171</f>
        <v>2615107.1382794487</v>
      </c>
      <c r="O171" s="41">
        <f t="shared" si="28"/>
        <v>-987446.02216034196</v>
      </c>
      <c r="P171" s="4"/>
      <c r="Q171" s="63"/>
      <c r="R171" s="4"/>
    </row>
    <row r="172" spans="1:18" s="34" customFormat="1" x14ac:dyDescent="0.2">
      <c r="A172" s="33">
        <v>3429</v>
      </c>
      <c r="B172" s="34" t="s">
        <v>110</v>
      </c>
      <c r="C172" s="36">
        <v>4727062</v>
      </c>
      <c r="D172" s="36">
        <f>jan!D172</f>
        <v>1519</v>
      </c>
      <c r="E172" s="37">
        <f t="shared" si="24"/>
        <v>3111.9565503620802</v>
      </c>
      <c r="F172" s="38">
        <f t="shared" si="21"/>
        <v>0.64926288075079286</v>
      </c>
      <c r="G172" s="39">
        <f t="shared" si="25"/>
        <v>1008.662630865823</v>
      </c>
      <c r="H172" s="39">
        <f t="shared" si="22"/>
        <v>420.62940194188445</v>
      </c>
      <c r="I172" s="66">
        <f t="shared" si="26"/>
        <v>1429.2920328077075</v>
      </c>
      <c r="J172" s="80">
        <f t="shared" si="27"/>
        <v>-57.474956967725774</v>
      </c>
      <c r="K172" s="37">
        <f t="shared" si="23"/>
        <v>1371.8170758399817</v>
      </c>
      <c r="L172" s="37">
        <f t="shared" si="29"/>
        <v>2171094.5978349079</v>
      </c>
      <c r="M172" s="37">
        <f t="shared" si="30"/>
        <v>2083790.1382009322</v>
      </c>
      <c r="N172" s="41">
        <f>jan!M172</f>
        <v>2128570.4385665795</v>
      </c>
      <c r="O172" s="41">
        <f t="shared" si="28"/>
        <v>-44780.300365647301</v>
      </c>
      <c r="P172" s="4"/>
      <c r="Q172" s="63"/>
      <c r="R172" s="4"/>
    </row>
    <row r="173" spans="1:18" s="34" customFormat="1" x14ac:dyDescent="0.2">
      <c r="A173" s="33">
        <v>3430</v>
      </c>
      <c r="B173" s="34" t="s">
        <v>111</v>
      </c>
      <c r="C173" s="36">
        <v>6588963</v>
      </c>
      <c r="D173" s="36">
        <f>jan!D173</f>
        <v>1844</v>
      </c>
      <c r="E173" s="37">
        <f t="shared" si="24"/>
        <v>3573.1903470715833</v>
      </c>
      <c r="F173" s="38">
        <f t="shared" si="21"/>
        <v>0.74549236811828024</v>
      </c>
      <c r="G173" s="39">
        <f t="shared" si="25"/>
        <v>731.92235284012111</v>
      </c>
      <c r="H173" s="39">
        <f t="shared" si="22"/>
        <v>259.19757309355833</v>
      </c>
      <c r="I173" s="66">
        <f t="shared" si="26"/>
        <v>991.1199259336795</v>
      </c>
      <c r="J173" s="80">
        <f t="shared" si="27"/>
        <v>-57.474956967725774</v>
      </c>
      <c r="K173" s="37">
        <f t="shared" si="23"/>
        <v>933.64496896595369</v>
      </c>
      <c r="L173" s="37">
        <f t="shared" si="29"/>
        <v>1827625.1434217049</v>
      </c>
      <c r="M173" s="37">
        <f t="shared" si="30"/>
        <v>1721641.3227732186</v>
      </c>
      <c r="N173" s="41">
        <f>jan!M173</f>
        <v>1408392.2846720035</v>
      </c>
      <c r="O173" s="41">
        <f t="shared" si="28"/>
        <v>313249.03810121515</v>
      </c>
      <c r="P173" s="4"/>
      <c r="Q173" s="63"/>
      <c r="R173" s="4"/>
    </row>
    <row r="174" spans="1:18" s="34" customFormat="1" x14ac:dyDescent="0.2">
      <c r="A174" s="33">
        <v>3431</v>
      </c>
      <c r="B174" s="34" t="s">
        <v>114</v>
      </c>
      <c r="C174" s="36">
        <v>8533577</v>
      </c>
      <c r="D174" s="36">
        <f>jan!D174</f>
        <v>2466</v>
      </c>
      <c r="E174" s="37">
        <f t="shared" si="24"/>
        <v>3460.4935117599352</v>
      </c>
      <c r="F174" s="38">
        <f t="shared" si="21"/>
        <v>0.72197987018914789</v>
      </c>
      <c r="G174" s="39">
        <f t="shared" si="25"/>
        <v>799.54045402710994</v>
      </c>
      <c r="H174" s="39">
        <f t="shared" si="22"/>
        <v>298.6414654526352</v>
      </c>
      <c r="I174" s="66">
        <f t="shared" si="26"/>
        <v>1098.1819194797451</v>
      </c>
      <c r="J174" s="80">
        <f t="shared" si="27"/>
        <v>-57.474956967725774</v>
      </c>
      <c r="K174" s="37">
        <f t="shared" si="23"/>
        <v>1040.7069625120193</v>
      </c>
      <c r="L174" s="37">
        <f t="shared" si="29"/>
        <v>2708116.6134370514</v>
      </c>
      <c r="M174" s="37">
        <f t="shared" si="30"/>
        <v>2566383.3695546398</v>
      </c>
      <c r="N174" s="41">
        <f>jan!M174</f>
        <v>2412537.4959876146</v>
      </c>
      <c r="O174" s="41">
        <f t="shared" si="28"/>
        <v>153845.87356702518</v>
      </c>
      <c r="P174" s="4"/>
      <c r="Q174" s="63"/>
      <c r="R174" s="4"/>
    </row>
    <row r="175" spans="1:18" s="34" customFormat="1" x14ac:dyDescent="0.2">
      <c r="A175" s="33">
        <v>3432</v>
      </c>
      <c r="B175" s="34" t="s">
        <v>115</v>
      </c>
      <c r="C175" s="36">
        <v>7719086</v>
      </c>
      <c r="D175" s="36">
        <f>jan!D175</f>
        <v>1966</v>
      </c>
      <c r="E175" s="37">
        <f t="shared" si="24"/>
        <v>3926.2899287894202</v>
      </c>
      <c r="F175" s="38">
        <f t="shared" si="21"/>
        <v>0.81916127959178675</v>
      </c>
      <c r="G175" s="39">
        <f t="shared" si="25"/>
        <v>520.06260380941899</v>
      </c>
      <c r="H175" s="39">
        <f t="shared" si="22"/>
        <v>135.61271949231548</v>
      </c>
      <c r="I175" s="66">
        <f t="shared" si="26"/>
        <v>655.67532330173447</v>
      </c>
      <c r="J175" s="80">
        <f t="shared" si="27"/>
        <v>-57.474956967725774</v>
      </c>
      <c r="K175" s="37">
        <f t="shared" si="23"/>
        <v>598.20036633400866</v>
      </c>
      <c r="L175" s="37">
        <f t="shared" si="29"/>
        <v>1289057.6856112101</v>
      </c>
      <c r="M175" s="37">
        <f t="shared" si="30"/>
        <v>1176061.9202126609</v>
      </c>
      <c r="N175" s="41">
        <f>jan!M175</f>
        <v>1918856.7942869626</v>
      </c>
      <c r="O175" s="41">
        <f t="shared" si="28"/>
        <v>-742794.87407430168</v>
      </c>
      <c r="P175" s="4"/>
      <c r="Q175" s="63"/>
      <c r="R175" s="4"/>
    </row>
    <row r="176" spans="1:18" s="34" customFormat="1" x14ac:dyDescent="0.2">
      <c r="A176" s="33">
        <v>3433</v>
      </c>
      <c r="B176" s="34" t="s">
        <v>116</v>
      </c>
      <c r="C176" s="36">
        <v>12341583</v>
      </c>
      <c r="D176" s="36">
        <f>jan!D176</f>
        <v>2147</v>
      </c>
      <c r="E176" s="37">
        <f t="shared" si="24"/>
        <v>5748.2920353982299</v>
      </c>
      <c r="F176" s="38">
        <f t="shared" si="21"/>
        <v>1.1992945871513703</v>
      </c>
      <c r="G176" s="39">
        <f t="shared" si="25"/>
        <v>-573.13866015586677</v>
      </c>
      <c r="H176" s="39">
        <f t="shared" si="22"/>
        <v>0</v>
      </c>
      <c r="I176" s="66">
        <f t="shared" si="26"/>
        <v>-573.13866015586677</v>
      </c>
      <c r="J176" s="80">
        <f t="shared" si="27"/>
        <v>-57.474956967725774</v>
      </c>
      <c r="K176" s="37">
        <f t="shared" si="23"/>
        <v>-630.61361712359258</v>
      </c>
      <c r="L176" s="37">
        <f t="shared" si="29"/>
        <v>-1230528.703354646</v>
      </c>
      <c r="M176" s="37">
        <f t="shared" si="30"/>
        <v>-1353927.4359643531</v>
      </c>
      <c r="N176" s="41">
        <f>jan!M176</f>
        <v>2161915.2315025991</v>
      </c>
      <c r="O176" s="41">
        <f t="shared" si="28"/>
        <v>-3515842.6674669525</v>
      </c>
      <c r="P176" s="4"/>
      <c r="Q176" s="63"/>
      <c r="R176" s="4"/>
    </row>
    <row r="177" spans="1:18" s="34" customFormat="1" x14ac:dyDescent="0.2">
      <c r="A177" s="33">
        <v>3434</v>
      </c>
      <c r="B177" s="34" t="s">
        <v>117</v>
      </c>
      <c r="C177" s="36">
        <v>8563699</v>
      </c>
      <c r="D177" s="36">
        <f>jan!D177</f>
        <v>2212</v>
      </c>
      <c r="E177" s="37">
        <f t="shared" si="24"/>
        <v>3871.4733273056058</v>
      </c>
      <c r="F177" s="38">
        <f t="shared" si="21"/>
        <v>0.8077246210085528</v>
      </c>
      <c r="G177" s="39">
        <f t="shared" si="25"/>
        <v>552.95256469970764</v>
      </c>
      <c r="H177" s="39">
        <f t="shared" si="22"/>
        <v>154.79853001165048</v>
      </c>
      <c r="I177" s="66">
        <f t="shared" si="26"/>
        <v>707.75109471135806</v>
      </c>
      <c r="J177" s="80">
        <f t="shared" si="27"/>
        <v>-57.474956967725774</v>
      </c>
      <c r="K177" s="37">
        <f t="shared" si="23"/>
        <v>650.27613774363226</v>
      </c>
      <c r="L177" s="37">
        <f t="shared" si="29"/>
        <v>1565545.421501524</v>
      </c>
      <c r="M177" s="37">
        <f t="shared" si="30"/>
        <v>1438410.8166889146</v>
      </c>
      <c r="N177" s="41">
        <f>jan!M177</f>
        <v>2182048.3407236831</v>
      </c>
      <c r="O177" s="41">
        <f t="shared" si="28"/>
        <v>-743637.52403476858</v>
      </c>
      <c r="P177" s="4"/>
      <c r="Q177" s="63"/>
      <c r="R177" s="4"/>
    </row>
    <row r="178" spans="1:18" s="34" customFormat="1" x14ac:dyDescent="0.2">
      <c r="A178" s="33">
        <v>3435</v>
      </c>
      <c r="B178" s="34" t="s">
        <v>118</v>
      </c>
      <c r="C178" s="36">
        <v>14156757</v>
      </c>
      <c r="D178" s="36">
        <f>jan!D178</f>
        <v>3532</v>
      </c>
      <c r="E178" s="37">
        <f t="shared" si="24"/>
        <v>4008.141845979615</v>
      </c>
      <c r="F178" s="38">
        <f t="shared" si="21"/>
        <v>0.83623844975462136</v>
      </c>
      <c r="G178" s="39">
        <f t="shared" si="25"/>
        <v>470.95145349530208</v>
      </c>
      <c r="H178" s="39">
        <f t="shared" si="22"/>
        <v>106.96454847574728</v>
      </c>
      <c r="I178" s="66">
        <f t="shared" si="26"/>
        <v>577.91600197104935</v>
      </c>
      <c r="J178" s="80">
        <f t="shared" si="27"/>
        <v>-57.474956967725774</v>
      </c>
      <c r="K178" s="37">
        <f t="shared" si="23"/>
        <v>520.44104500332355</v>
      </c>
      <c r="L178" s="37">
        <f t="shared" si="29"/>
        <v>2041199.3189617463</v>
      </c>
      <c r="M178" s="37">
        <f t="shared" si="30"/>
        <v>1838197.7709517388</v>
      </c>
      <c r="N178" s="41">
        <f>jan!M178</f>
        <v>3004916.4972134037</v>
      </c>
      <c r="O178" s="41">
        <f t="shared" si="28"/>
        <v>-1166718.7262616649</v>
      </c>
      <c r="P178" s="4"/>
      <c r="Q178" s="63"/>
      <c r="R178" s="4"/>
    </row>
    <row r="179" spans="1:18" s="34" customFormat="1" x14ac:dyDescent="0.2">
      <c r="A179" s="33">
        <v>3436</v>
      </c>
      <c r="B179" s="34" t="s">
        <v>119</v>
      </c>
      <c r="C179" s="36">
        <v>29307834</v>
      </c>
      <c r="D179" s="36">
        <f>jan!D179</f>
        <v>5589</v>
      </c>
      <c r="E179" s="37">
        <f t="shared" si="24"/>
        <v>5243.8421900161029</v>
      </c>
      <c r="F179" s="38">
        <f t="shared" si="21"/>
        <v>1.0940487218872859</v>
      </c>
      <c r="G179" s="39">
        <f t="shared" si="25"/>
        <v>-270.46875292659058</v>
      </c>
      <c r="H179" s="39">
        <f t="shared" si="22"/>
        <v>0</v>
      </c>
      <c r="I179" s="66">
        <f t="shared" si="26"/>
        <v>-270.46875292659058</v>
      </c>
      <c r="J179" s="80">
        <f t="shared" si="27"/>
        <v>-57.474956967725774</v>
      </c>
      <c r="K179" s="37">
        <f t="shared" si="23"/>
        <v>-327.94370989431638</v>
      </c>
      <c r="L179" s="37">
        <f t="shared" si="29"/>
        <v>-1511649.8601067148</v>
      </c>
      <c r="M179" s="37">
        <f t="shared" si="30"/>
        <v>-1832877.3945993343</v>
      </c>
      <c r="N179" s="41">
        <f>jan!M179</f>
        <v>3530102.0544098848</v>
      </c>
      <c r="O179" s="41">
        <f t="shared" si="28"/>
        <v>-5362979.4490092192</v>
      </c>
      <c r="P179" s="4"/>
      <c r="Q179" s="63"/>
      <c r="R179" s="4"/>
    </row>
    <row r="180" spans="1:18" s="34" customFormat="1" x14ac:dyDescent="0.2">
      <c r="A180" s="33">
        <v>3437</v>
      </c>
      <c r="B180" s="34" t="s">
        <v>120</v>
      </c>
      <c r="C180" s="36">
        <v>18778193</v>
      </c>
      <c r="D180" s="36">
        <f>jan!D180</f>
        <v>5567</v>
      </c>
      <c r="E180" s="37">
        <f t="shared" si="24"/>
        <v>3373.1261002335191</v>
      </c>
      <c r="F180" s="38">
        <f t="shared" si="21"/>
        <v>0.70375197517410304</v>
      </c>
      <c r="G180" s="39">
        <f t="shared" si="25"/>
        <v>851.96090094295971</v>
      </c>
      <c r="H180" s="39">
        <f t="shared" si="22"/>
        <v>329.22005948688081</v>
      </c>
      <c r="I180" s="66">
        <f t="shared" si="26"/>
        <v>1181.1809604298405</v>
      </c>
      <c r="J180" s="80">
        <f t="shared" si="27"/>
        <v>-57.474956967725774</v>
      </c>
      <c r="K180" s="37">
        <f t="shared" si="23"/>
        <v>1123.7060034621147</v>
      </c>
      <c r="L180" s="37">
        <f t="shared" si="29"/>
        <v>6575634.4067129223</v>
      </c>
      <c r="M180" s="37">
        <f t="shared" si="30"/>
        <v>6255671.3212735923</v>
      </c>
      <c r="N180" s="41">
        <f>jan!M180</f>
        <v>6180593.8051350554</v>
      </c>
      <c r="O180" s="41">
        <f t="shared" si="28"/>
        <v>75077.516138536856</v>
      </c>
      <c r="P180" s="4"/>
      <c r="Q180" s="63"/>
      <c r="R180" s="4"/>
    </row>
    <row r="181" spans="1:18" s="34" customFormat="1" x14ac:dyDescent="0.2">
      <c r="A181" s="33">
        <v>3438</v>
      </c>
      <c r="B181" s="34" t="s">
        <v>121</v>
      </c>
      <c r="C181" s="36">
        <v>15381827</v>
      </c>
      <c r="D181" s="36">
        <f>jan!D181</f>
        <v>3240</v>
      </c>
      <c r="E181" s="37">
        <f t="shared" si="24"/>
        <v>4747.4774691358025</v>
      </c>
      <c r="F181" s="38">
        <f t="shared" si="21"/>
        <v>0.99048969612122562</v>
      </c>
      <c r="G181" s="39">
        <f t="shared" si="25"/>
        <v>27.350079601589641</v>
      </c>
      <c r="H181" s="39">
        <f t="shared" si="22"/>
        <v>0</v>
      </c>
      <c r="I181" s="66">
        <f t="shared" si="26"/>
        <v>27.350079601589641</v>
      </c>
      <c r="J181" s="80">
        <f t="shared" si="27"/>
        <v>-57.474956967725774</v>
      </c>
      <c r="K181" s="37">
        <f t="shared" si="23"/>
        <v>-30.124877366136133</v>
      </c>
      <c r="L181" s="37">
        <f t="shared" si="29"/>
        <v>88614.257909150445</v>
      </c>
      <c r="M181" s="37">
        <f t="shared" si="30"/>
        <v>-97604.602666281076</v>
      </c>
      <c r="N181" s="41">
        <f>jan!M181</f>
        <v>3002160.8250202225</v>
      </c>
      <c r="O181" s="41">
        <f t="shared" si="28"/>
        <v>-3099765.4276865036</v>
      </c>
      <c r="P181" s="4"/>
      <c r="Q181" s="63"/>
      <c r="R181" s="4"/>
    </row>
    <row r="182" spans="1:18" s="34" customFormat="1" x14ac:dyDescent="0.2">
      <c r="A182" s="33">
        <v>3439</v>
      </c>
      <c r="B182" s="34" t="s">
        <v>122</v>
      </c>
      <c r="C182" s="36">
        <v>16125785</v>
      </c>
      <c r="D182" s="36">
        <f>jan!D182</f>
        <v>4416</v>
      </c>
      <c r="E182" s="37">
        <f t="shared" si="24"/>
        <v>3651.6723278985505</v>
      </c>
      <c r="F182" s="38">
        <f t="shared" si="21"/>
        <v>0.76186645179654255</v>
      </c>
      <c r="G182" s="39">
        <f t="shared" si="25"/>
        <v>684.83316434394078</v>
      </c>
      <c r="H182" s="39">
        <f t="shared" si="22"/>
        <v>231.72887980411983</v>
      </c>
      <c r="I182" s="66">
        <f t="shared" si="26"/>
        <v>916.56204414806064</v>
      </c>
      <c r="J182" s="80">
        <f t="shared" si="27"/>
        <v>-57.474956967725774</v>
      </c>
      <c r="K182" s="37">
        <f t="shared" si="23"/>
        <v>859.08708718033483</v>
      </c>
      <c r="L182" s="37">
        <f t="shared" si="29"/>
        <v>4047537.986957836</v>
      </c>
      <c r="M182" s="37">
        <f t="shared" si="30"/>
        <v>3793728.5769883585</v>
      </c>
      <c r="N182" s="41">
        <f>jan!M182</f>
        <v>3554264.9726201561</v>
      </c>
      <c r="O182" s="41">
        <f t="shared" si="28"/>
        <v>239463.60436820239</v>
      </c>
      <c r="P182" s="4"/>
      <c r="Q182" s="63"/>
      <c r="R182" s="4"/>
    </row>
    <row r="183" spans="1:18" s="34" customFormat="1" x14ac:dyDescent="0.2">
      <c r="A183" s="33">
        <v>3440</v>
      </c>
      <c r="B183" s="34" t="s">
        <v>123</v>
      </c>
      <c r="C183" s="36">
        <v>23723628</v>
      </c>
      <c r="D183" s="36">
        <f>jan!D183</f>
        <v>5161</v>
      </c>
      <c r="E183" s="37">
        <f t="shared" si="24"/>
        <v>4596.7114900213137</v>
      </c>
      <c r="F183" s="38">
        <f t="shared" si="21"/>
        <v>0.9590346445050012</v>
      </c>
      <c r="G183" s="39">
        <f t="shared" si="25"/>
        <v>117.80966707028291</v>
      </c>
      <c r="H183" s="39">
        <f t="shared" si="22"/>
        <v>0</v>
      </c>
      <c r="I183" s="66">
        <f t="shared" si="26"/>
        <v>117.80966707028291</v>
      </c>
      <c r="J183" s="80">
        <f t="shared" si="27"/>
        <v>-57.474956967725774</v>
      </c>
      <c r="K183" s="37">
        <f t="shared" si="23"/>
        <v>60.334710102557139</v>
      </c>
      <c r="L183" s="37">
        <f t="shared" si="29"/>
        <v>608015.69174973015</v>
      </c>
      <c r="M183" s="37">
        <f t="shared" si="30"/>
        <v>311387.43883929739</v>
      </c>
      <c r="N183" s="41">
        <f>jan!M183</f>
        <v>871885.2294581352</v>
      </c>
      <c r="O183" s="41">
        <f t="shared" si="28"/>
        <v>-560497.79061883781</v>
      </c>
      <c r="P183" s="4"/>
      <c r="Q183" s="63"/>
      <c r="R183" s="4"/>
    </row>
    <row r="184" spans="1:18" s="34" customFormat="1" x14ac:dyDescent="0.2">
      <c r="A184" s="33">
        <v>3441</v>
      </c>
      <c r="B184" s="34" t="s">
        <v>124</v>
      </c>
      <c r="C184" s="36">
        <v>22873356</v>
      </c>
      <c r="D184" s="36">
        <f>jan!D184</f>
        <v>6129</v>
      </c>
      <c r="E184" s="37">
        <f t="shared" si="24"/>
        <v>3731.9882525697503</v>
      </c>
      <c r="F184" s="38">
        <f t="shared" si="21"/>
        <v>0.77862316024612532</v>
      </c>
      <c r="G184" s="39">
        <f t="shared" si="25"/>
        <v>636.64360954122094</v>
      </c>
      <c r="H184" s="39">
        <f t="shared" si="22"/>
        <v>203.61830616919991</v>
      </c>
      <c r="I184" s="66">
        <f t="shared" si="26"/>
        <v>840.26191571042091</v>
      </c>
      <c r="J184" s="80">
        <f t="shared" si="27"/>
        <v>-57.474956967725774</v>
      </c>
      <c r="K184" s="37">
        <f t="shared" si="23"/>
        <v>782.78695874269511</v>
      </c>
      <c r="L184" s="37">
        <f t="shared" si="29"/>
        <v>5149965.2813891694</v>
      </c>
      <c r="M184" s="37">
        <f t="shared" si="30"/>
        <v>4797701.2701339787</v>
      </c>
      <c r="N184" s="41">
        <f>jan!M184</f>
        <v>4319351.6502465885</v>
      </c>
      <c r="O184" s="41">
        <f t="shared" si="28"/>
        <v>478349.61988739017</v>
      </c>
      <c r="P184" s="4"/>
      <c r="Q184" s="63"/>
      <c r="R184" s="4"/>
    </row>
    <row r="185" spans="1:18" s="34" customFormat="1" x14ac:dyDescent="0.2">
      <c r="A185" s="33">
        <v>3442</v>
      </c>
      <c r="B185" s="34" t="s">
        <v>125</v>
      </c>
      <c r="C185" s="36">
        <v>54385895</v>
      </c>
      <c r="D185" s="36">
        <f>jan!D185</f>
        <v>14896</v>
      </c>
      <c r="E185" s="37">
        <f t="shared" si="24"/>
        <v>3651.0402121374864</v>
      </c>
      <c r="F185" s="38">
        <f t="shared" si="21"/>
        <v>0.76173457036010384</v>
      </c>
      <c r="G185" s="39">
        <f t="shared" si="25"/>
        <v>685.21243380057933</v>
      </c>
      <c r="H185" s="39">
        <f t="shared" si="22"/>
        <v>231.95012032049229</v>
      </c>
      <c r="I185" s="66">
        <f t="shared" si="26"/>
        <v>917.16255412107159</v>
      </c>
      <c r="J185" s="80">
        <f t="shared" si="27"/>
        <v>-57.474956967725774</v>
      </c>
      <c r="K185" s="37">
        <f t="shared" si="23"/>
        <v>859.68759715334579</v>
      </c>
      <c r="L185" s="37">
        <f t="shared" si="29"/>
        <v>13662053.406187482</v>
      </c>
      <c r="M185" s="37">
        <f t="shared" si="30"/>
        <v>12805906.44719624</v>
      </c>
      <c r="N185" s="41">
        <f>jan!M185</f>
        <v>11632324.686265815</v>
      </c>
      <c r="O185" s="41">
        <f t="shared" si="28"/>
        <v>1173581.7609304246</v>
      </c>
      <c r="P185" s="4"/>
      <c r="Q185" s="63"/>
      <c r="R185" s="4"/>
    </row>
    <row r="186" spans="1:18" s="34" customFormat="1" x14ac:dyDescent="0.2">
      <c r="A186" s="33">
        <v>3443</v>
      </c>
      <c r="B186" s="34" t="s">
        <v>126</v>
      </c>
      <c r="C186" s="36">
        <v>48525155</v>
      </c>
      <c r="D186" s="36">
        <f>jan!D186</f>
        <v>13635</v>
      </c>
      <c r="E186" s="37">
        <f t="shared" si="24"/>
        <v>3558.8672533920058</v>
      </c>
      <c r="F186" s="38">
        <f t="shared" si="21"/>
        <v>0.74250407026991083</v>
      </c>
      <c r="G186" s="39">
        <f t="shared" si="25"/>
        <v>740.51620904786762</v>
      </c>
      <c r="H186" s="39">
        <f t="shared" si="22"/>
        <v>264.2106558814105</v>
      </c>
      <c r="I186" s="66">
        <f t="shared" si="26"/>
        <v>1004.7268649292781</v>
      </c>
      <c r="J186" s="80">
        <f t="shared" si="27"/>
        <v>-57.474956967725774</v>
      </c>
      <c r="K186" s="37">
        <f t="shared" si="23"/>
        <v>947.25190796155232</v>
      </c>
      <c r="L186" s="37">
        <f t="shared" si="29"/>
        <v>13699450.803310707</v>
      </c>
      <c r="M186" s="37">
        <f t="shared" si="30"/>
        <v>12915779.765055766</v>
      </c>
      <c r="N186" s="41">
        <f>jan!M186</f>
        <v>10768744.207376771</v>
      </c>
      <c r="O186" s="41">
        <f t="shared" si="28"/>
        <v>2147035.5576789957</v>
      </c>
      <c r="P186" s="4"/>
      <c r="Q186" s="63"/>
      <c r="R186" s="4"/>
    </row>
    <row r="187" spans="1:18" s="34" customFormat="1" x14ac:dyDescent="0.2">
      <c r="A187" s="33">
        <v>3446</v>
      </c>
      <c r="B187" s="34" t="s">
        <v>129</v>
      </c>
      <c r="C187" s="36">
        <v>53636532</v>
      </c>
      <c r="D187" s="36">
        <f>jan!D187</f>
        <v>13568</v>
      </c>
      <c r="E187" s="37">
        <f t="shared" si="24"/>
        <v>3953.1642099056603</v>
      </c>
      <c r="F187" s="38">
        <f t="shared" si="21"/>
        <v>0.82476819372868448</v>
      </c>
      <c r="G187" s="39">
        <f t="shared" si="25"/>
        <v>503.93803513967492</v>
      </c>
      <c r="H187" s="39">
        <f t="shared" si="22"/>
        <v>126.20672110163143</v>
      </c>
      <c r="I187" s="66">
        <f t="shared" si="26"/>
        <v>630.14475624130637</v>
      </c>
      <c r="J187" s="80">
        <f t="shared" si="27"/>
        <v>-57.474956967725774</v>
      </c>
      <c r="K187" s="37">
        <f t="shared" si="23"/>
        <v>572.66979927358057</v>
      </c>
      <c r="L187" s="37">
        <f t="shared" si="29"/>
        <v>8549804.052682044</v>
      </c>
      <c r="M187" s="37">
        <f t="shared" si="30"/>
        <v>7769983.8365439409</v>
      </c>
      <c r="N187" s="41">
        <f>jan!M187</f>
        <v>6440165.770948885</v>
      </c>
      <c r="O187" s="41">
        <f t="shared" si="28"/>
        <v>1329818.0655950559</v>
      </c>
      <c r="P187" s="4"/>
      <c r="Q187" s="63"/>
      <c r="R187" s="4"/>
    </row>
    <row r="188" spans="1:18" s="34" customFormat="1" x14ac:dyDescent="0.2">
      <c r="A188" s="33">
        <v>3447</v>
      </c>
      <c r="B188" s="34" t="s">
        <v>130</v>
      </c>
      <c r="C188" s="36">
        <v>18373425</v>
      </c>
      <c r="D188" s="36">
        <f>jan!D188</f>
        <v>5564</v>
      </c>
      <c r="E188" s="37">
        <f t="shared" si="24"/>
        <v>3302.1971603163192</v>
      </c>
      <c r="F188" s="38">
        <f t="shared" si="21"/>
        <v>0.6889537197634088</v>
      </c>
      <c r="G188" s="39">
        <f t="shared" si="25"/>
        <v>894.51826489327959</v>
      </c>
      <c r="H188" s="39">
        <f t="shared" si="22"/>
        <v>354.04518845790079</v>
      </c>
      <c r="I188" s="66">
        <f t="shared" si="26"/>
        <v>1248.5634533511804</v>
      </c>
      <c r="J188" s="80">
        <f t="shared" si="27"/>
        <v>-57.474956967725774</v>
      </c>
      <c r="K188" s="37">
        <f t="shared" si="23"/>
        <v>1191.0884963834546</v>
      </c>
      <c r="L188" s="37">
        <f t="shared" si="29"/>
        <v>6947007.054445968</v>
      </c>
      <c r="M188" s="37">
        <f t="shared" si="30"/>
        <v>6627216.3938775416</v>
      </c>
      <c r="N188" s="41">
        <f>jan!M188</f>
        <v>5980073.5893248525</v>
      </c>
      <c r="O188" s="41">
        <f t="shared" si="28"/>
        <v>647142.80455268919</v>
      </c>
      <c r="P188" s="4"/>
      <c r="Q188" s="63"/>
      <c r="R188" s="4"/>
    </row>
    <row r="189" spans="1:18" s="34" customFormat="1" x14ac:dyDescent="0.2">
      <c r="A189" s="33">
        <v>3448</v>
      </c>
      <c r="B189" s="34" t="s">
        <v>131</v>
      </c>
      <c r="C189" s="36">
        <v>25144344</v>
      </c>
      <c r="D189" s="36">
        <f>jan!D189</f>
        <v>6527</v>
      </c>
      <c r="E189" s="37">
        <f t="shared" si="24"/>
        <v>3852.3585108012871</v>
      </c>
      <c r="F189" s="38">
        <f t="shared" si="21"/>
        <v>0.80373660233677136</v>
      </c>
      <c r="G189" s="39">
        <f t="shared" si="25"/>
        <v>564.42145460229881</v>
      </c>
      <c r="H189" s="39">
        <f t="shared" si="22"/>
        <v>161.48871578816204</v>
      </c>
      <c r="I189" s="66">
        <f t="shared" si="26"/>
        <v>725.91017039046085</v>
      </c>
      <c r="J189" s="80">
        <f t="shared" si="27"/>
        <v>-57.474956967725774</v>
      </c>
      <c r="K189" s="37">
        <f t="shared" si="23"/>
        <v>668.43521342273505</v>
      </c>
      <c r="L189" s="37">
        <f t="shared" si="29"/>
        <v>4738015.682138538</v>
      </c>
      <c r="M189" s="37">
        <f t="shared" si="30"/>
        <v>4362876.6380101917</v>
      </c>
      <c r="N189" s="41">
        <f>jan!M189</f>
        <v>7159680.564400306</v>
      </c>
      <c r="O189" s="41">
        <f t="shared" si="28"/>
        <v>-2796803.9263901142</v>
      </c>
      <c r="P189" s="4"/>
      <c r="Q189" s="63"/>
      <c r="R189" s="4"/>
    </row>
    <row r="190" spans="1:18" s="34" customFormat="1" x14ac:dyDescent="0.2">
      <c r="A190" s="33">
        <v>3449</v>
      </c>
      <c r="B190" s="34" t="s">
        <v>132</v>
      </c>
      <c r="C190" s="36">
        <v>12733321</v>
      </c>
      <c r="D190" s="36">
        <f>jan!D190</f>
        <v>2866</v>
      </c>
      <c r="E190" s="37">
        <f t="shared" si="24"/>
        <v>4442.8893928820653</v>
      </c>
      <c r="F190" s="38">
        <f t="shared" si="21"/>
        <v>0.92694197987569049</v>
      </c>
      <c r="G190" s="39">
        <f t="shared" si="25"/>
        <v>210.10292535383195</v>
      </c>
      <c r="H190" s="39">
        <f t="shared" si="22"/>
        <v>0</v>
      </c>
      <c r="I190" s="66">
        <f t="shared" si="26"/>
        <v>210.10292535383195</v>
      </c>
      <c r="J190" s="80">
        <f t="shared" si="27"/>
        <v>-57.474956967725774</v>
      </c>
      <c r="K190" s="37">
        <f t="shared" si="23"/>
        <v>152.62796838610618</v>
      </c>
      <c r="L190" s="37">
        <f t="shared" si="29"/>
        <v>602154.98406408238</v>
      </c>
      <c r="M190" s="37">
        <f t="shared" si="30"/>
        <v>437431.75739458029</v>
      </c>
      <c r="N190" s="41">
        <f>jan!M190</f>
        <v>2343500.5373481354</v>
      </c>
      <c r="O190" s="41">
        <f t="shared" si="28"/>
        <v>-1906068.7799535552</v>
      </c>
      <c r="P190" s="4"/>
      <c r="Q190" s="63"/>
      <c r="R190" s="4"/>
    </row>
    <row r="191" spans="1:18" s="34" customFormat="1" x14ac:dyDescent="0.2">
      <c r="A191" s="33">
        <v>3450</v>
      </c>
      <c r="B191" s="34" t="s">
        <v>133</v>
      </c>
      <c r="C191" s="36">
        <v>4048082</v>
      </c>
      <c r="D191" s="36">
        <f>jan!D191</f>
        <v>1239</v>
      </c>
      <c r="E191" s="37">
        <f t="shared" si="24"/>
        <v>3267.2171105730426</v>
      </c>
      <c r="F191" s="38">
        <f t="shared" si="21"/>
        <v>0.6816556590425793</v>
      </c>
      <c r="G191" s="39">
        <f t="shared" si="25"/>
        <v>915.5062947392455</v>
      </c>
      <c r="H191" s="39">
        <f t="shared" si="22"/>
        <v>366.28820586804761</v>
      </c>
      <c r="I191" s="66">
        <f t="shared" si="26"/>
        <v>1281.7945006072932</v>
      </c>
      <c r="J191" s="80">
        <f t="shared" si="27"/>
        <v>-57.474956967725774</v>
      </c>
      <c r="K191" s="37">
        <f t="shared" si="23"/>
        <v>1224.3195436395674</v>
      </c>
      <c r="L191" s="37">
        <f t="shared" si="29"/>
        <v>1588143.3862524363</v>
      </c>
      <c r="M191" s="37">
        <f t="shared" si="30"/>
        <v>1516931.914569424</v>
      </c>
      <c r="N191" s="41">
        <f>jan!M191</f>
        <v>1396403.4796142145</v>
      </c>
      <c r="O191" s="41">
        <f t="shared" si="28"/>
        <v>120528.43495520949</v>
      </c>
      <c r="P191" s="4"/>
      <c r="Q191" s="63"/>
      <c r="R191" s="4"/>
    </row>
    <row r="192" spans="1:18" s="34" customFormat="1" x14ac:dyDescent="0.2">
      <c r="A192" s="33">
        <v>3451</v>
      </c>
      <c r="B192" s="34" t="s">
        <v>134</v>
      </c>
      <c r="C192" s="36">
        <v>26493937</v>
      </c>
      <c r="D192" s="36">
        <f>jan!D192</f>
        <v>6401</v>
      </c>
      <c r="E192" s="37">
        <f t="shared" si="24"/>
        <v>4139.0309326667712</v>
      </c>
      <c r="F192" s="38">
        <f t="shared" si="21"/>
        <v>0.86354648703150938</v>
      </c>
      <c r="G192" s="39">
        <f t="shared" si="25"/>
        <v>392.41800148300842</v>
      </c>
      <c r="H192" s="39">
        <f t="shared" si="22"/>
        <v>61.15336813524263</v>
      </c>
      <c r="I192" s="66">
        <f t="shared" si="26"/>
        <v>453.57136961825108</v>
      </c>
      <c r="J192" s="80">
        <f t="shared" si="27"/>
        <v>-57.474956967725774</v>
      </c>
      <c r="K192" s="37">
        <f t="shared" si="23"/>
        <v>396.09641265052528</v>
      </c>
      <c r="L192" s="37">
        <f t="shared" si="29"/>
        <v>2903310.3369264253</v>
      </c>
      <c r="M192" s="37">
        <f t="shared" si="30"/>
        <v>2535413.1373760123</v>
      </c>
      <c r="N192" s="41">
        <f>jan!M192</f>
        <v>5096647.000371743</v>
      </c>
      <c r="O192" s="41">
        <f t="shared" si="28"/>
        <v>-2561233.8629957307</v>
      </c>
      <c r="P192" s="4"/>
      <c r="Q192" s="63"/>
      <c r="R192" s="4"/>
    </row>
    <row r="193" spans="1:18" s="34" customFormat="1" x14ac:dyDescent="0.2">
      <c r="A193" s="33">
        <v>3452</v>
      </c>
      <c r="B193" s="34" t="s">
        <v>135</v>
      </c>
      <c r="C193" s="36">
        <v>9463912</v>
      </c>
      <c r="D193" s="36">
        <f>jan!D193</f>
        <v>2091</v>
      </c>
      <c r="E193" s="37">
        <f t="shared" si="24"/>
        <v>4526.0219990435198</v>
      </c>
      <c r="F193" s="38">
        <f t="shared" si="21"/>
        <v>0.94428634651038112</v>
      </c>
      <c r="G193" s="39">
        <f t="shared" si="25"/>
        <v>160.22336165695924</v>
      </c>
      <c r="H193" s="39">
        <f t="shared" si="22"/>
        <v>0</v>
      </c>
      <c r="I193" s="66">
        <f t="shared" si="26"/>
        <v>160.22336165695924</v>
      </c>
      <c r="J193" s="80">
        <f t="shared" si="27"/>
        <v>-57.474956967725774</v>
      </c>
      <c r="K193" s="37">
        <f t="shared" si="23"/>
        <v>102.74840468923347</v>
      </c>
      <c r="L193" s="37">
        <f t="shared" si="29"/>
        <v>335027.04922470177</v>
      </c>
      <c r="M193" s="37">
        <f t="shared" si="30"/>
        <v>214846.91420518717</v>
      </c>
      <c r="N193" s="41">
        <f>jan!M193</f>
        <v>713837.81971212535</v>
      </c>
      <c r="O193" s="41">
        <f t="shared" si="28"/>
        <v>-498990.90550693817</v>
      </c>
      <c r="P193" s="4"/>
      <c r="Q193" s="63"/>
      <c r="R193" s="4"/>
    </row>
    <row r="194" spans="1:18" s="34" customFormat="1" x14ac:dyDescent="0.2">
      <c r="A194" s="33">
        <v>3453</v>
      </c>
      <c r="B194" s="34" t="s">
        <v>136</v>
      </c>
      <c r="C194" s="36">
        <v>13592087</v>
      </c>
      <c r="D194" s="36">
        <f>jan!D194</f>
        <v>3291</v>
      </c>
      <c r="E194" s="37">
        <f t="shared" si="24"/>
        <v>4130.078091765421</v>
      </c>
      <c r="F194" s="38">
        <f t="shared" si="21"/>
        <v>0.86167861157102521</v>
      </c>
      <c r="G194" s="39">
        <f t="shared" si="25"/>
        <v>397.7897060238185</v>
      </c>
      <c r="H194" s="39">
        <f t="shared" si="22"/>
        <v>64.286862450715162</v>
      </c>
      <c r="I194" s="66">
        <f t="shared" si="26"/>
        <v>462.07656847453364</v>
      </c>
      <c r="J194" s="80">
        <f t="shared" si="27"/>
        <v>-57.474956967725774</v>
      </c>
      <c r="K194" s="37">
        <f t="shared" si="23"/>
        <v>404.6016115068079</v>
      </c>
      <c r="L194" s="37">
        <f t="shared" si="29"/>
        <v>1520693.9868496903</v>
      </c>
      <c r="M194" s="37">
        <f t="shared" si="30"/>
        <v>1331543.9034689048</v>
      </c>
      <c r="N194" s="41">
        <f>jan!M194</f>
        <v>1460184.9437936889</v>
      </c>
      <c r="O194" s="41">
        <f t="shared" si="28"/>
        <v>-128641.04032478412</v>
      </c>
      <c r="P194" s="4"/>
      <c r="Q194" s="63"/>
      <c r="R194" s="4"/>
    </row>
    <row r="195" spans="1:18" s="34" customFormat="1" x14ac:dyDescent="0.2">
      <c r="A195" s="33">
        <v>3454</v>
      </c>
      <c r="B195" s="34" t="s">
        <v>137</v>
      </c>
      <c r="C195" s="36">
        <v>9700404</v>
      </c>
      <c r="D195" s="36">
        <f>jan!D195</f>
        <v>1636</v>
      </c>
      <c r="E195" s="37">
        <f t="shared" si="24"/>
        <v>5929.3422982885086</v>
      </c>
      <c r="F195" s="38">
        <f t="shared" si="21"/>
        <v>1.237067998618556</v>
      </c>
      <c r="G195" s="39">
        <f t="shared" si="25"/>
        <v>-681.76881789003403</v>
      </c>
      <c r="H195" s="39">
        <f t="shared" si="22"/>
        <v>0</v>
      </c>
      <c r="I195" s="66">
        <f t="shared" si="26"/>
        <v>-681.76881789003403</v>
      </c>
      <c r="J195" s="80">
        <f t="shared" si="27"/>
        <v>-57.474956967725774</v>
      </c>
      <c r="K195" s="37">
        <f t="shared" si="23"/>
        <v>-739.24377485775983</v>
      </c>
      <c r="L195" s="37">
        <f t="shared" si="29"/>
        <v>-1115373.7860680956</v>
      </c>
      <c r="M195" s="37">
        <f t="shared" si="30"/>
        <v>-1209402.8156672951</v>
      </c>
      <c r="N195" s="41">
        <f>jan!M195</f>
        <v>780642.5551645325</v>
      </c>
      <c r="O195" s="41">
        <f t="shared" si="28"/>
        <v>-1990045.3708318276</v>
      </c>
      <c r="P195" s="4"/>
      <c r="Q195" s="63"/>
      <c r="R195" s="4"/>
    </row>
    <row r="196" spans="1:18" s="34" customFormat="1" x14ac:dyDescent="0.2">
      <c r="A196" s="33">
        <v>3801</v>
      </c>
      <c r="B196" s="34" t="s">
        <v>155</v>
      </c>
      <c r="C196" s="36">
        <v>105691782</v>
      </c>
      <c r="D196" s="36">
        <f>jan!D196</f>
        <v>27682</v>
      </c>
      <c r="E196" s="37">
        <f t="shared" si="24"/>
        <v>3818.0688534065457</v>
      </c>
      <c r="F196" s="38">
        <f t="shared" si="21"/>
        <v>0.79658258158494644</v>
      </c>
      <c r="G196" s="39">
        <f t="shared" si="25"/>
        <v>584.99524903914369</v>
      </c>
      <c r="H196" s="39">
        <f t="shared" si="22"/>
        <v>173.49009587632153</v>
      </c>
      <c r="I196" s="66">
        <f t="shared" si="26"/>
        <v>758.48534491546525</v>
      </c>
      <c r="J196" s="80">
        <f t="shared" si="27"/>
        <v>-57.474956967725774</v>
      </c>
      <c r="K196" s="37">
        <f t="shared" si="23"/>
        <v>701.01038794773945</v>
      </c>
      <c r="L196" s="37">
        <f t="shared" si="29"/>
        <v>20996391.31794991</v>
      </c>
      <c r="M196" s="37">
        <f t="shared" si="30"/>
        <v>19405369.559169322</v>
      </c>
      <c r="N196" s="41">
        <f>jan!M196</f>
        <v>16259331.319354877</v>
      </c>
      <c r="O196" s="41">
        <f t="shared" si="28"/>
        <v>3146038.2398144454</v>
      </c>
      <c r="P196" s="4"/>
      <c r="Q196" s="63"/>
      <c r="R196" s="4"/>
    </row>
    <row r="197" spans="1:18" s="34" customFormat="1" x14ac:dyDescent="0.2">
      <c r="A197" s="33">
        <v>3802</v>
      </c>
      <c r="B197" s="34" t="s">
        <v>160</v>
      </c>
      <c r="C197" s="36">
        <v>106347206</v>
      </c>
      <c r="D197" s="36">
        <f>jan!D197</f>
        <v>26206</v>
      </c>
      <c r="E197" s="37">
        <f t="shared" si="24"/>
        <v>4058.1243226741967</v>
      </c>
      <c r="F197" s="38">
        <f t="shared" si="21"/>
        <v>0.84666654098295413</v>
      </c>
      <c r="G197" s="39">
        <f t="shared" si="25"/>
        <v>440.96196747855311</v>
      </c>
      <c r="H197" s="39">
        <f t="shared" si="22"/>
        <v>89.470681632643675</v>
      </c>
      <c r="I197" s="66">
        <f t="shared" si="26"/>
        <v>530.43264911119672</v>
      </c>
      <c r="J197" s="80">
        <f t="shared" si="27"/>
        <v>-57.474956967725774</v>
      </c>
      <c r="K197" s="37">
        <f t="shared" si="23"/>
        <v>472.95769214347092</v>
      </c>
      <c r="L197" s="37">
        <f t="shared" si="29"/>
        <v>13900518.002608022</v>
      </c>
      <c r="M197" s="37">
        <f t="shared" si="30"/>
        <v>12394329.280311799</v>
      </c>
      <c r="N197" s="41">
        <f>jan!M197</f>
        <v>8276555.9907345604</v>
      </c>
      <c r="O197" s="41">
        <f t="shared" si="28"/>
        <v>4117773.2895772383</v>
      </c>
      <c r="P197" s="4"/>
      <c r="Q197" s="63"/>
      <c r="R197" s="4"/>
    </row>
    <row r="198" spans="1:18" s="34" customFormat="1" x14ac:dyDescent="0.2">
      <c r="A198" s="33">
        <v>3803</v>
      </c>
      <c r="B198" s="34" t="s">
        <v>156</v>
      </c>
      <c r="C198" s="36">
        <v>252354984</v>
      </c>
      <c r="D198" s="36">
        <f>jan!D198</f>
        <v>58561</v>
      </c>
      <c r="E198" s="37">
        <f t="shared" si="24"/>
        <v>4309.2669865610214</v>
      </c>
      <c r="F198" s="38">
        <f t="shared" si="21"/>
        <v>0.89906367660993325</v>
      </c>
      <c r="G198" s="39">
        <f t="shared" si="25"/>
        <v>290.27636914645825</v>
      </c>
      <c r="H198" s="39">
        <f t="shared" si="22"/>
        <v>1.570749272255034</v>
      </c>
      <c r="I198" s="66">
        <f t="shared" si="26"/>
        <v>291.84711841871331</v>
      </c>
      <c r="J198" s="80">
        <f t="shared" si="27"/>
        <v>-57.474956967725774</v>
      </c>
      <c r="K198" s="37">
        <f t="shared" si="23"/>
        <v>234.37216145098753</v>
      </c>
      <c r="L198" s="37">
        <f t="shared" si="29"/>
        <v>17090859.101718269</v>
      </c>
      <c r="M198" s="37">
        <f t="shared" si="30"/>
        <v>13725068.146731282</v>
      </c>
      <c r="N198" s="41">
        <f>jan!M198</f>
        <v>7474804.4429951217</v>
      </c>
      <c r="O198" s="41">
        <f t="shared" si="28"/>
        <v>6250263.70373616</v>
      </c>
      <c r="P198" s="4"/>
      <c r="Q198" s="63"/>
      <c r="R198" s="4"/>
    </row>
    <row r="199" spans="1:18" s="34" customFormat="1" x14ac:dyDescent="0.2">
      <c r="A199" s="33">
        <v>3804</v>
      </c>
      <c r="B199" s="34" t="s">
        <v>157</v>
      </c>
      <c r="C199" s="36">
        <v>259721469</v>
      </c>
      <c r="D199" s="36">
        <f>jan!D199</f>
        <v>65574</v>
      </c>
      <c r="E199" s="37">
        <f t="shared" si="24"/>
        <v>3960.7385396651111</v>
      </c>
      <c r="F199" s="38">
        <f t="shared" si="21"/>
        <v>0.82634846359421499</v>
      </c>
      <c r="G199" s="39">
        <f t="shared" si="25"/>
        <v>499.39343728400445</v>
      </c>
      <c r="H199" s="39">
        <f t="shared" si="22"/>
        <v>123.55570568582363</v>
      </c>
      <c r="I199" s="66">
        <f t="shared" si="26"/>
        <v>622.94914296982802</v>
      </c>
      <c r="J199" s="80">
        <f t="shared" si="27"/>
        <v>-57.474956967725774</v>
      </c>
      <c r="K199" s="37">
        <f t="shared" si="23"/>
        <v>565.47418600210221</v>
      </c>
      <c r="L199" s="37">
        <f t="shared" si="29"/>
        <v>40849267.1011035</v>
      </c>
      <c r="M199" s="37">
        <f t="shared" si="30"/>
        <v>37080404.272901848</v>
      </c>
      <c r="N199" s="41">
        <f>jan!M199</f>
        <v>29238076.779437069</v>
      </c>
      <c r="O199" s="41">
        <f t="shared" si="28"/>
        <v>7842327.4934647791</v>
      </c>
      <c r="P199" s="4"/>
      <c r="Q199" s="63"/>
      <c r="R199" s="4"/>
    </row>
    <row r="200" spans="1:18" s="34" customFormat="1" x14ac:dyDescent="0.2">
      <c r="A200" s="33">
        <v>3805</v>
      </c>
      <c r="B200" s="34" t="s">
        <v>158</v>
      </c>
      <c r="C200" s="36">
        <v>188772367</v>
      </c>
      <c r="D200" s="36">
        <f>jan!D200</f>
        <v>48246</v>
      </c>
      <c r="E200" s="37">
        <f t="shared" si="24"/>
        <v>3912.705032541558</v>
      </c>
      <c r="F200" s="38">
        <f t="shared" ref="F200:F263" si="31">IF(ISNUMBER(C200),E200/E$365,"")</f>
        <v>0.81632699552327637</v>
      </c>
      <c r="G200" s="39">
        <f t="shared" si="25"/>
        <v>528.21354155813628</v>
      </c>
      <c r="H200" s="39">
        <f t="shared" ref="H200:H263" si="32">IF(E200&gt;=E$365*0.9,0,IF(E200&lt;0.9*E$365,(E$365*0.9-E200)*0.35))</f>
        <v>140.36743317906723</v>
      </c>
      <c r="I200" s="66">
        <f t="shared" si="26"/>
        <v>668.58097473720352</v>
      </c>
      <c r="J200" s="80">
        <f t="shared" si="27"/>
        <v>-57.474956967725774</v>
      </c>
      <c r="K200" s="37">
        <f t="shared" ref="K200:K263" si="33">I200+J200</f>
        <v>611.10601776947772</v>
      </c>
      <c r="L200" s="37">
        <f t="shared" si="29"/>
        <v>32256357.70717112</v>
      </c>
      <c r="M200" s="37">
        <f t="shared" si="30"/>
        <v>29483420.933306221</v>
      </c>
      <c r="N200" s="41">
        <f>jan!M200</f>
        <v>23684725.309699286</v>
      </c>
      <c r="O200" s="41">
        <f t="shared" si="28"/>
        <v>5798695.6236069351</v>
      </c>
      <c r="P200" s="4"/>
      <c r="Q200" s="63"/>
      <c r="R200" s="4"/>
    </row>
    <row r="201" spans="1:18" s="34" customFormat="1" x14ac:dyDescent="0.2">
      <c r="A201" s="33">
        <v>3806</v>
      </c>
      <c r="B201" s="34" t="s">
        <v>162</v>
      </c>
      <c r="C201" s="36">
        <v>152304182</v>
      </c>
      <c r="D201" s="36">
        <f>jan!D201</f>
        <v>37056</v>
      </c>
      <c r="E201" s="37">
        <f t="shared" ref="E201:E264" si="34">(C201)/D201</f>
        <v>4110.1085384283251</v>
      </c>
      <c r="F201" s="38">
        <f t="shared" si="31"/>
        <v>0.85751226492796528</v>
      </c>
      <c r="G201" s="39">
        <f t="shared" ref="G201:G264" si="35">(E$365-E201)*0.6</f>
        <v>409.77143802607605</v>
      </c>
      <c r="H201" s="39">
        <f t="shared" si="32"/>
        <v>71.276206118698738</v>
      </c>
      <c r="I201" s="66">
        <f t="shared" ref="I201:I264" si="36">G201+H201</f>
        <v>481.04764414477478</v>
      </c>
      <c r="J201" s="80">
        <f t="shared" ref="J201:J264" si="37">I$367</f>
        <v>-57.474956967725774</v>
      </c>
      <c r="K201" s="37">
        <f t="shared" si="33"/>
        <v>423.57268717704903</v>
      </c>
      <c r="L201" s="37">
        <f t="shared" si="29"/>
        <v>17825701.501428775</v>
      </c>
      <c r="M201" s="37">
        <f t="shared" si="30"/>
        <v>15695909.49603273</v>
      </c>
      <c r="N201" s="41">
        <f>jan!M201</f>
        <v>11727997.3376387</v>
      </c>
      <c r="O201" s="41">
        <f t="shared" ref="O201:O264" si="38">M201-N201</f>
        <v>3967912.1583940294</v>
      </c>
      <c r="P201" s="4"/>
      <c r="Q201" s="63"/>
      <c r="R201" s="4"/>
    </row>
    <row r="202" spans="1:18" s="34" customFormat="1" x14ac:dyDescent="0.2">
      <c r="A202" s="33">
        <v>3807</v>
      </c>
      <c r="B202" s="34" t="s">
        <v>163</v>
      </c>
      <c r="C202" s="36">
        <v>213361279</v>
      </c>
      <c r="D202" s="36">
        <f>jan!D202</f>
        <v>55924</v>
      </c>
      <c r="E202" s="37">
        <f t="shared" si="34"/>
        <v>3815.2006115442387</v>
      </c>
      <c r="F202" s="38">
        <f t="shared" si="31"/>
        <v>0.79598416610450062</v>
      </c>
      <c r="G202" s="39">
        <f t="shared" si="35"/>
        <v>586.71619415652788</v>
      </c>
      <c r="H202" s="39">
        <f t="shared" si="32"/>
        <v>174.49398052812899</v>
      </c>
      <c r="I202" s="66">
        <f t="shared" si="36"/>
        <v>761.21017468465686</v>
      </c>
      <c r="J202" s="80">
        <f t="shared" si="37"/>
        <v>-57.474956967725774</v>
      </c>
      <c r="K202" s="37">
        <f t="shared" si="33"/>
        <v>703.73521771693106</v>
      </c>
      <c r="L202" s="37">
        <f t="shared" ref="L202:L265" si="39">(I202*D202)</f>
        <v>42569917.809064753</v>
      </c>
      <c r="M202" s="37">
        <f t="shared" ref="M202:M265" si="40">(K202*D202)</f>
        <v>39355688.315601654</v>
      </c>
      <c r="N202" s="41">
        <f>jan!M202</f>
        <v>33439702.956614487</v>
      </c>
      <c r="O202" s="41">
        <f t="shared" si="38"/>
        <v>5915985.3589871675</v>
      </c>
      <c r="P202" s="4"/>
      <c r="Q202" s="63"/>
      <c r="R202" s="4"/>
    </row>
    <row r="203" spans="1:18" s="34" customFormat="1" x14ac:dyDescent="0.2">
      <c r="A203" s="33">
        <v>3808</v>
      </c>
      <c r="B203" s="34" t="s">
        <v>164</v>
      </c>
      <c r="C203" s="36">
        <v>54283967</v>
      </c>
      <c r="D203" s="36">
        <f>jan!D203</f>
        <v>13025</v>
      </c>
      <c r="E203" s="37">
        <f t="shared" si="34"/>
        <v>4167.6750095969292</v>
      </c>
      <c r="F203" s="38">
        <f t="shared" si="31"/>
        <v>0.86952264241901234</v>
      </c>
      <c r="G203" s="39">
        <f t="shared" si="35"/>
        <v>375.23155532491364</v>
      </c>
      <c r="H203" s="39">
        <f t="shared" si="32"/>
        <v>51.127941209687329</v>
      </c>
      <c r="I203" s="66">
        <f t="shared" si="36"/>
        <v>426.35949653460096</v>
      </c>
      <c r="J203" s="80">
        <f t="shared" si="37"/>
        <v>-57.474956967725774</v>
      </c>
      <c r="K203" s="37">
        <f t="shared" si="33"/>
        <v>368.88453956687522</v>
      </c>
      <c r="L203" s="37">
        <f t="shared" si="39"/>
        <v>5553332.4423631774</v>
      </c>
      <c r="M203" s="37">
        <f t="shared" si="40"/>
        <v>4804721.1278585494</v>
      </c>
      <c r="N203" s="41">
        <f>jan!M203</f>
        <v>8507459.8593019769</v>
      </c>
      <c r="O203" s="41">
        <f t="shared" si="38"/>
        <v>-3702738.7314434275</v>
      </c>
      <c r="P203" s="4"/>
      <c r="Q203" s="63"/>
      <c r="R203" s="4"/>
    </row>
    <row r="204" spans="1:18" s="34" customFormat="1" x14ac:dyDescent="0.2">
      <c r="A204" s="33">
        <v>3811</v>
      </c>
      <c r="B204" s="34" t="s">
        <v>161</v>
      </c>
      <c r="C204" s="36">
        <v>117111512</v>
      </c>
      <c r="D204" s="36">
        <f>jan!D204</f>
        <v>27286</v>
      </c>
      <c r="E204" s="37">
        <f t="shared" si="34"/>
        <v>4292</v>
      </c>
      <c r="F204" s="38">
        <f t="shared" si="31"/>
        <v>0.89546117983497364</v>
      </c>
      <c r="G204" s="39">
        <f t="shared" si="35"/>
        <v>300.63656108307111</v>
      </c>
      <c r="H204" s="39">
        <f t="shared" si="32"/>
        <v>7.6141945686125379</v>
      </c>
      <c r="I204" s="66">
        <f t="shared" si="36"/>
        <v>308.25075565168368</v>
      </c>
      <c r="J204" s="80">
        <f t="shared" si="37"/>
        <v>-57.474956967725774</v>
      </c>
      <c r="K204" s="37">
        <f t="shared" si="33"/>
        <v>250.7757986839579</v>
      </c>
      <c r="L204" s="37">
        <f t="shared" si="39"/>
        <v>8410930.1187118404</v>
      </c>
      <c r="M204" s="37">
        <f t="shared" si="40"/>
        <v>6842668.4428904755</v>
      </c>
      <c r="N204" s="41">
        <f>jan!M204</f>
        <v>4673465.8204601184</v>
      </c>
      <c r="O204" s="41">
        <f t="shared" si="38"/>
        <v>2169202.6224303572</v>
      </c>
      <c r="P204" s="4"/>
      <c r="Q204" s="63"/>
      <c r="R204" s="4"/>
    </row>
    <row r="205" spans="1:18" s="34" customFormat="1" x14ac:dyDescent="0.2">
      <c r="A205" s="33">
        <v>3812</v>
      </c>
      <c r="B205" s="34" t="s">
        <v>165</v>
      </c>
      <c r="C205" s="36">
        <v>9386172</v>
      </c>
      <c r="D205" s="36">
        <f>jan!D205</f>
        <v>2375</v>
      </c>
      <c r="E205" s="37">
        <f t="shared" si="34"/>
        <v>3952.0724210526314</v>
      </c>
      <c r="F205" s="38">
        <f t="shared" si="31"/>
        <v>0.82454040842242537</v>
      </c>
      <c r="G205" s="39">
        <f t="shared" si="35"/>
        <v>504.5931084514923</v>
      </c>
      <c r="H205" s="39">
        <f t="shared" si="32"/>
        <v>126.58884720019154</v>
      </c>
      <c r="I205" s="66">
        <f t="shared" si="36"/>
        <v>631.18195565168389</v>
      </c>
      <c r="J205" s="80">
        <f t="shared" si="37"/>
        <v>-57.474956967725774</v>
      </c>
      <c r="K205" s="37">
        <f t="shared" si="33"/>
        <v>573.70699868395809</v>
      </c>
      <c r="L205" s="37">
        <f t="shared" si="39"/>
        <v>1499057.1446727493</v>
      </c>
      <c r="M205" s="37">
        <f t="shared" si="40"/>
        <v>1362554.1218744004</v>
      </c>
      <c r="N205" s="41">
        <f>jan!M205</f>
        <v>1108735.0330780959</v>
      </c>
      <c r="O205" s="41">
        <f t="shared" si="38"/>
        <v>253819.08879630454</v>
      </c>
      <c r="P205" s="4"/>
      <c r="Q205" s="63"/>
      <c r="R205" s="4"/>
    </row>
    <row r="206" spans="1:18" s="34" customFormat="1" x14ac:dyDescent="0.2">
      <c r="A206" s="33">
        <v>3813</v>
      </c>
      <c r="B206" s="34" t="s">
        <v>166</v>
      </c>
      <c r="C206" s="36">
        <v>59519120</v>
      </c>
      <c r="D206" s="36">
        <f>jan!D206</f>
        <v>14172</v>
      </c>
      <c r="E206" s="37">
        <f t="shared" si="34"/>
        <v>4199.768557719447</v>
      </c>
      <c r="F206" s="38">
        <f t="shared" si="31"/>
        <v>0.87621847803571329</v>
      </c>
      <c r="G206" s="39">
        <f t="shared" si="35"/>
        <v>355.97542645140294</v>
      </c>
      <c r="H206" s="39">
        <f t="shared" si="32"/>
        <v>39.895199366806082</v>
      </c>
      <c r="I206" s="66">
        <f t="shared" si="36"/>
        <v>395.87062581820902</v>
      </c>
      <c r="J206" s="80">
        <f t="shared" si="37"/>
        <v>-57.474956967725774</v>
      </c>
      <c r="K206" s="37">
        <f t="shared" si="33"/>
        <v>338.39566885048328</v>
      </c>
      <c r="L206" s="37">
        <f t="shared" si="39"/>
        <v>5610278.5090956585</v>
      </c>
      <c r="M206" s="37">
        <f t="shared" si="40"/>
        <v>4795743.418949049</v>
      </c>
      <c r="N206" s="41">
        <f>jan!M206</f>
        <v>3753623.2374032689</v>
      </c>
      <c r="O206" s="41">
        <f t="shared" si="38"/>
        <v>1042120.18154578</v>
      </c>
      <c r="P206" s="4"/>
      <c r="Q206" s="63"/>
      <c r="R206" s="4"/>
    </row>
    <row r="207" spans="1:18" s="34" customFormat="1" x14ac:dyDescent="0.2">
      <c r="A207" s="33">
        <v>3814</v>
      </c>
      <c r="B207" s="34" t="s">
        <v>167</v>
      </c>
      <c r="C207" s="36">
        <v>38821579</v>
      </c>
      <c r="D207" s="36">
        <f>jan!D207</f>
        <v>10413</v>
      </c>
      <c r="E207" s="37">
        <f t="shared" si="34"/>
        <v>3728.1839047344665</v>
      </c>
      <c r="F207" s="38">
        <f t="shared" si="31"/>
        <v>0.77782944034838863</v>
      </c>
      <c r="G207" s="39">
        <f t="shared" si="35"/>
        <v>638.9262182423912</v>
      </c>
      <c r="H207" s="39">
        <f t="shared" si="32"/>
        <v>204.94982791154925</v>
      </c>
      <c r="I207" s="66">
        <f t="shared" si="36"/>
        <v>843.87604615394048</v>
      </c>
      <c r="J207" s="80">
        <f t="shared" si="37"/>
        <v>-57.474956967725774</v>
      </c>
      <c r="K207" s="37">
        <f t="shared" si="33"/>
        <v>786.40108918621468</v>
      </c>
      <c r="L207" s="37">
        <f t="shared" si="39"/>
        <v>8787281.2686009817</v>
      </c>
      <c r="M207" s="37">
        <f t="shared" si="40"/>
        <v>8188794.541696053</v>
      </c>
      <c r="N207" s="41">
        <f>jan!M207</f>
        <v>6770220.977217772</v>
      </c>
      <c r="O207" s="41">
        <f t="shared" si="38"/>
        <v>1418573.564478281</v>
      </c>
      <c r="P207" s="4"/>
      <c r="Q207" s="63"/>
      <c r="R207" s="4"/>
    </row>
    <row r="208" spans="1:18" s="34" customFormat="1" x14ac:dyDescent="0.2">
      <c r="A208" s="33">
        <v>3815</v>
      </c>
      <c r="B208" s="34" t="s">
        <v>168</v>
      </c>
      <c r="C208" s="36">
        <v>13835449</v>
      </c>
      <c r="D208" s="36">
        <f>jan!D208</f>
        <v>4091</v>
      </c>
      <c r="E208" s="37">
        <f t="shared" si="34"/>
        <v>3381.923490589098</v>
      </c>
      <c r="F208" s="38">
        <f t="shared" si="31"/>
        <v>0.70558741821866866</v>
      </c>
      <c r="G208" s="39">
        <f t="shared" si="35"/>
        <v>846.68246672961232</v>
      </c>
      <c r="H208" s="39">
        <f t="shared" si="32"/>
        <v>326.14097286242821</v>
      </c>
      <c r="I208" s="66">
        <f t="shared" si="36"/>
        <v>1172.8234395920406</v>
      </c>
      <c r="J208" s="80">
        <f t="shared" si="37"/>
        <v>-57.474956967725774</v>
      </c>
      <c r="K208" s="37">
        <f t="shared" si="33"/>
        <v>1115.3484826243148</v>
      </c>
      <c r="L208" s="37">
        <f t="shared" si="39"/>
        <v>4798020.6913710376</v>
      </c>
      <c r="M208" s="37">
        <f t="shared" si="40"/>
        <v>4562890.6424160721</v>
      </c>
      <c r="N208" s="41">
        <f>jan!M208</f>
        <v>4000445.0765147312</v>
      </c>
      <c r="O208" s="41">
        <f t="shared" si="38"/>
        <v>562445.56590134092</v>
      </c>
      <c r="P208" s="4"/>
      <c r="Q208" s="63"/>
      <c r="R208" s="4"/>
    </row>
    <row r="209" spans="1:18" s="34" customFormat="1" x14ac:dyDescent="0.2">
      <c r="A209" s="33">
        <v>3816</v>
      </c>
      <c r="B209" s="34" t="s">
        <v>169</v>
      </c>
      <c r="C209" s="36">
        <v>24904310</v>
      </c>
      <c r="D209" s="36">
        <f>jan!D209</f>
        <v>6559</v>
      </c>
      <c r="E209" s="37">
        <f t="shared" si="34"/>
        <v>3796.9675255374295</v>
      </c>
      <c r="F209" s="38">
        <f t="shared" si="31"/>
        <v>0.79218010722572851</v>
      </c>
      <c r="G209" s="39">
        <f t="shared" si="35"/>
        <v>597.65604576061344</v>
      </c>
      <c r="H209" s="39">
        <f t="shared" si="32"/>
        <v>180.87556063051218</v>
      </c>
      <c r="I209" s="66">
        <f t="shared" si="36"/>
        <v>778.53160639112559</v>
      </c>
      <c r="J209" s="80">
        <f t="shared" si="37"/>
        <v>-57.474956967725774</v>
      </c>
      <c r="K209" s="37">
        <f t="shared" si="33"/>
        <v>721.05664942339979</v>
      </c>
      <c r="L209" s="37">
        <f t="shared" si="39"/>
        <v>5106388.8063193932</v>
      </c>
      <c r="M209" s="37">
        <f t="shared" si="40"/>
        <v>4729410.5635680789</v>
      </c>
      <c r="N209" s="41">
        <f>jan!M209</f>
        <v>5398693.7997091478</v>
      </c>
      <c r="O209" s="41">
        <f t="shared" si="38"/>
        <v>-669283.23614106886</v>
      </c>
      <c r="P209" s="4"/>
      <c r="Q209" s="63"/>
      <c r="R209" s="4"/>
    </row>
    <row r="210" spans="1:18" s="34" customFormat="1" x14ac:dyDescent="0.2">
      <c r="A210" s="33">
        <v>3817</v>
      </c>
      <c r="B210" s="34" t="s">
        <v>405</v>
      </c>
      <c r="C210" s="36">
        <v>37258573</v>
      </c>
      <c r="D210" s="36">
        <f>jan!D210</f>
        <v>10735</v>
      </c>
      <c r="E210" s="37">
        <f t="shared" si="34"/>
        <v>3470.7566837447603</v>
      </c>
      <c r="F210" s="38">
        <f t="shared" si="31"/>
        <v>0.72412112650191129</v>
      </c>
      <c r="G210" s="39">
        <f t="shared" si="35"/>
        <v>793.38255083621493</v>
      </c>
      <c r="H210" s="39">
        <f t="shared" si="32"/>
        <v>295.04935525794644</v>
      </c>
      <c r="I210" s="66">
        <f t="shared" si="36"/>
        <v>1088.4319060941614</v>
      </c>
      <c r="J210" s="80">
        <f t="shared" si="37"/>
        <v>-57.474956967725774</v>
      </c>
      <c r="K210" s="37">
        <f t="shared" si="33"/>
        <v>1030.9569491264356</v>
      </c>
      <c r="L210" s="37">
        <f t="shared" si="39"/>
        <v>11684316.511920823</v>
      </c>
      <c r="M210" s="37">
        <f t="shared" si="40"/>
        <v>11067322.848872285</v>
      </c>
      <c r="N210" s="41">
        <f>jan!M210</f>
        <v>9791364.2575129922</v>
      </c>
      <c r="O210" s="41">
        <f t="shared" si="38"/>
        <v>1275958.5913592931</v>
      </c>
      <c r="P210" s="4"/>
      <c r="Q210" s="63"/>
      <c r="R210" s="4"/>
    </row>
    <row r="211" spans="1:18" s="34" customFormat="1" x14ac:dyDescent="0.2">
      <c r="A211" s="33">
        <v>3818</v>
      </c>
      <c r="B211" s="34" t="s">
        <v>171</v>
      </c>
      <c r="C211" s="36">
        <v>46788380</v>
      </c>
      <c r="D211" s="36">
        <f>jan!D211</f>
        <v>5546</v>
      </c>
      <c r="E211" s="37">
        <f t="shared" si="34"/>
        <v>8436.4190407500901</v>
      </c>
      <c r="F211" s="38">
        <f t="shared" si="31"/>
        <v>1.7601318144949469</v>
      </c>
      <c r="G211" s="39">
        <f t="shared" si="35"/>
        <v>-2186.0148633669828</v>
      </c>
      <c r="H211" s="39">
        <f t="shared" si="32"/>
        <v>0</v>
      </c>
      <c r="I211" s="66">
        <f t="shared" si="36"/>
        <v>-2186.0148633669828</v>
      </c>
      <c r="J211" s="80">
        <f t="shared" si="37"/>
        <v>-57.474956967725774</v>
      </c>
      <c r="K211" s="37">
        <f t="shared" si="33"/>
        <v>-2243.4898203347084</v>
      </c>
      <c r="L211" s="37">
        <f t="shared" si="39"/>
        <v>-12123638.432233287</v>
      </c>
      <c r="M211" s="37">
        <f t="shared" si="40"/>
        <v>-12442394.543576293</v>
      </c>
      <c r="N211" s="41">
        <f>jan!M211</f>
        <v>1674603.794463628</v>
      </c>
      <c r="O211" s="41">
        <f t="shared" si="38"/>
        <v>-14116998.33803992</v>
      </c>
      <c r="P211" s="4"/>
      <c r="Q211" s="63"/>
      <c r="R211" s="4"/>
    </row>
    <row r="212" spans="1:18" s="34" customFormat="1" x14ac:dyDescent="0.2">
      <c r="A212" s="33">
        <v>3819</v>
      </c>
      <c r="B212" s="34" t="s">
        <v>172</v>
      </c>
      <c r="C212" s="36">
        <v>8624145</v>
      </c>
      <c r="D212" s="36">
        <f>jan!D212</f>
        <v>1588</v>
      </c>
      <c r="E212" s="37">
        <f t="shared" si="34"/>
        <v>5430.8217884130981</v>
      </c>
      <c r="F212" s="38">
        <f t="shared" si="31"/>
        <v>1.133059199936131</v>
      </c>
      <c r="G212" s="39">
        <f t="shared" si="35"/>
        <v>-382.65651196478774</v>
      </c>
      <c r="H212" s="39">
        <f t="shared" si="32"/>
        <v>0</v>
      </c>
      <c r="I212" s="66">
        <f t="shared" si="36"/>
        <v>-382.65651196478774</v>
      </c>
      <c r="J212" s="80">
        <f t="shared" si="37"/>
        <v>-57.474956967725774</v>
      </c>
      <c r="K212" s="37">
        <f t="shared" si="33"/>
        <v>-440.13146893251349</v>
      </c>
      <c r="L212" s="37">
        <f t="shared" si="39"/>
        <v>-607658.54100008297</v>
      </c>
      <c r="M212" s="37">
        <f t="shared" si="40"/>
        <v>-698928.77266483137</v>
      </c>
      <c r="N212" s="41">
        <f>jan!M212</f>
        <v>1074033.3522012697</v>
      </c>
      <c r="O212" s="41">
        <f t="shared" si="38"/>
        <v>-1772962.124866101</v>
      </c>
      <c r="P212" s="4"/>
      <c r="Q212" s="63"/>
      <c r="R212" s="4"/>
    </row>
    <row r="213" spans="1:18" s="34" customFormat="1" x14ac:dyDescent="0.2">
      <c r="A213" s="33">
        <v>3820</v>
      </c>
      <c r="B213" s="34" t="s">
        <v>173</v>
      </c>
      <c r="C213" s="36">
        <v>14080652</v>
      </c>
      <c r="D213" s="36">
        <f>jan!D213</f>
        <v>2939</v>
      </c>
      <c r="E213" s="37">
        <f t="shared" si="34"/>
        <v>4790.9669955767267</v>
      </c>
      <c r="F213" s="38">
        <f t="shared" si="31"/>
        <v>0.99956313103670891</v>
      </c>
      <c r="G213" s="39">
        <f t="shared" si="35"/>
        <v>1.2563637370350988</v>
      </c>
      <c r="H213" s="39">
        <f t="shared" si="32"/>
        <v>0</v>
      </c>
      <c r="I213" s="66">
        <f t="shared" si="36"/>
        <v>1.2563637370350988</v>
      </c>
      <c r="J213" s="80">
        <f t="shared" si="37"/>
        <v>-57.474956967725774</v>
      </c>
      <c r="K213" s="37">
        <f t="shared" si="33"/>
        <v>-56.218593230690672</v>
      </c>
      <c r="L213" s="37">
        <f t="shared" si="39"/>
        <v>3692.4530231461554</v>
      </c>
      <c r="M213" s="37">
        <f t="shared" si="40"/>
        <v>-165226.44550499989</v>
      </c>
      <c r="N213" s="41">
        <f>jan!M213</f>
        <v>1504333.4053964303</v>
      </c>
      <c r="O213" s="41">
        <f t="shared" si="38"/>
        <v>-1669559.8509014302</v>
      </c>
      <c r="P213" s="4"/>
      <c r="Q213" s="63"/>
      <c r="R213" s="4"/>
    </row>
    <row r="214" spans="1:18" s="34" customFormat="1" x14ac:dyDescent="0.2">
      <c r="A214" s="33">
        <v>3821</v>
      </c>
      <c r="B214" s="34" t="s">
        <v>174</v>
      </c>
      <c r="C214" s="36">
        <v>10670427</v>
      </c>
      <c r="D214" s="36">
        <f>jan!D214</f>
        <v>2427</v>
      </c>
      <c r="E214" s="37">
        <f t="shared" si="34"/>
        <v>4396.5500618046972</v>
      </c>
      <c r="F214" s="38">
        <f t="shared" si="31"/>
        <v>0.91727397612934769</v>
      </c>
      <c r="G214" s="39">
        <f t="shared" si="35"/>
        <v>237.90652400025283</v>
      </c>
      <c r="H214" s="39">
        <f t="shared" si="32"/>
        <v>0</v>
      </c>
      <c r="I214" s="66">
        <f t="shared" si="36"/>
        <v>237.90652400025283</v>
      </c>
      <c r="J214" s="80">
        <f t="shared" si="37"/>
        <v>-57.474956967725774</v>
      </c>
      <c r="K214" s="37">
        <f t="shared" si="33"/>
        <v>180.43156703252706</v>
      </c>
      <c r="L214" s="37">
        <f t="shared" si="39"/>
        <v>577399.13374861365</v>
      </c>
      <c r="M214" s="37">
        <f t="shared" si="40"/>
        <v>437907.41318794317</v>
      </c>
      <c r="N214" s="41">
        <f>jan!M214</f>
        <v>706438.34045496315</v>
      </c>
      <c r="O214" s="41">
        <f t="shared" si="38"/>
        <v>-268530.92726701999</v>
      </c>
      <c r="P214" s="4"/>
      <c r="Q214" s="63"/>
      <c r="R214" s="4"/>
    </row>
    <row r="215" spans="1:18" s="34" customFormat="1" x14ac:dyDescent="0.2">
      <c r="A215" s="33">
        <v>3822</v>
      </c>
      <c r="B215" s="34" t="s">
        <v>175</v>
      </c>
      <c r="C215" s="36">
        <v>7875442</v>
      </c>
      <c r="D215" s="36">
        <f>jan!D215</f>
        <v>1442</v>
      </c>
      <c r="E215" s="37">
        <f t="shared" si="34"/>
        <v>5461.4715672676839</v>
      </c>
      <c r="F215" s="38">
        <f t="shared" si="31"/>
        <v>1.1394538148324052</v>
      </c>
      <c r="G215" s="39">
        <f t="shared" si="35"/>
        <v>-401.04637927753919</v>
      </c>
      <c r="H215" s="39">
        <f t="shared" si="32"/>
        <v>0</v>
      </c>
      <c r="I215" s="66">
        <f t="shared" si="36"/>
        <v>-401.04637927753919</v>
      </c>
      <c r="J215" s="80">
        <f t="shared" si="37"/>
        <v>-57.474956967725774</v>
      </c>
      <c r="K215" s="37">
        <f t="shared" si="33"/>
        <v>-458.52133624526493</v>
      </c>
      <c r="L215" s="37">
        <f t="shared" si="39"/>
        <v>-578308.87891821156</v>
      </c>
      <c r="M215" s="37">
        <f t="shared" si="40"/>
        <v>-661187.76686567208</v>
      </c>
      <c r="N215" s="41">
        <f>jan!M215</f>
        <v>1514596.4661046795</v>
      </c>
      <c r="O215" s="41">
        <f t="shared" si="38"/>
        <v>-2175784.2329703514</v>
      </c>
      <c r="P215" s="4"/>
      <c r="Q215" s="63"/>
      <c r="R215" s="4"/>
    </row>
    <row r="216" spans="1:18" s="34" customFormat="1" x14ac:dyDescent="0.2">
      <c r="A216" s="33">
        <v>3823</v>
      </c>
      <c r="B216" s="34" t="s">
        <v>176</v>
      </c>
      <c r="C216" s="36">
        <v>7091633</v>
      </c>
      <c r="D216" s="36">
        <f>jan!D216</f>
        <v>1224</v>
      </c>
      <c r="E216" s="37">
        <f t="shared" si="34"/>
        <v>5793.8178104575163</v>
      </c>
      <c r="F216" s="38">
        <f t="shared" si="31"/>
        <v>1.2087928546834041</v>
      </c>
      <c r="G216" s="39">
        <f t="shared" si="35"/>
        <v>-600.45412519143861</v>
      </c>
      <c r="H216" s="39">
        <f t="shared" si="32"/>
        <v>0</v>
      </c>
      <c r="I216" s="66">
        <f t="shared" si="36"/>
        <v>-600.45412519143861</v>
      </c>
      <c r="J216" s="80">
        <f t="shared" si="37"/>
        <v>-57.474956967725774</v>
      </c>
      <c r="K216" s="37">
        <f t="shared" si="33"/>
        <v>-657.92908215916441</v>
      </c>
      <c r="L216" s="37">
        <f t="shared" si="39"/>
        <v>-734955.84923432081</v>
      </c>
      <c r="M216" s="37">
        <f t="shared" si="40"/>
        <v>-805305.1965628172</v>
      </c>
      <c r="N216" s="41">
        <f>jan!M216</f>
        <v>930208.50056319567</v>
      </c>
      <c r="O216" s="41">
        <f t="shared" si="38"/>
        <v>-1735513.6971260128</v>
      </c>
      <c r="P216" s="4"/>
      <c r="Q216" s="63"/>
      <c r="R216" s="4"/>
    </row>
    <row r="217" spans="1:18" s="34" customFormat="1" x14ac:dyDescent="0.2">
      <c r="A217" s="33">
        <v>3824</v>
      </c>
      <c r="B217" s="34" t="s">
        <v>177</v>
      </c>
      <c r="C217" s="36">
        <v>20481153</v>
      </c>
      <c r="D217" s="36">
        <f>jan!D217</f>
        <v>2198</v>
      </c>
      <c r="E217" s="37">
        <f t="shared" si="34"/>
        <v>9318.0859872611472</v>
      </c>
      <c r="F217" s="38">
        <f t="shared" si="31"/>
        <v>1.9440783485453406</v>
      </c>
      <c r="G217" s="39">
        <f t="shared" si="35"/>
        <v>-2715.0150312736173</v>
      </c>
      <c r="H217" s="39">
        <f t="shared" si="32"/>
        <v>0</v>
      </c>
      <c r="I217" s="66">
        <f t="shared" si="36"/>
        <v>-2715.0150312736173</v>
      </c>
      <c r="J217" s="80">
        <f t="shared" si="37"/>
        <v>-57.474956967725774</v>
      </c>
      <c r="K217" s="37">
        <f t="shared" si="33"/>
        <v>-2772.4899882413429</v>
      </c>
      <c r="L217" s="37">
        <f t="shared" si="39"/>
        <v>-5967603.0387394112</v>
      </c>
      <c r="M217" s="37">
        <f t="shared" si="40"/>
        <v>-6093932.9941544719</v>
      </c>
      <c r="N217" s="41">
        <f>jan!M217</f>
        <v>600013.10027606448</v>
      </c>
      <c r="O217" s="41">
        <f t="shared" si="38"/>
        <v>-6693946.094430536</v>
      </c>
      <c r="P217" s="4"/>
      <c r="Q217" s="63"/>
      <c r="R217" s="4"/>
    </row>
    <row r="218" spans="1:18" s="34" customFormat="1" x14ac:dyDescent="0.2">
      <c r="A218" s="33">
        <v>3825</v>
      </c>
      <c r="B218" s="34" t="s">
        <v>178</v>
      </c>
      <c r="C218" s="36">
        <v>37062873</v>
      </c>
      <c r="D218" s="36">
        <f>jan!D218</f>
        <v>3832</v>
      </c>
      <c r="E218" s="37">
        <f t="shared" si="34"/>
        <v>9671.9397181628392</v>
      </c>
      <c r="F218" s="38">
        <f t="shared" si="31"/>
        <v>2.0179046018916211</v>
      </c>
      <c r="G218" s="39">
        <f t="shared" si="35"/>
        <v>-2927.3272698146325</v>
      </c>
      <c r="H218" s="39">
        <f t="shared" si="32"/>
        <v>0</v>
      </c>
      <c r="I218" s="66">
        <f t="shared" si="36"/>
        <v>-2927.3272698146325</v>
      </c>
      <c r="J218" s="80">
        <f t="shared" si="37"/>
        <v>-57.474956967725774</v>
      </c>
      <c r="K218" s="37">
        <f t="shared" si="33"/>
        <v>-2984.802226782358</v>
      </c>
      <c r="L218" s="37">
        <f t="shared" si="39"/>
        <v>-11217518.097929671</v>
      </c>
      <c r="M218" s="37">
        <f t="shared" si="40"/>
        <v>-11437762.133029995</v>
      </c>
      <c r="N218" s="41">
        <f>jan!M218</f>
        <v>118504.57622235482</v>
      </c>
      <c r="O218" s="41">
        <f t="shared" si="38"/>
        <v>-11556266.70925235</v>
      </c>
      <c r="P218" s="4"/>
      <c r="Q218" s="63"/>
      <c r="R218" s="4"/>
    </row>
    <row r="219" spans="1:18" s="34" customFormat="1" x14ac:dyDescent="0.2">
      <c r="A219" s="33">
        <v>4201</v>
      </c>
      <c r="B219" s="34" t="s">
        <v>179</v>
      </c>
      <c r="C219" s="36">
        <v>25356162</v>
      </c>
      <c r="D219" s="36">
        <f>jan!D219</f>
        <v>6806</v>
      </c>
      <c r="E219" s="37">
        <f t="shared" si="34"/>
        <v>3725.5600940346753</v>
      </c>
      <c r="F219" s="38">
        <f t="shared" si="31"/>
        <v>0.77728202174985683</v>
      </c>
      <c r="G219" s="39">
        <f t="shared" si="35"/>
        <v>640.50050466226594</v>
      </c>
      <c r="H219" s="39">
        <f t="shared" si="32"/>
        <v>205.86816165647616</v>
      </c>
      <c r="I219" s="66">
        <f t="shared" si="36"/>
        <v>846.36866631874204</v>
      </c>
      <c r="J219" s="80">
        <f t="shared" si="37"/>
        <v>-57.474956967725774</v>
      </c>
      <c r="K219" s="37">
        <f t="shared" si="33"/>
        <v>788.89370935101624</v>
      </c>
      <c r="L219" s="37">
        <f t="shared" si="39"/>
        <v>5760385.1429653587</v>
      </c>
      <c r="M219" s="37">
        <f t="shared" si="40"/>
        <v>5369210.5858430164</v>
      </c>
      <c r="N219" s="41">
        <f>jan!M219</f>
        <v>4466318.2347492715</v>
      </c>
      <c r="O219" s="41">
        <f t="shared" si="38"/>
        <v>902892.35109374486</v>
      </c>
      <c r="P219" s="4"/>
      <c r="Q219" s="63"/>
      <c r="R219" s="4"/>
    </row>
    <row r="220" spans="1:18" s="34" customFormat="1" x14ac:dyDescent="0.2">
      <c r="A220" s="33">
        <v>4202</v>
      </c>
      <c r="B220" s="34" t="s">
        <v>180</v>
      </c>
      <c r="C220" s="36">
        <v>95050863</v>
      </c>
      <c r="D220" s="36">
        <f>jan!D220</f>
        <v>24587</v>
      </c>
      <c r="E220" s="37">
        <f t="shared" si="34"/>
        <v>3865.8991743604342</v>
      </c>
      <c r="F220" s="38">
        <f t="shared" si="31"/>
        <v>0.80656165792074663</v>
      </c>
      <c r="G220" s="39">
        <f t="shared" si="35"/>
        <v>556.29705646681055</v>
      </c>
      <c r="H220" s="39">
        <f t="shared" si="32"/>
        <v>156.74948354246055</v>
      </c>
      <c r="I220" s="66">
        <f t="shared" si="36"/>
        <v>713.0465400092711</v>
      </c>
      <c r="J220" s="80">
        <f t="shared" si="37"/>
        <v>-57.474956967725774</v>
      </c>
      <c r="K220" s="37">
        <f t="shared" si="33"/>
        <v>655.5715830415453</v>
      </c>
      <c r="L220" s="37">
        <f t="shared" si="39"/>
        <v>17531675.279207949</v>
      </c>
      <c r="M220" s="37">
        <f t="shared" si="40"/>
        <v>16118538.512242474</v>
      </c>
      <c r="N220" s="41">
        <f>jan!M220</f>
        <v>13820292.541827841</v>
      </c>
      <c r="O220" s="41">
        <f t="shared" si="38"/>
        <v>2298245.9704146329</v>
      </c>
      <c r="P220" s="4"/>
      <c r="Q220" s="63"/>
      <c r="R220" s="4"/>
    </row>
    <row r="221" spans="1:18" s="34" customFormat="1" x14ac:dyDescent="0.2">
      <c r="A221" s="33">
        <v>4203</v>
      </c>
      <c r="B221" s="34" t="s">
        <v>181</v>
      </c>
      <c r="C221" s="36">
        <v>173842217</v>
      </c>
      <c r="D221" s="36">
        <f>jan!D221</f>
        <v>45891</v>
      </c>
      <c r="E221" s="37">
        <f t="shared" si="34"/>
        <v>3788.1549105489094</v>
      </c>
      <c r="F221" s="38">
        <f t="shared" si="31"/>
        <v>0.79034148779072122</v>
      </c>
      <c r="G221" s="39">
        <f t="shared" si="35"/>
        <v>602.94361475372546</v>
      </c>
      <c r="H221" s="39">
        <f t="shared" si="32"/>
        <v>183.95997587649424</v>
      </c>
      <c r="I221" s="66">
        <f t="shared" si="36"/>
        <v>786.9035906302197</v>
      </c>
      <c r="J221" s="80">
        <f t="shared" si="37"/>
        <v>-57.474956967725774</v>
      </c>
      <c r="K221" s="37">
        <f t="shared" si="33"/>
        <v>729.42863366249389</v>
      </c>
      <c r="L221" s="37">
        <f t="shared" si="39"/>
        <v>36111792.677611411</v>
      </c>
      <c r="M221" s="37">
        <f t="shared" si="40"/>
        <v>33474209.427405506</v>
      </c>
      <c r="N221" s="41">
        <f>jan!M221</f>
        <v>26535428.848689213</v>
      </c>
      <c r="O221" s="41">
        <f t="shared" si="38"/>
        <v>6938780.578716293</v>
      </c>
      <c r="P221" s="4"/>
      <c r="Q221" s="63"/>
      <c r="R221" s="4"/>
    </row>
    <row r="222" spans="1:18" s="34" customFormat="1" x14ac:dyDescent="0.2">
      <c r="A222" s="33">
        <v>4204</v>
      </c>
      <c r="B222" s="34" t="s">
        <v>194</v>
      </c>
      <c r="C222" s="36">
        <v>464951086</v>
      </c>
      <c r="D222" s="36">
        <f>jan!D222</f>
        <v>115569</v>
      </c>
      <c r="E222" s="37">
        <f t="shared" si="34"/>
        <v>4023.1470896174578</v>
      </c>
      <c r="F222" s="38">
        <f t="shared" si="31"/>
        <v>0.83936906792136279</v>
      </c>
      <c r="G222" s="39">
        <f t="shared" si="35"/>
        <v>461.9483073125964</v>
      </c>
      <c r="H222" s="39">
        <f t="shared" si="32"/>
        <v>101.7127132025023</v>
      </c>
      <c r="I222" s="66">
        <f t="shared" si="36"/>
        <v>563.6610205150987</v>
      </c>
      <c r="J222" s="80">
        <f t="shared" si="37"/>
        <v>-57.474956967725774</v>
      </c>
      <c r="K222" s="37">
        <f t="shared" si="33"/>
        <v>506.1860635473729</v>
      </c>
      <c r="L222" s="37">
        <f t="shared" si="39"/>
        <v>65141740.479909442</v>
      </c>
      <c r="M222" s="37">
        <f t="shared" si="40"/>
        <v>58499417.178106338</v>
      </c>
      <c r="N222" s="41">
        <f>jan!M222</f>
        <v>46186043.656485237</v>
      </c>
      <c r="O222" s="41">
        <f t="shared" si="38"/>
        <v>12313373.521621101</v>
      </c>
      <c r="P222" s="4"/>
      <c r="Q222" s="63"/>
      <c r="R222" s="4"/>
    </row>
    <row r="223" spans="1:18" s="34" customFormat="1" x14ac:dyDescent="0.2">
      <c r="A223" s="33">
        <v>4205</v>
      </c>
      <c r="B223" s="34" t="s">
        <v>199</v>
      </c>
      <c r="C223" s="36">
        <v>87437383</v>
      </c>
      <c r="D223" s="36">
        <f>jan!D223</f>
        <v>23479</v>
      </c>
      <c r="E223" s="37">
        <f t="shared" si="34"/>
        <v>3724.0675923165381</v>
      </c>
      <c r="F223" s="38">
        <f t="shared" si="31"/>
        <v>0.77697063373740838</v>
      </c>
      <c r="G223" s="39">
        <f t="shared" si="35"/>
        <v>641.39600569314825</v>
      </c>
      <c r="H223" s="39">
        <f t="shared" si="32"/>
        <v>206.39053725782418</v>
      </c>
      <c r="I223" s="66">
        <f t="shared" si="36"/>
        <v>847.78654295097249</v>
      </c>
      <c r="J223" s="80">
        <f t="shared" si="37"/>
        <v>-57.474956967725774</v>
      </c>
      <c r="K223" s="37">
        <f t="shared" si="33"/>
        <v>790.31158598324669</v>
      </c>
      <c r="L223" s="37">
        <f t="shared" si="39"/>
        <v>19905180.241945881</v>
      </c>
      <c r="M223" s="37">
        <f t="shared" si="40"/>
        <v>18555725.727300648</v>
      </c>
      <c r="N223" s="41">
        <f>jan!M223</f>
        <v>17553933.519259207</v>
      </c>
      <c r="O223" s="41">
        <f t="shared" si="38"/>
        <v>1001792.2080414407</v>
      </c>
      <c r="P223" s="4"/>
      <c r="Q223" s="63"/>
      <c r="R223" s="4"/>
    </row>
    <row r="224" spans="1:18" s="34" customFormat="1" x14ac:dyDescent="0.2">
      <c r="A224" s="33">
        <v>4206</v>
      </c>
      <c r="B224" s="34" t="s">
        <v>195</v>
      </c>
      <c r="C224" s="36">
        <v>37192114</v>
      </c>
      <c r="D224" s="36">
        <f>jan!D224</f>
        <v>9860</v>
      </c>
      <c r="E224" s="37">
        <f t="shared" si="34"/>
        <v>3772.0196754563895</v>
      </c>
      <c r="F224" s="38">
        <f t="shared" si="31"/>
        <v>0.78697511392006358</v>
      </c>
      <c r="G224" s="39">
        <f t="shared" si="35"/>
        <v>612.6247558092374</v>
      </c>
      <c r="H224" s="39">
        <f t="shared" si="32"/>
        <v>189.60730815887621</v>
      </c>
      <c r="I224" s="66">
        <f t="shared" si="36"/>
        <v>802.23206396811361</v>
      </c>
      <c r="J224" s="80">
        <f t="shared" si="37"/>
        <v>-57.474956967725774</v>
      </c>
      <c r="K224" s="37">
        <f t="shared" si="33"/>
        <v>744.7571070003878</v>
      </c>
      <c r="L224" s="37">
        <f t="shared" si="39"/>
        <v>7910008.1507256003</v>
      </c>
      <c r="M224" s="37">
        <f t="shared" si="40"/>
        <v>7343305.0750238234</v>
      </c>
      <c r="N224" s="41">
        <f>jan!M224</f>
        <v>5723248.7795368535</v>
      </c>
      <c r="O224" s="41">
        <f t="shared" si="38"/>
        <v>1620056.2954869699</v>
      </c>
      <c r="P224" s="4"/>
      <c r="Q224" s="63"/>
      <c r="R224" s="4"/>
    </row>
    <row r="225" spans="1:18" s="34" customFormat="1" x14ac:dyDescent="0.2">
      <c r="A225" s="33">
        <v>4207</v>
      </c>
      <c r="B225" s="34" t="s">
        <v>196</v>
      </c>
      <c r="C225" s="36">
        <v>37139157</v>
      </c>
      <c r="D225" s="36">
        <f>jan!D225</f>
        <v>9216</v>
      </c>
      <c r="E225" s="37">
        <f t="shared" si="34"/>
        <v>4029.8564453125</v>
      </c>
      <c r="F225" s="38">
        <f t="shared" si="31"/>
        <v>0.84076887397136624</v>
      </c>
      <c r="G225" s="39">
        <f t="shared" si="35"/>
        <v>457.92269389557111</v>
      </c>
      <c r="H225" s="39">
        <f t="shared" si="32"/>
        <v>99.364438709237533</v>
      </c>
      <c r="I225" s="66">
        <f t="shared" si="36"/>
        <v>557.28713260480868</v>
      </c>
      <c r="J225" s="80">
        <f t="shared" si="37"/>
        <v>-57.474956967725774</v>
      </c>
      <c r="K225" s="37">
        <f t="shared" si="33"/>
        <v>499.81217563708287</v>
      </c>
      <c r="L225" s="37">
        <f t="shared" si="39"/>
        <v>5135958.214085917</v>
      </c>
      <c r="M225" s="37">
        <f t="shared" si="40"/>
        <v>4606269.0106713558</v>
      </c>
      <c r="N225" s="41">
        <f>jan!M225</f>
        <v>4181837.0689464109</v>
      </c>
      <c r="O225" s="41">
        <f t="shared" si="38"/>
        <v>424431.94172494486</v>
      </c>
      <c r="P225" s="4"/>
      <c r="Q225" s="63"/>
      <c r="R225" s="4"/>
    </row>
    <row r="226" spans="1:18" s="34" customFormat="1" x14ac:dyDescent="0.2">
      <c r="A226" s="33">
        <v>4211</v>
      </c>
      <c r="B226" s="34" t="s">
        <v>182</v>
      </c>
      <c r="C226" s="36">
        <v>8395462</v>
      </c>
      <c r="D226" s="36">
        <f>jan!D226</f>
        <v>2421</v>
      </c>
      <c r="E226" s="37">
        <f t="shared" si="34"/>
        <v>3467.7662123089631</v>
      </c>
      <c r="F226" s="38">
        <f t="shared" si="31"/>
        <v>0.72349720966123987</v>
      </c>
      <c r="G226" s="39">
        <f t="shared" si="35"/>
        <v>795.17683369769327</v>
      </c>
      <c r="H226" s="39">
        <f t="shared" si="32"/>
        <v>296.09602026047543</v>
      </c>
      <c r="I226" s="66">
        <f t="shared" si="36"/>
        <v>1091.2728539581688</v>
      </c>
      <c r="J226" s="80">
        <f t="shared" si="37"/>
        <v>-57.474956967725774</v>
      </c>
      <c r="K226" s="37">
        <f t="shared" si="33"/>
        <v>1033.797896990443</v>
      </c>
      <c r="L226" s="37">
        <f t="shared" si="39"/>
        <v>2641971.5794327264</v>
      </c>
      <c r="M226" s="37">
        <f t="shared" si="40"/>
        <v>2502824.7086138623</v>
      </c>
      <c r="N226" s="41">
        <f>jan!M226</f>
        <v>2293312.8088345556</v>
      </c>
      <c r="O226" s="41">
        <f t="shared" si="38"/>
        <v>209511.89977930672</v>
      </c>
      <c r="P226" s="4"/>
      <c r="Q226" s="63"/>
      <c r="R226" s="4"/>
    </row>
    <row r="227" spans="1:18" s="34" customFormat="1" x14ac:dyDescent="0.2">
      <c r="A227" s="33">
        <v>4212</v>
      </c>
      <c r="B227" s="34" t="s">
        <v>183</v>
      </c>
      <c r="C227" s="36">
        <v>7103135</v>
      </c>
      <c r="D227" s="36">
        <f>jan!D227</f>
        <v>2143</v>
      </c>
      <c r="E227" s="37">
        <f t="shared" si="34"/>
        <v>3314.5753616425573</v>
      </c>
      <c r="F227" s="38">
        <f t="shared" si="31"/>
        <v>0.69153624510446843</v>
      </c>
      <c r="G227" s="39">
        <f t="shared" si="35"/>
        <v>887.09134409753676</v>
      </c>
      <c r="H227" s="39">
        <f t="shared" si="32"/>
        <v>349.71281799371747</v>
      </c>
      <c r="I227" s="66">
        <f t="shared" si="36"/>
        <v>1236.8041620912543</v>
      </c>
      <c r="J227" s="80">
        <f t="shared" si="37"/>
        <v>-57.474956967725774</v>
      </c>
      <c r="K227" s="37">
        <f t="shared" si="33"/>
        <v>1179.3292051235285</v>
      </c>
      <c r="L227" s="37">
        <f t="shared" si="39"/>
        <v>2650471.3193615577</v>
      </c>
      <c r="M227" s="37">
        <f t="shared" si="40"/>
        <v>2527302.4865797213</v>
      </c>
      <c r="N227" s="41">
        <f>jan!M227</f>
        <v>2121348.1270889933</v>
      </c>
      <c r="O227" s="41">
        <f t="shared" si="38"/>
        <v>405954.35949072801</v>
      </c>
      <c r="P227" s="4"/>
      <c r="Q227" s="63"/>
      <c r="R227" s="4"/>
    </row>
    <row r="228" spans="1:18" s="34" customFormat="1" x14ac:dyDescent="0.2">
      <c r="A228" s="33">
        <v>4213</v>
      </c>
      <c r="B228" s="34" t="s">
        <v>184</v>
      </c>
      <c r="C228" s="36">
        <v>23398474</v>
      </c>
      <c r="D228" s="36">
        <f>jan!D228</f>
        <v>6184</v>
      </c>
      <c r="E228" s="37">
        <f t="shared" si="34"/>
        <v>3783.7118369987065</v>
      </c>
      <c r="F228" s="38">
        <f t="shared" si="31"/>
        <v>0.78941450738919317</v>
      </c>
      <c r="G228" s="39">
        <f t="shared" si="35"/>
        <v>605.6094588838472</v>
      </c>
      <c r="H228" s="39">
        <f t="shared" si="32"/>
        <v>185.51505161906525</v>
      </c>
      <c r="I228" s="66">
        <f t="shared" si="36"/>
        <v>791.12451050291247</v>
      </c>
      <c r="J228" s="80">
        <f t="shared" si="37"/>
        <v>-57.474956967725774</v>
      </c>
      <c r="K228" s="37">
        <f t="shared" si="33"/>
        <v>733.64955353518667</v>
      </c>
      <c r="L228" s="37">
        <f t="shared" si="39"/>
        <v>4892313.9729500106</v>
      </c>
      <c r="M228" s="37">
        <f t="shared" si="40"/>
        <v>4536888.8390615946</v>
      </c>
      <c r="N228" s="41">
        <f>jan!M228</f>
        <v>3666573.1234336607</v>
      </c>
      <c r="O228" s="41">
        <f t="shared" si="38"/>
        <v>870315.71562793385</v>
      </c>
      <c r="P228" s="4"/>
      <c r="Q228" s="63"/>
      <c r="R228" s="4"/>
    </row>
    <row r="229" spans="1:18" s="34" customFormat="1" x14ac:dyDescent="0.2">
      <c r="A229" s="33">
        <v>4214</v>
      </c>
      <c r="B229" s="34" t="s">
        <v>185</v>
      </c>
      <c r="C229" s="36">
        <v>24603476</v>
      </c>
      <c r="D229" s="36">
        <f>jan!D229</f>
        <v>6174</v>
      </c>
      <c r="E229" s="37">
        <f t="shared" si="34"/>
        <v>3985.0139293812763</v>
      </c>
      <c r="F229" s="38">
        <f t="shared" si="31"/>
        <v>0.83141315816928285</v>
      </c>
      <c r="G229" s="39">
        <f t="shared" si="35"/>
        <v>484.82820345430537</v>
      </c>
      <c r="H229" s="39">
        <f t="shared" si="32"/>
        <v>115.05931928516583</v>
      </c>
      <c r="I229" s="66">
        <f t="shared" si="36"/>
        <v>599.88752273947125</v>
      </c>
      <c r="J229" s="80">
        <f t="shared" si="37"/>
        <v>-57.474956967725774</v>
      </c>
      <c r="K229" s="37">
        <f t="shared" si="33"/>
        <v>542.41256577174545</v>
      </c>
      <c r="L229" s="37">
        <f t="shared" si="39"/>
        <v>3703705.5653934954</v>
      </c>
      <c r="M229" s="37">
        <f t="shared" si="40"/>
        <v>3348855.1810747562</v>
      </c>
      <c r="N229" s="41">
        <f>jan!M229</f>
        <v>5212716.1373996474</v>
      </c>
      <c r="O229" s="41">
        <f t="shared" si="38"/>
        <v>-1863860.9563248912</v>
      </c>
      <c r="P229" s="4"/>
      <c r="Q229" s="63"/>
      <c r="R229" s="4"/>
    </row>
    <row r="230" spans="1:18" s="34" customFormat="1" x14ac:dyDescent="0.2">
      <c r="A230" s="33">
        <v>4215</v>
      </c>
      <c r="B230" s="34" t="s">
        <v>186</v>
      </c>
      <c r="C230" s="36">
        <v>45724023</v>
      </c>
      <c r="D230" s="36">
        <f>jan!D230</f>
        <v>11419</v>
      </c>
      <c r="E230" s="37">
        <f t="shared" si="34"/>
        <v>4004.2055346352572</v>
      </c>
      <c r="F230" s="38">
        <f t="shared" si="31"/>
        <v>0.83541719765755329</v>
      </c>
      <c r="G230" s="39">
        <f t="shared" si="35"/>
        <v>473.31324030191678</v>
      </c>
      <c r="H230" s="39">
        <f t="shared" si="32"/>
        <v>108.34225744627251</v>
      </c>
      <c r="I230" s="66">
        <f t="shared" si="36"/>
        <v>581.6554977481893</v>
      </c>
      <c r="J230" s="80">
        <f t="shared" si="37"/>
        <v>-57.474956967725774</v>
      </c>
      <c r="K230" s="37">
        <f t="shared" si="33"/>
        <v>524.1805407804635</v>
      </c>
      <c r="L230" s="37">
        <f t="shared" si="39"/>
        <v>6641924.1287865741</v>
      </c>
      <c r="M230" s="37">
        <f t="shared" si="40"/>
        <v>5985617.5951721128</v>
      </c>
      <c r="N230" s="41">
        <f>jan!M230</f>
        <v>4772176.8122394821</v>
      </c>
      <c r="O230" s="41">
        <f t="shared" si="38"/>
        <v>1213440.7829326307</v>
      </c>
      <c r="P230" s="4"/>
      <c r="Q230" s="63"/>
      <c r="R230" s="4"/>
    </row>
    <row r="231" spans="1:18" s="34" customFormat="1" x14ac:dyDescent="0.2">
      <c r="A231" s="33">
        <v>4216</v>
      </c>
      <c r="B231" s="34" t="s">
        <v>187</v>
      </c>
      <c r="C231" s="36">
        <v>18758253</v>
      </c>
      <c r="D231" s="36">
        <f>jan!D231</f>
        <v>5390</v>
      </c>
      <c r="E231" s="37">
        <f t="shared" si="34"/>
        <v>3480.1953617810759</v>
      </c>
      <c r="F231" s="38">
        <f t="shared" si="31"/>
        <v>0.72609036456586329</v>
      </c>
      <c r="G231" s="39">
        <f t="shared" si="35"/>
        <v>787.71934401442559</v>
      </c>
      <c r="H231" s="39">
        <f t="shared" si="32"/>
        <v>291.74581794523596</v>
      </c>
      <c r="I231" s="66">
        <f t="shared" si="36"/>
        <v>1079.4651619596616</v>
      </c>
      <c r="J231" s="80">
        <f t="shared" si="37"/>
        <v>-57.474956967725774</v>
      </c>
      <c r="K231" s="37">
        <f t="shared" si="33"/>
        <v>1021.9902049919358</v>
      </c>
      <c r="L231" s="37">
        <f t="shared" si="39"/>
        <v>5818317.222962576</v>
      </c>
      <c r="M231" s="37">
        <f t="shared" si="40"/>
        <v>5508527.2049065344</v>
      </c>
      <c r="N231" s="41">
        <f>jan!M231</f>
        <v>5022100.3723330246</v>
      </c>
      <c r="O231" s="41">
        <f t="shared" si="38"/>
        <v>486426.83257350978</v>
      </c>
      <c r="P231" s="4"/>
      <c r="Q231" s="63"/>
      <c r="R231" s="4"/>
    </row>
    <row r="232" spans="1:18" s="34" customFormat="1" x14ac:dyDescent="0.2">
      <c r="A232" s="33">
        <v>4217</v>
      </c>
      <c r="B232" s="34" t="s">
        <v>188</v>
      </c>
      <c r="C232" s="36">
        <v>8043156</v>
      </c>
      <c r="D232" s="36">
        <f>jan!D232</f>
        <v>1786</v>
      </c>
      <c r="E232" s="37">
        <f t="shared" si="34"/>
        <v>4503.4468085106382</v>
      </c>
      <c r="F232" s="38">
        <f t="shared" si="31"/>
        <v>0.93957637289678064</v>
      </c>
      <c r="G232" s="39">
        <f t="shared" si="35"/>
        <v>173.76847597668819</v>
      </c>
      <c r="H232" s="39">
        <f t="shared" si="32"/>
        <v>0</v>
      </c>
      <c r="I232" s="66">
        <f t="shared" si="36"/>
        <v>173.76847597668819</v>
      </c>
      <c r="J232" s="80">
        <f t="shared" si="37"/>
        <v>-57.474956967725774</v>
      </c>
      <c r="K232" s="37">
        <f t="shared" si="33"/>
        <v>116.29351900896242</v>
      </c>
      <c r="L232" s="37">
        <f t="shared" si="39"/>
        <v>310350.49809436512</v>
      </c>
      <c r="M232" s="37">
        <f t="shared" si="40"/>
        <v>207700.22495000687</v>
      </c>
      <c r="N232" s="41">
        <f>jan!M232</f>
        <v>1656645.6956747277</v>
      </c>
      <c r="O232" s="41">
        <f t="shared" si="38"/>
        <v>-1448945.4707247207</v>
      </c>
      <c r="P232" s="4"/>
      <c r="Q232" s="63"/>
      <c r="R232" s="4"/>
    </row>
    <row r="233" spans="1:18" s="34" customFormat="1" x14ac:dyDescent="0.2">
      <c r="A233" s="33">
        <v>4218</v>
      </c>
      <c r="B233" s="34" t="s">
        <v>189</v>
      </c>
      <c r="C233" s="36">
        <v>6785766</v>
      </c>
      <c r="D233" s="36">
        <f>jan!D233</f>
        <v>1344</v>
      </c>
      <c r="E233" s="37">
        <f t="shared" si="34"/>
        <v>5048.9330357142853</v>
      </c>
      <c r="F233" s="38">
        <f t="shared" si="31"/>
        <v>1.0533838613859481</v>
      </c>
      <c r="G233" s="39">
        <f t="shared" si="35"/>
        <v>-153.52326034550006</v>
      </c>
      <c r="H233" s="39">
        <f t="shared" si="32"/>
        <v>0</v>
      </c>
      <c r="I233" s="66">
        <f t="shared" si="36"/>
        <v>-153.52326034550006</v>
      </c>
      <c r="J233" s="80">
        <f t="shared" si="37"/>
        <v>-57.474956967725774</v>
      </c>
      <c r="K233" s="37">
        <f t="shared" si="33"/>
        <v>-210.99821731322584</v>
      </c>
      <c r="L233" s="37">
        <f t="shared" si="39"/>
        <v>-206335.26190435208</v>
      </c>
      <c r="M233" s="37">
        <f t="shared" si="40"/>
        <v>-283581.60406897555</v>
      </c>
      <c r="N233" s="41">
        <f>jan!M233</f>
        <v>1618476.3329713515</v>
      </c>
      <c r="O233" s="41">
        <f t="shared" si="38"/>
        <v>-1902057.9370403271</v>
      </c>
      <c r="P233" s="4"/>
      <c r="Q233" s="63"/>
      <c r="R233" s="4"/>
    </row>
    <row r="234" spans="1:18" s="34" customFormat="1" x14ac:dyDescent="0.2">
      <c r="A234" s="33">
        <v>4219</v>
      </c>
      <c r="B234" s="34" t="s">
        <v>190</v>
      </c>
      <c r="C234" s="36">
        <v>13670402</v>
      </c>
      <c r="D234" s="36">
        <f>jan!D234</f>
        <v>3904</v>
      </c>
      <c r="E234" s="37">
        <f t="shared" si="34"/>
        <v>3501.6398565573772</v>
      </c>
      <c r="F234" s="38">
        <f t="shared" si="31"/>
        <v>0.73056443553355932</v>
      </c>
      <c r="G234" s="39">
        <f t="shared" si="35"/>
        <v>774.85264714864479</v>
      </c>
      <c r="H234" s="39">
        <f t="shared" si="32"/>
        <v>284.24024477353049</v>
      </c>
      <c r="I234" s="66">
        <f t="shared" si="36"/>
        <v>1059.0928919221753</v>
      </c>
      <c r="J234" s="80">
        <f t="shared" si="37"/>
        <v>-57.474956967725774</v>
      </c>
      <c r="K234" s="37">
        <f t="shared" si="33"/>
        <v>1001.6179349544495</v>
      </c>
      <c r="L234" s="37">
        <f t="shared" si="39"/>
        <v>4134698.6500641727</v>
      </c>
      <c r="M234" s="37">
        <f t="shared" si="40"/>
        <v>3910316.418062171</v>
      </c>
      <c r="N234" s="41">
        <f>jan!M234</f>
        <v>3975833.6076786881</v>
      </c>
      <c r="O234" s="41">
        <f t="shared" si="38"/>
        <v>-65517.189616517164</v>
      </c>
      <c r="P234" s="4"/>
      <c r="Q234" s="63"/>
      <c r="R234" s="4"/>
    </row>
    <row r="235" spans="1:18" s="34" customFormat="1" x14ac:dyDescent="0.2">
      <c r="A235" s="33">
        <v>4220</v>
      </c>
      <c r="B235" s="34" t="s">
        <v>191</v>
      </c>
      <c r="C235" s="36">
        <v>6023499</v>
      </c>
      <c r="D235" s="36">
        <f>jan!D235</f>
        <v>1136</v>
      </c>
      <c r="E235" s="37">
        <f t="shared" si="34"/>
        <v>5302.3758802816901</v>
      </c>
      <c r="F235" s="38">
        <f t="shared" si="31"/>
        <v>1.10626089508051</v>
      </c>
      <c r="G235" s="39">
        <f t="shared" si="35"/>
        <v>-305.5889670859429</v>
      </c>
      <c r="H235" s="39">
        <f t="shared" si="32"/>
        <v>0</v>
      </c>
      <c r="I235" s="66">
        <f t="shared" si="36"/>
        <v>-305.5889670859429</v>
      </c>
      <c r="J235" s="80">
        <f t="shared" si="37"/>
        <v>-57.474956967725774</v>
      </c>
      <c r="K235" s="37">
        <f t="shared" si="33"/>
        <v>-363.06392405366864</v>
      </c>
      <c r="L235" s="37">
        <f t="shared" si="39"/>
        <v>-347149.06660963112</v>
      </c>
      <c r="M235" s="37">
        <f t="shared" si="40"/>
        <v>-412440.6177249676</v>
      </c>
      <c r="N235" s="41">
        <f>jan!M235</f>
        <v>854734.10346388072</v>
      </c>
      <c r="O235" s="41">
        <f t="shared" si="38"/>
        <v>-1267174.7211888484</v>
      </c>
      <c r="P235" s="4"/>
      <c r="Q235" s="63"/>
      <c r="R235" s="4"/>
    </row>
    <row r="236" spans="1:18" s="34" customFormat="1" x14ac:dyDescent="0.2">
      <c r="A236" s="33">
        <v>4221</v>
      </c>
      <c r="B236" s="34" t="s">
        <v>192</v>
      </c>
      <c r="C236" s="36">
        <v>12513512</v>
      </c>
      <c r="D236" s="36">
        <f>jan!D236</f>
        <v>1180</v>
      </c>
      <c r="E236" s="37">
        <f t="shared" si="34"/>
        <v>10604.671186440679</v>
      </c>
      <c r="F236" s="38">
        <f t="shared" si="31"/>
        <v>2.2125049795834388</v>
      </c>
      <c r="G236" s="39">
        <f t="shared" si="35"/>
        <v>-3486.9661507813362</v>
      </c>
      <c r="H236" s="39">
        <f t="shared" si="32"/>
        <v>0</v>
      </c>
      <c r="I236" s="66">
        <f t="shared" si="36"/>
        <v>-3486.9661507813362</v>
      </c>
      <c r="J236" s="80">
        <f t="shared" si="37"/>
        <v>-57.474956967725774</v>
      </c>
      <c r="K236" s="37">
        <f t="shared" si="33"/>
        <v>-3544.4411077490618</v>
      </c>
      <c r="L236" s="37">
        <f t="shared" si="39"/>
        <v>-4114620.0579219768</v>
      </c>
      <c r="M236" s="37">
        <f t="shared" si="40"/>
        <v>-4182440.5071438928</v>
      </c>
      <c r="N236" s="41">
        <f>jan!M236</f>
        <v>256314.59685343929</v>
      </c>
      <c r="O236" s="41">
        <f t="shared" si="38"/>
        <v>-4438755.103997332</v>
      </c>
      <c r="P236" s="4"/>
      <c r="Q236" s="63"/>
      <c r="R236" s="4"/>
    </row>
    <row r="237" spans="1:18" s="34" customFormat="1" x14ac:dyDescent="0.2">
      <c r="A237" s="33">
        <v>4222</v>
      </c>
      <c r="B237" s="34" t="s">
        <v>193</v>
      </c>
      <c r="C237" s="36">
        <v>27063273</v>
      </c>
      <c r="D237" s="36">
        <f>jan!D237</f>
        <v>995</v>
      </c>
      <c r="E237" s="37">
        <f t="shared" si="34"/>
        <v>27199.269346733668</v>
      </c>
      <c r="F237" s="38">
        <f t="shared" si="31"/>
        <v>5.6747180381815845</v>
      </c>
      <c r="G237" s="39">
        <f t="shared" si="35"/>
        <v>-13443.72504695713</v>
      </c>
      <c r="H237" s="39">
        <f t="shared" si="32"/>
        <v>0</v>
      </c>
      <c r="I237" s="66">
        <f t="shared" si="36"/>
        <v>-13443.72504695713</v>
      </c>
      <c r="J237" s="80">
        <f t="shared" si="37"/>
        <v>-57.474956967725774</v>
      </c>
      <c r="K237" s="37">
        <f t="shared" si="33"/>
        <v>-13501.200003924856</v>
      </c>
      <c r="L237" s="37">
        <f t="shared" si="39"/>
        <v>-13376506.421722345</v>
      </c>
      <c r="M237" s="37">
        <f t="shared" si="40"/>
        <v>-13433694.003905231</v>
      </c>
      <c r="N237" s="41">
        <f>jan!M237</f>
        <v>-727796.82214476948</v>
      </c>
      <c r="O237" s="41">
        <f t="shared" si="38"/>
        <v>-12705897.181760462</v>
      </c>
      <c r="P237" s="4"/>
      <c r="Q237" s="63"/>
      <c r="R237" s="4"/>
    </row>
    <row r="238" spans="1:18" s="34" customFormat="1" x14ac:dyDescent="0.2">
      <c r="A238" s="33">
        <v>4223</v>
      </c>
      <c r="B238" s="34" t="s">
        <v>197</v>
      </c>
      <c r="C238" s="36">
        <v>57245915</v>
      </c>
      <c r="D238" s="36">
        <f>jan!D238</f>
        <v>15294</v>
      </c>
      <c r="E238" s="37">
        <f t="shared" si="34"/>
        <v>3743.0309271609781</v>
      </c>
      <c r="F238" s="38">
        <f t="shared" si="31"/>
        <v>0.78092704804155744</v>
      </c>
      <c r="G238" s="39">
        <f t="shared" si="35"/>
        <v>630.01800478648431</v>
      </c>
      <c r="H238" s="39">
        <f t="shared" si="32"/>
        <v>199.75337006227019</v>
      </c>
      <c r="I238" s="66">
        <f t="shared" si="36"/>
        <v>829.77137484875448</v>
      </c>
      <c r="J238" s="80">
        <f t="shared" si="37"/>
        <v>-57.474956967725774</v>
      </c>
      <c r="K238" s="37">
        <f t="shared" si="33"/>
        <v>772.29641788102867</v>
      </c>
      <c r="L238" s="37">
        <f t="shared" si="39"/>
        <v>12690523.40693685</v>
      </c>
      <c r="M238" s="37">
        <f t="shared" si="40"/>
        <v>11811501.415072452</v>
      </c>
      <c r="N238" s="41">
        <f>jan!M238</f>
        <v>13802916.900419531</v>
      </c>
      <c r="O238" s="41">
        <f t="shared" si="38"/>
        <v>-1991415.4853470791</v>
      </c>
      <c r="P238" s="4"/>
      <c r="Q238" s="63"/>
      <c r="R238" s="4"/>
    </row>
    <row r="239" spans="1:18" s="34" customFormat="1" x14ac:dyDescent="0.2">
      <c r="A239" s="33">
        <v>4224</v>
      </c>
      <c r="B239" s="34" t="s">
        <v>198</v>
      </c>
      <c r="C239" s="36">
        <v>11172272</v>
      </c>
      <c r="D239" s="36">
        <f>jan!D239</f>
        <v>911</v>
      </c>
      <c r="E239" s="37">
        <f t="shared" si="34"/>
        <v>12263.745334796926</v>
      </c>
      <c r="F239" s="38">
        <f t="shared" si="31"/>
        <v>2.5586458216898667</v>
      </c>
      <c r="G239" s="39">
        <f t="shared" si="35"/>
        <v>-4482.4106397950845</v>
      </c>
      <c r="H239" s="39">
        <f t="shared" si="32"/>
        <v>0</v>
      </c>
      <c r="I239" s="66">
        <f t="shared" si="36"/>
        <v>-4482.4106397950845</v>
      </c>
      <c r="J239" s="80">
        <f t="shared" si="37"/>
        <v>-57.474956967725774</v>
      </c>
      <c r="K239" s="37">
        <f t="shared" si="33"/>
        <v>-4539.8855967628106</v>
      </c>
      <c r="L239" s="37">
        <f t="shared" si="39"/>
        <v>-4083476.0928533222</v>
      </c>
      <c r="M239" s="37">
        <f t="shared" si="40"/>
        <v>-4135835.7786509204</v>
      </c>
      <c r="N239" s="41">
        <f>jan!M239</f>
        <v>175557.79841820587</v>
      </c>
      <c r="O239" s="41">
        <f t="shared" si="38"/>
        <v>-4311393.5770691261</v>
      </c>
      <c r="P239" s="4"/>
      <c r="Q239" s="63"/>
      <c r="R239" s="4"/>
    </row>
    <row r="240" spans="1:18" s="34" customFormat="1" x14ac:dyDescent="0.2">
      <c r="A240" s="33">
        <v>4225</v>
      </c>
      <c r="B240" s="34" t="s">
        <v>200</v>
      </c>
      <c r="C240" s="36">
        <v>36708956</v>
      </c>
      <c r="D240" s="36">
        <f>jan!D240</f>
        <v>10751</v>
      </c>
      <c r="E240" s="37">
        <f t="shared" si="34"/>
        <v>3414.4689796298017</v>
      </c>
      <c r="F240" s="38">
        <f t="shared" si="31"/>
        <v>0.71237754450354629</v>
      </c>
      <c r="G240" s="39">
        <f t="shared" si="35"/>
        <v>827.15517330519015</v>
      </c>
      <c r="H240" s="39">
        <f t="shared" si="32"/>
        <v>314.75005169818195</v>
      </c>
      <c r="I240" s="66">
        <f t="shared" si="36"/>
        <v>1141.9052250033722</v>
      </c>
      <c r="J240" s="80">
        <f t="shared" si="37"/>
        <v>-57.474956967725774</v>
      </c>
      <c r="K240" s="37">
        <f t="shared" si="33"/>
        <v>1084.4302680356463</v>
      </c>
      <c r="L240" s="37">
        <f t="shared" si="39"/>
        <v>12276623.074011253</v>
      </c>
      <c r="M240" s="37">
        <f t="shared" si="40"/>
        <v>11658709.811651234</v>
      </c>
      <c r="N240" s="41">
        <f>jan!M240</f>
        <v>10110257.275167413</v>
      </c>
      <c r="O240" s="41">
        <f t="shared" si="38"/>
        <v>1548452.5364838205</v>
      </c>
      <c r="P240" s="4"/>
      <c r="Q240" s="63"/>
      <c r="R240" s="4"/>
    </row>
    <row r="241" spans="1:18" s="34" customFormat="1" x14ac:dyDescent="0.2">
      <c r="A241" s="33">
        <v>4226</v>
      </c>
      <c r="B241" s="34" t="s">
        <v>201</v>
      </c>
      <c r="C241" s="36">
        <v>6183645</v>
      </c>
      <c r="D241" s="36">
        <f>jan!D241</f>
        <v>1750</v>
      </c>
      <c r="E241" s="37">
        <f t="shared" si="34"/>
        <v>3533.5114285714285</v>
      </c>
      <c r="F241" s="38">
        <f t="shared" si="31"/>
        <v>0.73721395917729138</v>
      </c>
      <c r="G241" s="39">
        <f t="shared" si="35"/>
        <v>755.72970394021399</v>
      </c>
      <c r="H241" s="39">
        <f t="shared" si="32"/>
        <v>273.08519456861256</v>
      </c>
      <c r="I241" s="66">
        <f t="shared" si="36"/>
        <v>1028.8148985088264</v>
      </c>
      <c r="J241" s="80">
        <f t="shared" si="37"/>
        <v>-57.474956967725774</v>
      </c>
      <c r="K241" s="37">
        <f t="shared" si="33"/>
        <v>971.33994154110064</v>
      </c>
      <c r="L241" s="37">
        <f t="shared" si="39"/>
        <v>1800426.0723904462</v>
      </c>
      <c r="M241" s="37">
        <f t="shared" si="40"/>
        <v>1699844.897696926</v>
      </c>
      <c r="N241" s="41">
        <f>jan!M241</f>
        <v>1427277.7559522812</v>
      </c>
      <c r="O241" s="41">
        <f t="shared" si="38"/>
        <v>272567.14174464485</v>
      </c>
      <c r="P241" s="4"/>
      <c r="Q241" s="63"/>
      <c r="R241" s="4"/>
    </row>
    <row r="242" spans="1:18" s="34" customFormat="1" x14ac:dyDescent="0.2">
      <c r="A242" s="33">
        <v>4227</v>
      </c>
      <c r="B242" s="34" t="s">
        <v>202</v>
      </c>
      <c r="C242" s="36">
        <v>34701478</v>
      </c>
      <c r="D242" s="36">
        <f>jan!D242</f>
        <v>6024</v>
      </c>
      <c r="E242" s="37">
        <f t="shared" si="34"/>
        <v>5760.5375166002659</v>
      </c>
      <c r="F242" s="38">
        <f t="shared" si="31"/>
        <v>1.2018494224367435</v>
      </c>
      <c r="G242" s="39">
        <f t="shared" si="35"/>
        <v>-580.48594887708839</v>
      </c>
      <c r="H242" s="39">
        <f t="shared" si="32"/>
        <v>0</v>
      </c>
      <c r="I242" s="66">
        <f t="shared" si="36"/>
        <v>-580.48594887708839</v>
      </c>
      <c r="J242" s="80">
        <f t="shared" si="37"/>
        <v>-57.474956967725774</v>
      </c>
      <c r="K242" s="37">
        <f t="shared" si="33"/>
        <v>-637.96090584481419</v>
      </c>
      <c r="L242" s="37">
        <f t="shared" si="39"/>
        <v>-3496847.3560355804</v>
      </c>
      <c r="M242" s="37">
        <f t="shared" si="40"/>
        <v>-3843076.4968091608</v>
      </c>
      <c r="N242" s="41">
        <f>jan!M242</f>
        <v>4373954.8968894528</v>
      </c>
      <c r="O242" s="41">
        <f t="shared" si="38"/>
        <v>-8217031.3936986141</v>
      </c>
      <c r="P242" s="4"/>
      <c r="Q242" s="63"/>
      <c r="R242" s="4"/>
    </row>
    <row r="243" spans="1:18" s="34" customFormat="1" x14ac:dyDescent="0.2">
      <c r="A243" s="33">
        <v>4228</v>
      </c>
      <c r="B243" s="34" t="s">
        <v>203</v>
      </c>
      <c r="C243" s="36">
        <v>30299647</v>
      </c>
      <c r="D243" s="36">
        <f>jan!D243</f>
        <v>1837</v>
      </c>
      <c r="E243" s="37">
        <f t="shared" si="34"/>
        <v>16494.091997822536</v>
      </c>
      <c r="F243" s="38">
        <f t="shared" si="31"/>
        <v>3.4412439610150898</v>
      </c>
      <c r="G243" s="39">
        <f t="shared" si="35"/>
        <v>-7020.6186376104497</v>
      </c>
      <c r="H243" s="39">
        <f t="shared" si="32"/>
        <v>0</v>
      </c>
      <c r="I243" s="66">
        <f t="shared" si="36"/>
        <v>-7020.6186376104497</v>
      </c>
      <c r="J243" s="80">
        <f t="shared" si="37"/>
        <v>-57.474956967725774</v>
      </c>
      <c r="K243" s="37">
        <f t="shared" si="33"/>
        <v>-7078.0935945781757</v>
      </c>
      <c r="L243" s="37">
        <f t="shared" si="39"/>
        <v>-12896876.437290397</v>
      </c>
      <c r="M243" s="37">
        <f t="shared" si="40"/>
        <v>-13002457.933240108</v>
      </c>
      <c r="N243" s="41">
        <f>jan!M243</f>
        <v>-1174765.9854069762</v>
      </c>
      <c r="O243" s="41">
        <f t="shared" si="38"/>
        <v>-11827691.947833132</v>
      </c>
      <c r="P243" s="4"/>
      <c r="Q243" s="63"/>
      <c r="R243" s="4"/>
    </row>
    <row r="244" spans="1:18" s="34" customFormat="1" x14ac:dyDescent="0.2">
      <c r="A244" s="33">
        <v>4601</v>
      </c>
      <c r="B244" s="34" t="s">
        <v>227</v>
      </c>
      <c r="C244" s="36">
        <v>1437848446</v>
      </c>
      <c r="D244" s="36">
        <f>jan!D244</f>
        <v>289330</v>
      </c>
      <c r="E244" s="37">
        <f t="shared" si="34"/>
        <v>4969.5795320222587</v>
      </c>
      <c r="F244" s="38">
        <f t="shared" si="31"/>
        <v>1.0368279475835014</v>
      </c>
      <c r="G244" s="39">
        <f t="shared" si="35"/>
        <v>-105.91115813028409</v>
      </c>
      <c r="H244" s="39">
        <f t="shared" si="32"/>
        <v>0</v>
      </c>
      <c r="I244" s="66">
        <f t="shared" si="36"/>
        <v>-105.91115813028409</v>
      </c>
      <c r="J244" s="80">
        <f t="shared" si="37"/>
        <v>-57.474956967725774</v>
      </c>
      <c r="K244" s="37">
        <f t="shared" si="33"/>
        <v>-163.38611509800987</v>
      </c>
      <c r="L244" s="37">
        <f t="shared" si="39"/>
        <v>-30643275.381835096</v>
      </c>
      <c r="M244" s="37">
        <f t="shared" si="40"/>
        <v>-47272504.681307197</v>
      </c>
      <c r="N244" s="41">
        <f>jan!M244</f>
        <v>-71302415.098639369</v>
      </c>
      <c r="O244" s="41">
        <f t="shared" si="38"/>
        <v>24029910.417332172</v>
      </c>
      <c r="P244" s="4"/>
      <c r="Q244" s="63"/>
      <c r="R244" s="4"/>
    </row>
    <row r="245" spans="1:18" s="34" customFormat="1" x14ac:dyDescent="0.2">
      <c r="A245" s="33">
        <v>4602</v>
      </c>
      <c r="B245" s="34" t="s">
        <v>406</v>
      </c>
      <c r="C245" s="36">
        <v>84070818</v>
      </c>
      <c r="D245" s="36">
        <f>jan!D245</f>
        <v>17179</v>
      </c>
      <c r="E245" s="37">
        <f t="shared" si="34"/>
        <v>4893.8132603760405</v>
      </c>
      <c r="F245" s="38">
        <f t="shared" si="31"/>
        <v>1.0210204557382032</v>
      </c>
      <c r="G245" s="39">
        <f t="shared" si="35"/>
        <v>-60.451395142553153</v>
      </c>
      <c r="H245" s="39">
        <f t="shared" si="32"/>
        <v>0</v>
      </c>
      <c r="I245" s="66">
        <f t="shared" si="36"/>
        <v>-60.451395142553153</v>
      </c>
      <c r="J245" s="80">
        <f t="shared" si="37"/>
        <v>-57.474956967725774</v>
      </c>
      <c r="K245" s="37">
        <f t="shared" si="33"/>
        <v>-117.92635211027893</v>
      </c>
      <c r="L245" s="37">
        <f t="shared" si="39"/>
        <v>-1038494.5171539206</v>
      </c>
      <c r="M245" s="37">
        <f t="shared" si="40"/>
        <v>-2025856.8029024818</v>
      </c>
      <c r="N245" s="41">
        <f>jan!M245</f>
        <v>-2493198.9839447169</v>
      </c>
      <c r="O245" s="41">
        <f t="shared" si="38"/>
        <v>467342.18104223511</v>
      </c>
      <c r="P245" s="4"/>
      <c r="Q245" s="63"/>
      <c r="R245" s="4"/>
    </row>
    <row r="246" spans="1:18" s="34" customFormat="1" x14ac:dyDescent="0.2">
      <c r="A246" s="33">
        <v>4611</v>
      </c>
      <c r="B246" s="34" t="s">
        <v>228</v>
      </c>
      <c r="C246" s="36">
        <v>16344469</v>
      </c>
      <c r="D246" s="36">
        <f>jan!D246</f>
        <v>4073</v>
      </c>
      <c r="E246" s="37">
        <f t="shared" si="34"/>
        <v>4012.8821507488337</v>
      </c>
      <c r="F246" s="38">
        <f t="shared" si="31"/>
        <v>0.83722744297489682</v>
      </c>
      <c r="G246" s="39">
        <f t="shared" si="35"/>
        <v>468.1072706337709</v>
      </c>
      <c r="H246" s="39">
        <f t="shared" si="32"/>
        <v>105.30544180652072</v>
      </c>
      <c r="I246" s="66">
        <f t="shared" si="36"/>
        <v>573.41271244029167</v>
      </c>
      <c r="J246" s="80">
        <f t="shared" si="37"/>
        <v>-57.474956967725774</v>
      </c>
      <c r="K246" s="37">
        <f t="shared" si="33"/>
        <v>515.93775547256587</v>
      </c>
      <c r="L246" s="37">
        <f t="shared" si="39"/>
        <v>2335509.9777693078</v>
      </c>
      <c r="M246" s="37">
        <f t="shared" si="40"/>
        <v>2101414.4780397606</v>
      </c>
      <c r="N246" s="41">
        <f>jan!M246</f>
        <v>2112261.6816535089</v>
      </c>
      <c r="O246" s="41">
        <f t="shared" si="38"/>
        <v>-10847.203613748308</v>
      </c>
      <c r="P246" s="4"/>
      <c r="Q246" s="63"/>
      <c r="R246" s="4"/>
    </row>
    <row r="247" spans="1:18" s="34" customFormat="1" x14ac:dyDescent="0.2">
      <c r="A247" s="33">
        <v>4612</v>
      </c>
      <c r="B247" s="34" t="s">
        <v>229</v>
      </c>
      <c r="C247" s="36">
        <v>22471162</v>
      </c>
      <c r="D247" s="36">
        <f>jan!D247</f>
        <v>5732</v>
      </c>
      <c r="E247" s="37">
        <f t="shared" si="34"/>
        <v>3920.3004187020238</v>
      </c>
      <c r="F247" s="38">
        <f t="shared" si="31"/>
        <v>0.81791165848985448</v>
      </c>
      <c r="G247" s="39">
        <f t="shared" si="35"/>
        <v>523.65630986185681</v>
      </c>
      <c r="H247" s="39">
        <f t="shared" si="32"/>
        <v>137.7090480229042</v>
      </c>
      <c r="I247" s="66">
        <f t="shared" si="36"/>
        <v>661.36535788476101</v>
      </c>
      <c r="J247" s="80">
        <f t="shared" si="37"/>
        <v>-57.474956967725774</v>
      </c>
      <c r="K247" s="37">
        <f t="shared" si="33"/>
        <v>603.89040091703521</v>
      </c>
      <c r="L247" s="37">
        <f t="shared" si="39"/>
        <v>3790946.23139545</v>
      </c>
      <c r="M247" s="37">
        <f t="shared" si="40"/>
        <v>3461499.778056446</v>
      </c>
      <c r="N247" s="41">
        <f>jan!M247</f>
        <v>2533055.6246962701</v>
      </c>
      <c r="O247" s="41">
        <f t="shared" si="38"/>
        <v>928444.1533601759</v>
      </c>
      <c r="P247" s="4"/>
      <c r="Q247" s="63"/>
      <c r="R247" s="4"/>
    </row>
    <row r="248" spans="1:18" s="34" customFormat="1" x14ac:dyDescent="0.2">
      <c r="A248" s="33">
        <v>4613</v>
      </c>
      <c r="B248" s="34" t="s">
        <v>230</v>
      </c>
      <c r="C248" s="36">
        <v>58392400</v>
      </c>
      <c r="D248" s="36">
        <f>jan!D248</f>
        <v>12132</v>
      </c>
      <c r="E248" s="37">
        <f t="shared" si="34"/>
        <v>4813.0893504780743</v>
      </c>
      <c r="F248" s="38">
        <f t="shared" si="31"/>
        <v>1.0041786273136633</v>
      </c>
      <c r="G248" s="39">
        <f t="shared" si="35"/>
        <v>-12.017049203773421</v>
      </c>
      <c r="H248" s="39">
        <f t="shared" si="32"/>
        <v>0</v>
      </c>
      <c r="I248" s="66">
        <f t="shared" si="36"/>
        <v>-12.017049203773421</v>
      </c>
      <c r="J248" s="80">
        <f t="shared" si="37"/>
        <v>-57.474956967725774</v>
      </c>
      <c r="K248" s="37">
        <f t="shared" si="33"/>
        <v>-69.492006171499199</v>
      </c>
      <c r="L248" s="37">
        <f t="shared" si="39"/>
        <v>-145790.84094017916</v>
      </c>
      <c r="M248" s="37">
        <f t="shared" si="40"/>
        <v>-843077.01887262834</v>
      </c>
      <c r="N248" s="41">
        <f>jan!M248</f>
        <v>-976862.79845260514</v>
      </c>
      <c r="O248" s="41">
        <f t="shared" si="38"/>
        <v>133785.77957997681</v>
      </c>
      <c r="P248" s="4"/>
      <c r="Q248" s="63"/>
      <c r="R248" s="4"/>
    </row>
    <row r="249" spans="1:18" s="34" customFormat="1" x14ac:dyDescent="0.2">
      <c r="A249" s="33">
        <v>4614</v>
      </c>
      <c r="B249" s="34" t="s">
        <v>231</v>
      </c>
      <c r="C249" s="36">
        <v>88860141</v>
      </c>
      <c r="D249" s="36">
        <f>jan!D249</f>
        <v>19098</v>
      </c>
      <c r="E249" s="37">
        <f t="shared" si="34"/>
        <v>4652.8506126295952</v>
      </c>
      <c r="F249" s="38">
        <f t="shared" si="31"/>
        <v>0.97074722720903472</v>
      </c>
      <c r="G249" s="39">
        <f t="shared" si="35"/>
        <v>84.126193505314035</v>
      </c>
      <c r="H249" s="39">
        <f t="shared" si="32"/>
        <v>0</v>
      </c>
      <c r="I249" s="66">
        <f t="shared" si="36"/>
        <v>84.126193505314035</v>
      </c>
      <c r="J249" s="80">
        <f t="shared" si="37"/>
        <v>-57.474956967725774</v>
      </c>
      <c r="K249" s="37">
        <f t="shared" si="33"/>
        <v>26.651236537588261</v>
      </c>
      <c r="L249" s="37">
        <f t="shared" si="39"/>
        <v>1606642.0435644875</v>
      </c>
      <c r="M249" s="37">
        <f t="shared" si="40"/>
        <v>508985.31539486063</v>
      </c>
      <c r="N249" s="41">
        <f>jan!M249</f>
        <v>-1601317.6322822166</v>
      </c>
      <c r="O249" s="41">
        <f t="shared" si="38"/>
        <v>2110302.9476770773</v>
      </c>
      <c r="P249" s="4"/>
      <c r="Q249" s="63"/>
      <c r="R249" s="4"/>
    </row>
    <row r="250" spans="1:18" s="34" customFormat="1" x14ac:dyDescent="0.2">
      <c r="A250" s="33">
        <v>4615</v>
      </c>
      <c r="B250" s="34" t="s">
        <v>232</v>
      </c>
      <c r="C250" s="36">
        <v>13257384</v>
      </c>
      <c r="D250" s="36">
        <f>jan!D250</f>
        <v>3181</v>
      </c>
      <c r="E250" s="37">
        <f t="shared" si="34"/>
        <v>4167.6780886513679</v>
      </c>
      <c r="F250" s="38">
        <f t="shared" si="31"/>
        <v>0.86952328481736296</v>
      </c>
      <c r="G250" s="39">
        <f t="shared" si="35"/>
        <v>375.22970789225036</v>
      </c>
      <c r="H250" s="39">
        <f t="shared" si="32"/>
        <v>51.126863540633757</v>
      </c>
      <c r="I250" s="66">
        <f t="shared" si="36"/>
        <v>426.3565714328841</v>
      </c>
      <c r="J250" s="80">
        <f t="shared" si="37"/>
        <v>-57.474956967725774</v>
      </c>
      <c r="K250" s="37">
        <f t="shared" si="33"/>
        <v>368.88161446515835</v>
      </c>
      <c r="L250" s="37">
        <f t="shared" si="39"/>
        <v>1356240.2537280044</v>
      </c>
      <c r="M250" s="37">
        <f t="shared" si="40"/>
        <v>1173412.4156136687</v>
      </c>
      <c r="N250" s="41">
        <f>jan!M250</f>
        <v>634873.2855854159</v>
      </c>
      <c r="O250" s="41">
        <f t="shared" si="38"/>
        <v>538539.13002825284</v>
      </c>
      <c r="P250" s="4"/>
      <c r="Q250" s="63"/>
      <c r="R250" s="4"/>
    </row>
    <row r="251" spans="1:18" s="34" customFormat="1" x14ac:dyDescent="0.2">
      <c r="A251" s="33">
        <v>4616</v>
      </c>
      <c r="B251" s="34" t="s">
        <v>233</v>
      </c>
      <c r="C251" s="36">
        <v>13731774</v>
      </c>
      <c r="D251" s="36">
        <f>jan!D251</f>
        <v>2910</v>
      </c>
      <c r="E251" s="37">
        <f t="shared" si="34"/>
        <v>4718.8226804123715</v>
      </c>
      <c r="F251" s="38">
        <f t="shared" si="31"/>
        <v>0.98451130587933244</v>
      </c>
      <c r="G251" s="39">
        <f t="shared" si="35"/>
        <v>44.542952835648244</v>
      </c>
      <c r="H251" s="39">
        <f t="shared" si="32"/>
        <v>0</v>
      </c>
      <c r="I251" s="66">
        <f t="shared" si="36"/>
        <v>44.542952835648244</v>
      </c>
      <c r="J251" s="80">
        <f t="shared" si="37"/>
        <v>-57.474956967725774</v>
      </c>
      <c r="K251" s="37">
        <f t="shared" si="33"/>
        <v>-12.93200413207753</v>
      </c>
      <c r="L251" s="37">
        <f t="shared" si="39"/>
        <v>129619.99275173638</v>
      </c>
      <c r="M251" s="37">
        <f t="shared" si="40"/>
        <v>-37632.132024345614</v>
      </c>
      <c r="N251" s="41">
        <f>jan!M251</f>
        <v>-332248.35521736625</v>
      </c>
      <c r="O251" s="41">
        <f t="shared" si="38"/>
        <v>294616.22319302062</v>
      </c>
      <c r="P251" s="4"/>
      <c r="Q251" s="63"/>
      <c r="R251" s="4"/>
    </row>
    <row r="252" spans="1:18" s="34" customFormat="1" x14ac:dyDescent="0.2">
      <c r="A252" s="33">
        <v>4617</v>
      </c>
      <c r="B252" s="34" t="s">
        <v>234</v>
      </c>
      <c r="C252" s="36">
        <v>63200663</v>
      </c>
      <c r="D252" s="36">
        <f>jan!D252</f>
        <v>13058</v>
      </c>
      <c r="E252" s="37">
        <f t="shared" si="34"/>
        <v>4839.9956348598562</v>
      </c>
      <c r="F252" s="38">
        <f t="shared" si="31"/>
        <v>1.0097922184500767</v>
      </c>
      <c r="G252" s="39">
        <f t="shared" si="35"/>
        <v>-28.16081983284257</v>
      </c>
      <c r="H252" s="39">
        <f t="shared" si="32"/>
        <v>0</v>
      </c>
      <c r="I252" s="66">
        <f t="shared" si="36"/>
        <v>-28.16081983284257</v>
      </c>
      <c r="J252" s="80">
        <f t="shared" si="37"/>
        <v>-57.474956967725774</v>
      </c>
      <c r="K252" s="37">
        <f t="shared" si="33"/>
        <v>-85.635776800568351</v>
      </c>
      <c r="L252" s="37">
        <f t="shared" si="39"/>
        <v>-367723.98537725827</v>
      </c>
      <c r="M252" s="37">
        <f t="shared" si="40"/>
        <v>-1118231.9734618214</v>
      </c>
      <c r="N252" s="41">
        <f>jan!M252</f>
        <v>2734369.0177222094</v>
      </c>
      <c r="O252" s="41">
        <f t="shared" si="38"/>
        <v>-3852600.9911840307</v>
      </c>
      <c r="P252" s="4"/>
      <c r="Q252" s="63"/>
      <c r="R252" s="4"/>
    </row>
    <row r="253" spans="1:18" s="34" customFormat="1" x14ac:dyDescent="0.2">
      <c r="A253" s="33">
        <v>4618</v>
      </c>
      <c r="B253" s="34" t="s">
        <v>235</v>
      </c>
      <c r="C253" s="36">
        <v>67831114</v>
      </c>
      <c r="D253" s="36">
        <f>jan!D253</f>
        <v>11148</v>
      </c>
      <c r="E253" s="37">
        <f t="shared" si="34"/>
        <v>6084.5993900251169</v>
      </c>
      <c r="F253" s="38">
        <f t="shared" si="31"/>
        <v>1.2694600532653895</v>
      </c>
      <c r="G253" s="39">
        <f t="shared" si="35"/>
        <v>-774.92307293199895</v>
      </c>
      <c r="H253" s="39">
        <f t="shared" si="32"/>
        <v>0</v>
      </c>
      <c r="I253" s="66">
        <f t="shared" si="36"/>
        <v>-774.92307293199895</v>
      </c>
      <c r="J253" s="80">
        <f t="shared" si="37"/>
        <v>-57.474956967725774</v>
      </c>
      <c r="K253" s="37">
        <f t="shared" si="33"/>
        <v>-832.39802989972475</v>
      </c>
      <c r="L253" s="37">
        <f t="shared" si="39"/>
        <v>-8638842.4170459248</v>
      </c>
      <c r="M253" s="37">
        <f t="shared" si="40"/>
        <v>-9279573.2373221312</v>
      </c>
      <c r="N253" s="41">
        <f>jan!M253</f>
        <v>2602309.0507177282</v>
      </c>
      <c r="O253" s="41">
        <f t="shared" si="38"/>
        <v>-11881882.288039859</v>
      </c>
      <c r="P253" s="4"/>
      <c r="Q253" s="63"/>
      <c r="R253" s="4"/>
    </row>
    <row r="254" spans="1:18" s="34" customFormat="1" x14ac:dyDescent="0.2">
      <c r="A254" s="33">
        <v>4619</v>
      </c>
      <c r="B254" s="34" t="s">
        <v>236</v>
      </c>
      <c r="C254" s="36">
        <v>17015817</v>
      </c>
      <c r="D254" s="36">
        <f>jan!D254</f>
        <v>962</v>
      </c>
      <c r="E254" s="37">
        <f t="shared" si="34"/>
        <v>17687.95945945946</v>
      </c>
      <c r="F254" s="38">
        <f t="shared" si="31"/>
        <v>3.6903264320691402</v>
      </c>
      <c r="G254" s="39">
        <f t="shared" si="35"/>
        <v>-7736.9391145926047</v>
      </c>
      <c r="H254" s="39">
        <f t="shared" si="32"/>
        <v>0</v>
      </c>
      <c r="I254" s="66">
        <f t="shared" si="36"/>
        <v>-7736.9391145926047</v>
      </c>
      <c r="J254" s="80">
        <f t="shared" si="37"/>
        <v>-57.474956967725774</v>
      </c>
      <c r="K254" s="37">
        <f t="shared" si="33"/>
        <v>-7794.4140715603307</v>
      </c>
      <c r="L254" s="37">
        <f t="shared" si="39"/>
        <v>-7442935.4282380855</v>
      </c>
      <c r="M254" s="37">
        <f t="shared" si="40"/>
        <v>-7498226.3368410384</v>
      </c>
      <c r="N254" s="41">
        <f>jan!M254</f>
        <v>-351081.8212093148</v>
      </c>
      <c r="O254" s="41">
        <f t="shared" si="38"/>
        <v>-7147144.5156317232</v>
      </c>
      <c r="P254" s="4"/>
      <c r="Q254" s="63"/>
      <c r="R254" s="4"/>
    </row>
    <row r="255" spans="1:18" s="34" customFormat="1" x14ac:dyDescent="0.2">
      <c r="A255" s="33">
        <v>4620</v>
      </c>
      <c r="B255" s="34" t="s">
        <v>237</v>
      </c>
      <c r="C255" s="36">
        <v>8573570</v>
      </c>
      <c r="D255" s="36">
        <f>jan!D255</f>
        <v>1056</v>
      </c>
      <c r="E255" s="37">
        <f t="shared" si="34"/>
        <v>8118.910984848485</v>
      </c>
      <c r="F255" s="38">
        <f t="shared" si="31"/>
        <v>1.693888539018535</v>
      </c>
      <c r="G255" s="39">
        <f t="shared" si="35"/>
        <v>-1995.5100298260197</v>
      </c>
      <c r="H255" s="39">
        <f t="shared" si="32"/>
        <v>0</v>
      </c>
      <c r="I255" s="66">
        <f t="shared" si="36"/>
        <v>-1995.5100298260197</v>
      </c>
      <c r="J255" s="80">
        <f t="shared" si="37"/>
        <v>-57.474956967725774</v>
      </c>
      <c r="K255" s="37">
        <f t="shared" si="33"/>
        <v>-2052.9849867937455</v>
      </c>
      <c r="L255" s="37">
        <f t="shared" si="39"/>
        <v>-2107258.5914962767</v>
      </c>
      <c r="M255" s="37">
        <f t="shared" si="40"/>
        <v>-2167952.1460541952</v>
      </c>
      <c r="N255" s="41">
        <f>jan!M255</f>
        <v>939315.16519177635</v>
      </c>
      <c r="O255" s="41">
        <f t="shared" si="38"/>
        <v>-3107267.3112459714</v>
      </c>
      <c r="P255" s="4"/>
      <c r="Q255" s="63"/>
      <c r="R255" s="4"/>
    </row>
    <row r="256" spans="1:18" s="34" customFormat="1" x14ac:dyDescent="0.2">
      <c r="A256" s="33">
        <v>4621</v>
      </c>
      <c r="B256" s="34" t="s">
        <v>238</v>
      </c>
      <c r="C256" s="36">
        <v>70009233</v>
      </c>
      <c r="D256" s="36">
        <f>jan!D256</f>
        <v>16144</v>
      </c>
      <c r="E256" s="37">
        <f t="shared" si="34"/>
        <v>4336.5481293359762</v>
      </c>
      <c r="F256" s="38">
        <f t="shared" si="31"/>
        <v>0.90475547630623043</v>
      </c>
      <c r="G256" s="39">
        <f t="shared" si="35"/>
        <v>273.90768348148538</v>
      </c>
      <c r="H256" s="39">
        <f t="shared" si="32"/>
        <v>0</v>
      </c>
      <c r="I256" s="66">
        <f t="shared" si="36"/>
        <v>273.90768348148538</v>
      </c>
      <c r="J256" s="80">
        <f t="shared" si="37"/>
        <v>-57.474956967725774</v>
      </c>
      <c r="K256" s="37">
        <f t="shared" si="33"/>
        <v>216.4327265137596</v>
      </c>
      <c r="L256" s="37">
        <f t="shared" si="39"/>
        <v>4421965.6421250999</v>
      </c>
      <c r="M256" s="37">
        <f t="shared" si="40"/>
        <v>3494089.9368381351</v>
      </c>
      <c r="N256" s="41">
        <f>jan!M256</f>
        <v>6603258.5133106429</v>
      </c>
      <c r="O256" s="41">
        <f t="shared" si="38"/>
        <v>-3109168.5764725078</v>
      </c>
      <c r="P256" s="4"/>
      <c r="Q256" s="63"/>
      <c r="R256" s="4"/>
    </row>
    <row r="257" spans="1:18" s="34" customFormat="1" x14ac:dyDescent="0.2">
      <c r="A257" s="33">
        <v>4622</v>
      </c>
      <c r="B257" s="34" t="s">
        <v>239</v>
      </c>
      <c r="C257" s="36">
        <v>37597755</v>
      </c>
      <c r="D257" s="36">
        <f>jan!D257</f>
        <v>8531</v>
      </c>
      <c r="E257" s="37">
        <f t="shared" si="34"/>
        <v>4407.192005626539</v>
      </c>
      <c r="F257" s="38">
        <f t="shared" si="31"/>
        <v>0.9194942574831324</v>
      </c>
      <c r="G257" s="39">
        <f t="shared" si="35"/>
        <v>231.52135770714776</v>
      </c>
      <c r="H257" s="39">
        <f t="shared" si="32"/>
        <v>0</v>
      </c>
      <c r="I257" s="66">
        <f t="shared" si="36"/>
        <v>231.52135770714776</v>
      </c>
      <c r="J257" s="80">
        <f t="shared" si="37"/>
        <v>-57.474956967725774</v>
      </c>
      <c r="K257" s="37">
        <f t="shared" si="33"/>
        <v>174.04640073942198</v>
      </c>
      <c r="L257" s="37">
        <f t="shared" si="39"/>
        <v>1975108.7025996775</v>
      </c>
      <c r="M257" s="37">
        <f t="shared" si="40"/>
        <v>1484789.8447080089</v>
      </c>
      <c r="N257" s="41">
        <f>jan!M257</f>
        <v>3112281.3756165178</v>
      </c>
      <c r="O257" s="41">
        <f t="shared" si="38"/>
        <v>-1627491.5309085089</v>
      </c>
      <c r="P257" s="4"/>
      <c r="Q257" s="63"/>
      <c r="R257" s="4"/>
    </row>
    <row r="258" spans="1:18" s="34" customFormat="1" x14ac:dyDescent="0.2">
      <c r="A258" s="33">
        <v>4623</v>
      </c>
      <c r="B258" s="34" t="s">
        <v>240</v>
      </c>
      <c r="C258" s="36">
        <v>11859798</v>
      </c>
      <c r="D258" s="36">
        <f>jan!D258</f>
        <v>2495</v>
      </c>
      <c r="E258" s="37">
        <f t="shared" si="34"/>
        <v>4753.4260521042088</v>
      </c>
      <c r="F258" s="38">
        <f t="shared" si="31"/>
        <v>0.99173077839597756</v>
      </c>
      <c r="G258" s="39">
        <f t="shared" si="35"/>
        <v>23.780929820545861</v>
      </c>
      <c r="H258" s="39">
        <f t="shared" si="32"/>
        <v>0</v>
      </c>
      <c r="I258" s="66">
        <f t="shared" si="36"/>
        <v>23.780929820545861</v>
      </c>
      <c r="J258" s="80">
        <f t="shared" si="37"/>
        <v>-57.474956967725774</v>
      </c>
      <c r="K258" s="37">
        <f t="shared" si="33"/>
        <v>-33.694027147179909</v>
      </c>
      <c r="L258" s="37">
        <f t="shared" si="39"/>
        <v>59333.419902261921</v>
      </c>
      <c r="M258" s="37">
        <f t="shared" si="40"/>
        <v>-84066.597732213879</v>
      </c>
      <c r="N258" s="41">
        <f>jan!M258</f>
        <v>1196073.7154862524</v>
      </c>
      <c r="O258" s="41">
        <f t="shared" si="38"/>
        <v>-1280140.3132184662</v>
      </c>
      <c r="P258" s="4"/>
      <c r="Q258" s="63"/>
      <c r="R258" s="4"/>
    </row>
    <row r="259" spans="1:18" s="34" customFormat="1" x14ac:dyDescent="0.2">
      <c r="A259" s="33">
        <v>4624</v>
      </c>
      <c r="B259" s="34" t="s">
        <v>407</v>
      </c>
      <c r="C259" s="36">
        <v>113941209</v>
      </c>
      <c r="D259" s="36">
        <f>jan!D259</f>
        <v>25596</v>
      </c>
      <c r="E259" s="37">
        <f t="shared" si="34"/>
        <v>4451.5240271917492</v>
      </c>
      <c r="F259" s="38">
        <f t="shared" si="31"/>
        <v>0.92874346632172811</v>
      </c>
      <c r="G259" s="39">
        <f t="shared" si="35"/>
        <v>204.92214476802164</v>
      </c>
      <c r="H259" s="39">
        <f t="shared" si="32"/>
        <v>0</v>
      </c>
      <c r="I259" s="66">
        <f t="shared" si="36"/>
        <v>204.92214476802164</v>
      </c>
      <c r="J259" s="80">
        <f t="shared" si="37"/>
        <v>-57.474956967725774</v>
      </c>
      <c r="K259" s="37">
        <f t="shared" si="33"/>
        <v>147.44718780029586</v>
      </c>
      <c r="L259" s="37">
        <f t="shared" si="39"/>
        <v>5245187.2174822818</v>
      </c>
      <c r="M259" s="37">
        <f t="shared" si="40"/>
        <v>3774058.218936373</v>
      </c>
      <c r="N259" s="41">
        <f>jan!M259</f>
        <v>1314206.8198818967</v>
      </c>
      <c r="O259" s="41">
        <f t="shared" si="38"/>
        <v>2459851.3990544761</v>
      </c>
      <c r="P259" s="4"/>
      <c r="Q259" s="63"/>
      <c r="R259" s="4"/>
    </row>
    <row r="260" spans="1:18" s="34" customFormat="1" x14ac:dyDescent="0.2">
      <c r="A260" s="33">
        <v>4625</v>
      </c>
      <c r="B260" s="34" t="s">
        <v>241</v>
      </c>
      <c r="C260" s="36">
        <v>57513923</v>
      </c>
      <c r="D260" s="36">
        <f>jan!D260</f>
        <v>5297</v>
      </c>
      <c r="E260" s="37">
        <f t="shared" si="34"/>
        <v>10857.829526146876</v>
      </c>
      <c r="F260" s="38">
        <f t="shared" si="31"/>
        <v>2.2653226556222026</v>
      </c>
      <c r="G260" s="39">
        <f t="shared" si="35"/>
        <v>-3638.8611546050543</v>
      </c>
      <c r="H260" s="39">
        <f t="shared" si="32"/>
        <v>0</v>
      </c>
      <c r="I260" s="66">
        <f t="shared" si="36"/>
        <v>-3638.8611546050543</v>
      </c>
      <c r="J260" s="80">
        <f t="shared" si="37"/>
        <v>-57.474956967725774</v>
      </c>
      <c r="K260" s="37">
        <f t="shared" si="33"/>
        <v>-3696.3361115727798</v>
      </c>
      <c r="L260" s="37">
        <f t="shared" si="39"/>
        <v>-19275047.535942972</v>
      </c>
      <c r="M260" s="37">
        <f t="shared" si="40"/>
        <v>-19579492.383001015</v>
      </c>
      <c r="N260" s="41">
        <f>jan!M260</f>
        <v>-18916881.489548586</v>
      </c>
      <c r="O260" s="41">
        <f t="shared" si="38"/>
        <v>-662610.89345242828</v>
      </c>
      <c r="P260" s="4"/>
      <c r="Q260" s="63"/>
      <c r="R260" s="4"/>
    </row>
    <row r="261" spans="1:18" s="34" customFormat="1" x14ac:dyDescent="0.2">
      <c r="A261" s="33">
        <v>4626</v>
      </c>
      <c r="B261" s="34" t="s">
        <v>246</v>
      </c>
      <c r="C261" s="36">
        <v>174725245</v>
      </c>
      <c r="D261" s="36">
        <f>jan!D261</f>
        <v>39368</v>
      </c>
      <c r="E261" s="37">
        <f t="shared" si="34"/>
        <v>4438.2555628937207</v>
      </c>
      <c r="F261" s="38">
        <f t="shared" si="31"/>
        <v>0.9259752010153649</v>
      </c>
      <c r="G261" s="39">
        <f t="shared" si="35"/>
        <v>212.88322334683872</v>
      </c>
      <c r="H261" s="39">
        <f t="shared" si="32"/>
        <v>0</v>
      </c>
      <c r="I261" s="66">
        <f t="shared" si="36"/>
        <v>212.88322334683872</v>
      </c>
      <c r="J261" s="80">
        <f t="shared" si="37"/>
        <v>-57.474956967725774</v>
      </c>
      <c r="K261" s="37">
        <f t="shared" si="33"/>
        <v>155.40826637911294</v>
      </c>
      <c r="L261" s="37">
        <f t="shared" si="39"/>
        <v>8380786.7367183464</v>
      </c>
      <c r="M261" s="37">
        <f t="shared" si="40"/>
        <v>6118112.6308129188</v>
      </c>
      <c r="N261" s="41">
        <f>jan!M261</f>
        <v>2409167.1628188114</v>
      </c>
      <c r="O261" s="41">
        <f t="shared" si="38"/>
        <v>3708945.4679941074</v>
      </c>
      <c r="P261" s="4"/>
      <c r="Q261" s="63"/>
      <c r="R261" s="4"/>
    </row>
    <row r="262" spans="1:18" s="34" customFormat="1" x14ac:dyDescent="0.2">
      <c r="A262" s="33">
        <v>4627</v>
      </c>
      <c r="B262" s="34" t="s">
        <v>242</v>
      </c>
      <c r="C262" s="36">
        <v>124238112</v>
      </c>
      <c r="D262" s="36">
        <f>jan!D262</f>
        <v>29989</v>
      </c>
      <c r="E262" s="37">
        <f t="shared" si="34"/>
        <v>4142.7894227883553</v>
      </c>
      <c r="F262" s="38">
        <f t="shared" si="31"/>
        <v>0.86433063940771437</v>
      </c>
      <c r="G262" s="39">
        <f t="shared" si="35"/>
        <v>390.16290741005793</v>
      </c>
      <c r="H262" s="39">
        <f t="shared" si="32"/>
        <v>59.837896592688182</v>
      </c>
      <c r="I262" s="66">
        <f t="shared" si="36"/>
        <v>450.00080400274612</v>
      </c>
      <c r="J262" s="80">
        <f t="shared" si="37"/>
        <v>-57.474956967725774</v>
      </c>
      <c r="K262" s="37">
        <f t="shared" si="33"/>
        <v>392.52584703502032</v>
      </c>
      <c r="L262" s="37">
        <f t="shared" si="39"/>
        <v>13495074.111238353</v>
      </c>
      <c r="M262" s="37">
        <f t="shared" si="40"/>
        <v>11771457.626733225</v>
      </c>
      <c r="N262" s="41">
        <f>jan!M262</f>
        <v>7517314.3274016846</v>
      </c>
      <c r="O262" s="41">
        <f t="shared" si="38"/>
        <v>4254143.2993315402</v>
      </c>
      <c r="P262" s="4"/>
      <c r="Q262" s="63"/>
      <c r="R262" s="4"/>
    </row>
    <row r="263" spans="1:18" s="34" customFormat="1" x14ac:dyDescent="0.2">
      <c r="A263" s="33">
        <v>4628</v>
      </c>
      <c r="B263" s="34" t="s">
        <v>243</v>
      </c>
      <c r="C263" s="36">
        <v>21701194</v>
      </c>
      <c r="D263" s="36">
        <f>jan!D263</f>
        <v>3875</v>
      </c>
      <c r="E263" s="37">
        <f t="shared" si="34"/>
        <v>5600.308129032258</v>
      </c>
      <c r="F263" s="38">
        <f t="shared" si="31"/>
        <v>1.1684199731273577</v>
      </c>
      <c r="G263" s="39">
        <f t="shared" si="35"/>
        <v>-484.34831633628363</v>
      </c>
      <c r="H263" s="39">
        <f t="shared" si="32"/>
        <v>0</v>
      </c>
      <c r="I263" s="66">
        <f t="shared" si="36"/>
        <v>-484.34831633628363</v>
      </c>
      <c r="J263" s="80">
        <f t="shared" si="37"/>
        <v>-57.474956967725774</v>
      </c>
      <c r="K263" s="37">
        <f t="shared" si="33"/>
        <v>-541.82327330400938</v>
      </c>
      <c r="L263" s="37">
        <f t="shared" si="39"/>
        <v>-1876849.7258030991</v>
      </c>
      <c r="M263" s="37">
        <f t="shared" si="40"/>
        <v>-2099565.1840530364</v>
      </c>
      <c r="N263" s="41">
        <f>jan!M263</f>
        <v>3136564.8381800503</v>
      </c>
      <c r="O263" s="41">
        <f t="shared" si="38"/>
        <v>-5236130.0222330866</v>
      </c>
      <c r="P263" s="4"/>
      <c r="Q263" s="63"/>
      <c r="R263" s="4"/>
    </row>
    <row r="264" spans="1:18" s="34" customFormat="1" x14ac:dyDescent="0.2">
      <c r="A264" s="33">
        <v>4629</v>
      </c>
      <c r="B264" s="34" t="s">
        <v>244</v>
      </c>
      <c r="C264" s="36">
        <v>9471088</v>
      </c>
      <c r="D264" s="36">
        <f>jan!D264</f>
        <v>380</v>
      </c>
      <c r="E264" s="37">
        <f t="shared" si="34"/>
        <v>24923.915789473685</v>
      </c>
      <c r="F264" s="38">
        <f t="shared" ref="F264:F327" si="41">IF(ISNUMBER(C264),E264/E$365,"")</f>
        <v>5.1999997760833256</v>
      </c>
      <c r="G264" s="39">
        <f t="shared" si="35"/>
        <v>-12078.51291260114</v>
      </c>
      <c r="H264" s="39">
        <f t="shared" ref="H264:H327" si="42">IF(E264&gt;=E$365*0.9,0,IF(E264&lt;0.9*E$365,(E$365*0.9-E264)*0.35))</f>
        <v>0</v>
      </c>
      <c r="I264" s="66">
        <f t="shared" si="36"/>
        <v>-12078.51291260114</v>
      </c>
      <c r="J264" s="80">
        <f t="shared" si="37"/>
        <v>-57.474956967725774</v>
      </c>
      <c r="K264" s="37">
        <f t="shared" ref="K264:K327" si="43">I264+J264</f>
        <v>-12135.987869568866</v>
      </c>
      <c r="L264" s="37">
        <f t="shared" si="39"/>
        <v>-4589834.906788433</v>
      </c>
      <c r="M264" s="37">
        <f t="shared" si="40"/>
        <v>-4611675.3904361688</v>
      </c>
      <c r="N264" s="41">
        <f>jan!M264</f>
        <v>155170.56929249529</v>
      </c>
      <c r="O264" s="41">
        <f t="shared" si="38"/>
        <v>-4766845.9597286638</v>
      </c>
      <c r="P264" s="4"/>
      <c r="Q264" s="63"/>
      <c r="R264" s="4"/>
    </row>
    <row r="265" spans="1:18" s="34" customFormat="1" x14ac:dyDescent="0.2">
      <c r="A265" s="33">
        <v>4630</v>
      </c>
      <c r="B265" s="34" t="s">
        <v>245</v>
      </c>
      <c r="C265" s="36">
        <v>31673717</v>
      </c>
      <c r="D265" s="36">
        <f>jan!D265</f>
        <v>8152</v>
      </c>
      <c r="E265" s="37">
        <f t="shared" ref="E265:E328" si="44">(C265)/D265</f>
        <v>3885.3921736997054</v>
      </c>
      <c r="F265" s="38">
        <f t="shared" si="41"/>
        <v>0.81062857874713679</v>
      </c>
      <c r="G265" s="39">
        <f t="shared" ref="G265:G328" si="45">(E$365-E265)*0.6</f>
        <v>544.60125686324784</v>
      </c>
      <c r="H265" s="39">
        <f t="shared" si="42"/>
        <v>149.92693377371563</v>
      </c>
      <c r="I265" s="66">
        <f t="shared" ref="I265:I328" si="46">G265+H265</f>
        <v>694.52819063696347</v>
      </c>
      <c r="J265" s="80">
        <f t="shared" ref="J265:J328" si="47">I$367</f>
        <v>-57.474956967725774</v>
      </c>
      <c r="K265" s="37">
        <f t="shared" si="43"/>
        <v>637.05323366923767</v>
      </c>
      <c r="L265" s="37">
        <f t="shared" si="39"/>
        <v>5661793.8100725263</v>
      </c>
      <c r="M265" s="37">
        <f t="shared" si="40"/>
        <v>5193257.9608716257</v>
      </c>
      <c r="N265" s="41">
        <f>jan!M265</f>
        <v>3938351.8449274255</v>
      </c>
      <c r="O265" s="41">
        <f t="shared" ref="O265:O328" si="48">M265-N265</f>
        <v>1254906.1159442002</v>
      </c>
      <c r="P265" s="4"/>
      <c r="Q265" s="63"/>
      <c r="R265" s="4"/>
    </row>
    <row r="266" spans="1:18" s="34" customFormat="1" x14ac:dyDescent="0.2">
      <c r="A266" s="33">
        <v>4631</v>
      </c>
      <c r="B266" s="34" t="s">
        <v>408</v>
      </c>
      <c r="C266" s="36">
        <v>124070009</v>
      </c>
      <c r="D266" s="36">
        <f>jan!D266</f>
        <v>29920</v>
      </c>
      <c r="E266" s="37">
        <f t="shared" si="44"/>
        <v>4146.7248997326205</v>
      </c>
      <c r="F266" s="38">
        <f t="shared" si="41"/>
        <v>0.86515171741976582</v>
      </c>
      <c r="G266" s="39">
        <f t="shared" si="45"/>
        <v>387.8016212434988</v>
      </c>
      <c r="H266" s="39">
        <f t="shared" si="42"/>
        <v>58.460479662195347</v>
      </c>
      <c r="I266" s="66">
        <f t="shared" si="46"/>
        <v>446.26210090569413</v>
      </c>
      <c r="J266" s="80">
        <f t="shared" si="47"/>
        <v>-57.474956967725774</v>
      </c>
      <c r="K266" s="37">
        <f t="shared" si="43"/>
        <v>388.78714393796838</v>
      </c>
      <c r="L266" s="37">
        <f t="shared" ref="L266:L329" si="49">(I266*D266)</f>
        <v>13352162.059098369</v>
      </c>
      <c r="M266" s="37">
        <f t="shared" ref="M266:M329" si="50">(K266*D266)</f>
        <v>11632511.346624013</v>
      </c>
      <c r="N266" s="41">
        <f>jan!M266</f>
        <v>7980713.9137670007</v>
      </c>
      <c r="O266" s="41">
        <f t="shared" si="48"/>
        <v>3651797.4328570124</v>
      </c>
      <c r="P266" s="4"/>
      <c r="Q266" s="63"/>
      <c r="R266" s="4"/>
    </row>
    <row r="267" spans="1:18" s="34" customFormat="1" x14ac:dyDescent="0.2">
      <c r="A267" s="33">
        <v>4632</v>
      </c>
      <c r="B267" s="34" t="s">
        <v>247</v>
      </c>
      <c r="C267" s="36">
        <v>16527515</v>
      </c>
      <c r="D267" s="36">
        <f>jan!D267</f>
        <v>2856</v>
      </c>
      <c r="E267" s="37">
        <f t="shared" si="44"/>
        <v>5786.9450280112042</v>
      </c>
      <c r="F267" s="38">
        <f t="shared" si="41"/>
        <v>1.2073589521022943</v>
      </c>
      <c r="G267" s="39">
        <f t="shared" si="45"/>
        <v>-596.33045572365131</v>
      </c>
      <c r="H267" s="39">
        <f t="shared" si="42"/>
        <v>0</v>
      </c>
      <c r="I267" s="66">
        <f t="shared" si="46"/>
        <v>-596.33045572365131</v>
      </c>
      <c r="J267" s="80">
        <f t="shared" si="47"/>
        <v>-57.474956967725774</v>
      </c>
      <c r="K267" s="37">
        <f t="shared" si="43"/>
        <v>-653.80541269137711</v>
      </c>
      <c r="L267" s="37">
        <f t="shared" si="49"/>
        <v>-1703119.7815467482</v>
      </c>
      <c r="M267" s="37">
        <f t="shared" si="50"/>
        <v>-1867268.2586465729</v>
      </c>
      <c r="N267" s="41">
        <f>jan!M267</f>
        <v>-1925397.6991411671</v>
      </c>
      <c r="O267" s="41">
        <f t="shared" si="48"/>
        <v>58129.440494594164</v>
      </c>
      <c r="P267" s="4"/>
      <c r="Q267" s="63"/>
      <c r="R267" s="4"/>
    </row>
    <row r="268" spans="1:18" s="34" customFormat="1" x14ac:dyDescent="0.2">
      <c r="A268" s="33">
        <v>4633</v>
      </c>
      <c r="B268" s="34" t="s">
        <v>248</v>
      </c>
      <c r="C268" s="36">
        <v>2109904</v>
      </c>
      <c r="D268" s="36">
        <f>jan!D268</f>
        <v>513</v>
      </c>
      <c r="E268" s="37">
        <f t="shared" si="44"/>
        <v>4112.8732943469786</v>
      </c>
      <c r="F268" s="38">
        <f t="shared" si="41"/>
        <v>0.8580890896243476</v>
      </c>
      <c r="G268" s="39">
        <f t="shared" si="45"/>
        <v>408.11258447488399</v>
      </c>
      <c r="H268" s="39">
        <f t="shared" si="42"/>
        <v>70.308541547170023</v>
      </c>
      <c r="I268" s="66">
        <f t="shared" si="46"/>
        <v>478.42112602205401</v>
      </c>
      <c r="J268" s="80">
        <f t="shared" si="47"/>
        <v>-57.474956967725774</v>
      </c>
      <c r="K268" s="37">
        <f t="shared" si="43"/>
        <v>420.94616905432827</v>
      </c>
      <c r="L268" s="37">
        <f t="shared" si="49"/>
        <v>245430.03764931372</v>
      </c>
      <c r="M268" s="37">
        <f t="shared" si="50"/>
        <v>215945.38472487041</v>
      </c>
      <c r="N268" s="41">
        <f>jan!M268</f>
        <v>247625.90354486875</v>
      </c>
      <c r="O268" s="41">
        <f t="shared" si="48"/>
        <v>-31680.518819998339</v>
      </c>
      <c r="P268" s="4"/>
      <c r="Q268" s="63"/>
      <c r="R268" s="4"/>
    </row>
    <row r="269" spans="1:18" s="34" customFormat="1" x14ac:dyDescent="0.2">
      <c r="A269" s="33">
        <v>4634</v>
      </c>
      <c r="B269" s="34" t="s">
        <v>249</v>
      </c>
      <c r="C269" s="36">
        <v>12736236</v>
      </c>
      <c r="D269" s="36">
        <f>jan!D269</f>
        <v>1654</v>
      </c>
      <c r="E269" s="37">
        <f t="shared" si="44"/>
        <v>7700.2636033857316</v>
      </c>
      <c r="F269" s="38">
        <f t="shared" si="41"/>
        <v>1.606544066013069</v>
      </c>
      <c r="G269" s="39">
        <f t="shared" si="45"/>
        <v>-1744.3216009483679</v>
      </c>
      <c r="H269" s="39">
        <f t="shared" si="42"/>
        <v>0</v>
      </c>
      <c r="I269" s="66">
        <f t="shared" si="46"/>
        <v>-1744.3216009483679</v>
      </c>
      <c r="J269" s="80">
        <f t="shared" si="47"/>
        <v>-57.474956967725774</v>
      </c>
      <c r="K269" s="37">
        <f t="shared" si="43"/>
        <v>-1801.7965579160937</v>
      </c>
      <c r="L269" s="37">
        <f t="shared" si="49"/>
        <v>-2885107.9279686003</v>
      </c>
      <c r="M269" s="37">
        <f t="shared" si="50"/>
        <v>-2980171.5067932191</v>
      </c>
      <c r="N269" s="41">
        <f>jan!M269</f>
        <v>336127.63796236296</v>
      </c>
      <c r="O269" s="41">
        <f t="shared" si="48"/>
        <v>-3316299.1447555823</v>
      </c>
      <c r="P269" s="4"/>
      <c r="Q269" s="63"/>
      <c r="R269" s="4"/>
    </row>
    <row r="270" spans="1:18" s="34" customFormat="1" x14ac:dyDescent="0.2">
      <c r="A270" s="33">
        <v>4635</v>
      </c>
      <c r="B270" s="34" t="s">
        <v>250</v>
      </c>
      <c r="C270" s="36">
        <v>11415851</v>
      </c>
      <c r="D270" s="36">
        <f>jan!D270</f>
        <v>2228</v>
      </c>
      <c r="E270" s="37">
        <f t="shared" si="44"/>
        <v>5123.8110412926389</v>
      </c>
      <c r="F270" s="38">
        <f t="shared" si="41"/>
        <v>1.0690060298898814</v>
      </c>
      <c r="G270" s="39">
        <f t="shared" si="45"/>
        <v>-198.45006369251223</v>
      </c>
      <c r="H270" s="39">
        <f t="shared" si="42"/>
        <v>0</v>
      </c>
      <c r="I270" s="66">
        <f t="shared" si="46"/>
        <v>-198.45006369251223</v>
      </c>
      <c r="J270" s="80">
        <f t="shared" si="47"/>
        <v>-57.474956967725774</v>
      </c>
      <c r="K270" s="37">
        <f t="shared" si="43"/>
        <v>-255.925020660238</v>
      </c>
      <c r="L270" s="37">
        <f t="shared" si="49"/>
        <v>-442146.74190691725</v>
      </c>
      <c r="M270" s="37">
        <f t="shared" si="50"/>
        <v>-570200.94603101024</v>
      </c>
      <c r="N270" s="41">
        <f>jan!M270</f>
        <v>-535187.2025513032</v>
      </c>
      <c r="O270" s="41">
        <f t="shared" si="48"/>
        <v>-35013.743479707045</v>
      </c>
      <c r="P270" s="4"/>
      <c r="Q270" s="63"/>
      <c r="R270" s="4"/>
    </row>
    <row r="271" spans="1:18" s="34" customFormat="1" x14ac:dyDescent="0.2">
      <c r="A271" s="33">
        <v>4636</v>
      </c>
      <c r="B271" s="34" t="s">
        <v>251</v>
      </c>
      <c r="C271" s="36">
        <v>4410845</v>
      </c>
      <c r="D271" s="36">
        <f>jan!D271</f>
        <v>756</v>
      </c>
      <c r="E271" s="37">
        <f t="shared" si="44"/>
        <v>5834.451058201058</v>
      </c>
      <c r="F271" s="38">
        <f t="shared" si="41"/>
        <v>1.2172703700526863</v>
      </c>
      <c r="G271" s="39">
        <f t="shared" si="45"/>
        <v>-624.83407383756366</v>
      </c>
      <c r="H271" s="39">
        <f t="shared" si="42"/>
        <v>0</v>
      </c>
      <c r="I271" s="66">
        <f t="shared" si="46"/>
        <v>-624.83407383756366</v>
      </c>
      <c r="J271" s="80">
        <f t="shared" si="47"/>
        <v>-57.474956967725774</v>
      </c>
      <c r="K271" s="37">
        <f t="shared" si="43"/>
        <v>-682.30903080528947</v>
      </c>
      <c r="L271" s="37">
        <f t="shared" si="49"/>
        <v>-472374.55982119811</v>
      </c>
      <c r="M271" s="37">
        <f t="shared" si="50"/>
        <v>-515825.62728879886</v>
      </c>
      <c r="N271" s="41">
        <f>jan!M271</f>
        <v>-197036.58506677955</v>
      </c>
      <c r="O271" s="41">
        <f t="shared" si="48"/>
        <v>-318789.04222201928</v>
      </c>
      <c r="P271" s="4"/>
      <c r="Q271" s="63"/>
      <c r="R271" s="4"/>
    </row>
    <row r="272" spans="1:18" s="34" customFormat="1" x14ac:dyDescent="0.2">
      <c r="A272" s="33">
        <v>4637</v>
      </c>
      <c r="B272" s="34" t="s">
        <v>252</v>
      </c>
      <c r="C272" s="36">
        <v>6133631</v>
      </c>
      <c r="D272" s="36">
        <f>jan!D272</f>
        <v>1268</v>
      </c>
      <c r="E272" s="37">
        <f t="shared" si="44"/>
        <v>4837.2484227129335</v>
      </c>
      <c r="F272" s="38">
        <f t="shared" si="41"/>
        <v>1.0092190539975276</v>
      </c>
      <c r="G272" s="39">
        <f t="shared" si="45"/>
        <v>-26.512492544688939</v>
      </c>
      <c r="H272" s="39">
        <f t="shared" si="42"/>
        <v>0</v>
      </c>
      <c r="I272" s="66">
        <f t="shared" si="46"/>
        <v>-26.512492544688939</v>
      </c>
      <c r="J272" s="80">
        <f t="shared" si="47"/>
        <v>-57.474956967725774</v>
      </c>
      <c r="K272" s="37">
        <f t="shared" si="43"/>
        <v>-83.987449512414713</v>
      </c>
      <c r="L272" s="37">
        <f t="shared" si="49"/>
        <v>-33617.840546665575</v>
      </c>
      <c r="M272" s="37">
        <f t="shared" si="50"/>
        <v>-106496.08598174185</v>
      </c>
      <c r="N272" s="41">
        <f>jan!M272</f>
        <v>-100119.93897444</v>
      </c>
      <c r="O272" s="41">
        <f t="shared" si="48"/>
        <v>-6376.1470073018572</v>
      </c>
      <c r="P272" s="4"/>
      <c r="Q272" s="63"/>
      <c r="R272" s="4"/>
    </row>
    <row r="273" spans="1:18" s="34" customFormat="1" x14ac:dyDescent="0.2">
      <c r="A273" s="33">
        <v>4638</v>
      </c>
      <c r="B273" s="34" t="s">
        <v>253</v>
      </c>
      <c r="C273" s="36">
        <v>24350010</v>
      </c>
      <c r="D273" s="36">
        <f>jan!D273</f>
        <v>3949</v>
      </c>
      <c r="E273" s="37">
        <f t="shared" si="44"/>
        <v>6166.1205368447709</v>
      </c>
      <c r="F273" s="38">
        <f t="shared" si="41"/>
        <v>1.2864682131704752</v>
      </c>
      <c r="G273" s="39">
        <f t="shared" si="45"/>
        <v>-823.83576102379141</v>
      </c>
      <c r="H273" s="39">
        <f t="shared" si="42"/>
        <v>0</v>
      </c>
      <c r="I273" s="66">
        <f t="shared" si="46"/>
        <v>-823.83576102379141</v>
      </c>
      <c r="J273" s="80">
        <f t="shared" si="47"/>
        <v>-57.474956967725774</v>
      </c>
      <c r="K273" s="37">
        <f t="shared" si="43"/>
        <v>-881.31071799151721</v>
      </c>
      <c r="L273" s="37">
        <f t="shared" si="49"/>
        <v>-3253327.4202829525</v>
      </c>
      <c r="M273" s="37">
        <f t="shared" si="50"/>
        <v>-3480296.0253485013</v>
      </c>
      <c r="N273" s="41">
        <f>jan!M273</f>
        <v>1198577.6448317473</v>
      </c>
      <c r="O273" s="41">
        <f t="shared" si="48"/>
        <v>-4678873.6701802481</v>
      </c>
      <c r="P273" s="4"/>
      <c r="Q273" s="63"/>
      <c r="R273" s="4"/>
    </row>
    <row r="274" spans="1:18" s="34" customFormat="1" x14ac:dyDescent="0.2">
      <c r="A274" s="33">
        <v>4639</v>
      </c>
      <c r="B274" s="34" t="s">
        <v>254</v>
      </c>
      <c r="C274" s="36">
        <v>15905306</v>
      </c>
      <c r="D274" s="36">
        <f>jan!D274</f>
        <v>2561</v>
      </c>
      <c r="E274" s="37">
        <f t="shared" si="44"/>
        <v>6210.5841468176495</v>
      </c>
      <c r="F274" s="38">
        <f t="shared" si="41"/>
        <v>1.2957448759491415</v>
      </c>
      <c r="G274" s="39">
        <f t="shared" si="45"/>
        <v>-850.51392700751853</v>
      </c>
      <c r="H274" s="39">
        <f t="shared" si="42"/>
        <v>0</v>
      </c>
      <c r="I274" s="66">
        <f t="shared" si="46"/>
        <v>-850.51392700751853</v>
      </c>
      <c r="J274" s="80">
        <f t="shared" si="47"/>
        <v>-57.474956967725774</v>
      </c>
      <c r="K274" s="37">
        <f t="shared" si="43"/>
        <v>-907.98888397524433</v>
      </c>
      <c r="L274" s="37">
        <f t="shared" si="49"/>
        <v>-2178166.1670662551</v>
      </c>
      <c r="M274" s="37">
        <f t="shared" si="50"/>
        <v>-2325359.5318606007</v>
      </c>
      <c r="N274" s="41">
        <f>jan!M274</f>
        <v>1175176.6133107385</v>
      </c>
      <c r="O274" s="41">
        <f t="shared" si="48"/>
        <v>-3500536.1451713392</v>
      </c>
      <c r="P274" s="4"/>
      <c r="Q274" s="63"/>
      <c r="R274" s="4"/>
    </row>
    <row r="275" spans="1:18" s="34" customFormat="1" x14ac:dyDescent="0.2">
      <c r="A275" s="33">
        <v>4640</v>
      </c>
      <c r="B275" s="34" t="s">
        <v>255</v>
      </c>
      <c r="C275" s="36">
        <v>51206708</v>
      </c>
      <c r="D275" s="36">
        <f>jan!D275</f>
        <v>12198</v>
      </c>
      <c r="E275" s="37">
        <f t="shared" si="44"/>
        <v>4197.9593375963277</v>
      </c>
      <c r="F275" s="38">
        <f t="shared" si="41"/>
        <v>0.87584101149656379</v>
      </c>
      <c r="G275" s="39">
        <f t="shared" si="45"/>
        <v>357.06095852527449</v>
      </c>
      <c r="H275" s="39">
        <f t="shared" si="42"/>
        <v>40.528426409897833</v>
      </c>
      <c r="I275" s="66">
        <f t="shared" si="46"/>
        <v>397.58938493517235</v>
      </c>
      <c r="J275" s="80">
        <f t="shared" si="47"/>
        <v>-57.474956967725774</v>
      </c>
      <c r="K275" s="37">
        <f t="shared" si="43"/>
        <v>340.11442796744655</v>
      </c>
      <c r="L275" s="37">
        <f t="shared" si="49"/>
        <v>4849795.317439232</v>
      </c>
      <c r="M275" s="37">
        <f t="shared" si="50"/>
        <v>4148715.7923469129</v>
      </c>
      <c r="N275" s="41">
        <f>jan!M275</f>
        <v>5186867.6342890989</v>
      </c>
      <c r="O275" s="41">
        <f t="shared" si="48"/>
        <v>-1038151.841942186</v>
      </c>
      <c r="P275" s="4"/>
      <c r="Q275" s="63"/>
      <c r="R275" s="4"/>
    </row>
    <row r="276" spans="1:18" s="34" customFormat="1" x14ac:dyDescent="0.2">
      <c r="A276" s="33">
        <v>4641</v>
      </c>
      <c r="B276" s="34" t="s">
        <v>256</v>
      </c>
      <c r="C276" s="36">
        <v>24028351</v>
      </c>
      <c r="D276" s="36">
        <f>jan!D276</f>
        <v>1775</v>
      </c>
      <c r="E276" s="37">
        <f t="shared" si="44"/>
        <v>13537.099154929578</v>
      </c>
      <c r="F276" s="38">
        <f t="shared" si="41"/>
        <v>2.8243119247009001</v>
      </c>
      <c r="G276" s="39">
        <f t="shared" si="45"/>
        <v>-5246.4229318746757</v>
      </c>
      <c r="H276" s="39">
        <f t="shared" si="42"/>
        <v>0</v>
      </c>
      <c r="I276" s="66">
        <f t="shared" si="46"/>
        <v>-5246.4229318746757</v>
      </c>
      <c r="J276" s="80">
        <f t="shared" si="47"/>
        <v>-57.474956967725774</v>
      </c>
      <c r="K276" s="37">
        <f t="shared" si="43"/>
        <v>-5303.8978888424017</v>
      </c>
      <c r="L276" s="37">
        <f t="shared" si="49"/>
        <v>-9312400.7040775493</v>
      </c>
      <c r="M276" s="37">
        <f t="shared" si="50"/>
        <v>-9414418.7526952624</v>
      </c>
      <c r="N276" s="41">
        <f>jan!M276</f>
        <v>266035.70119902911</v>
      </c>
      <c r="O276" s="41">
        <f t="shared" si="48"/>
        <v>-9680454.4538942911</v>
      </c>
      <c r="P276" s="4"/>
      <c r="Q276" s="63"/>
      <c r="R276" s="4"/>
    </row>
    <row r="277" spans="1:18" s="34" customFormat="1" x14ac:dyDescent="0.2">
      <c r="A277" s="33">
        <v>4642</v>
      </c>
      <c r="B277" s="34" t="s">
        <v>257</v>
      </c>
      <c r="C277" s="36">
        <v>11269067</v>
      </c>
      <c r="D277" s="36">
        <f>jan!D277</f>
        <v>2129</v>
      </c>
      <c r="E277" s="37">
        <f t="shared" si="44"/>
        <v>5293.1268201033345</v>
      </c>
      <c r="F277" s="38">
        <f t="shared" si="41"/>
        <v>1.1043312179277431</v>
      </c>
      <c r="G277" s="39">
        <f t="shared" si="45"/>
        <v>-300.03953097892952</v>
      </c>
      <c r="H277" s="39">
        <f t="shared" si="42"/>
        <v>0</v>
      </c>
      <c r="I277" s="66">
        <f t="shared" si="46"/>
        <v>-300.03953097892952</v>
      </c>
      <c r="J277" s="80">
        <f t="shared" si="47"/>
        <v>-57.474956967725774</v>
      </c>
      <c r="K277" s="37">
        <f t="shared" si="43"/>
        <v>-357.51448794665532</v>
      </c>
      <c r="L277" s="37">
        <f t="shared" si="49"/>
        <v>-638784.16145414091</v>
      </c>
      <c r="M277" s="37">
        <f t="shared" si="50"/>
        <v>-761148.34483842913</v>
      </c>
      <c r="N277" s="41">
        <f>jan!M277</f>
        <v>1060077.2366413751</v>
      </c>
      <c r="O277" s="41">
        <f t="shared" si="48"/>
        <v>-1821225.5814798041</v>
      </c>
      <c r="P277" s="4"/>
      <c r="Q277" s="63"/>
      <c r="R277" s="4"/>
    </row>
    <row r="278" spans="1:18" s="34" customFormat="1" x14ac:dyDescent="0.2">
      <c r="A278" s="33">
        <v>4643</v>
      </c>
      <c r="B278" s="34" t="s">
        <v>258</v>
      </c>
      <c r="C278" s="36">
        <v>32734810</v>
      </c>
      <c r="D278" s="36">
        <f>jan!D278</f>
        <v>5172</v>
      </c>
      <c r="E278" s="37">
        <f t="shared" si="44"/>
        <v>6329.2362722351118</v>
      </c>
      <c r="F278" s="38">
        <f t="shared" si="41"/>
        <v>1.3204998554962637</v>
      </c>
      <c r="G278" s="39">
        <f t="shared" si="45"/>
        <v>-921.70520225799589</v>
      </c>
      <c r="H278" s="39">
        <f t="shared" si="42"/>
        <v>0</v>
      </c>
      <c r="I278" s="66">
        <f t="shared" si="46"/>
        <v>-921.70520225799589</v>
      </c>
      <c r="J278" s="80">
        <f t="shared" si="47"/>
        <v>-57.474956967725774</v>
      </c>
      <c r="K278" s="37">
        <f t="shared" si="43"/>
        <v>-979.1801592257217</v>
      </c>
      <c r="L278" s="37">
        <f t="shared" si="49"/>
        <v>-4767059.3060783548</v>
      </c>
      <c r="M278" s="37">
        <f t="shared" si="50"/>
        <v>-5064319.7835154328</v>
      </c>
      <c r="N278" s="41">
        <f>jan!M278</f>
        <v>-210531.23752034892</v>
      </c>
      <c r="O278" s="41">
        <f t="shared" si="48"/>
        <v>-4853788.5459950836</v>
      </c>
      <c r="P278" s="4"/>
      <c r="Q278" s="63"/>
      <c r="R278" s="4"/>
    </row>
    <row r="279" spans="1:18" s="34" customFormat="1" x14ac:dyDescent="0.2">
      <c r="A279" s="33">
        <v>4644</v>
      </c>
      <c r="B279" s="34" t="s">
        <v>259</v>
      </c>
      <c r="C279" s="36">
        <v>36150487</v>
      </c>
      <c r="D279" s="36">
        <f>jan!D279</f>
        <v>5302</v>
      </c>
      <c r="E279" s="37">
        <f t="shared" si="44"/>
        <v>6818.2736703130895</v>
      </c>
      <c r="F279" s="38">
        <f t="shared" si="41"/>
        <v>1.4225301456794723</v>
      </c>
      <c r="G279" s="39">
        <f t="shared" si="45"/>
        <v>-1215.1276411047825</v>
      </c>
      <c r="H279" s="39">
        <f t="shared" si="42"/>
        <v>0</v>
      </c>
      <c r="I279" s="66">
        <f t="shared" si="46"/>
        <v>-1215.1276411047825</v>
      </c>
      <c r="J279" s="80">
        <f t="shared" si="47"/>
        <v>-57.474956967725774</v>
      </c>
      <c r="K279" s="37">
        <f t="shared" si="43"/>
        <v>-1272.6025980725083</v>
      </c>
      <c r="L279" s="37">
        <f t="shared" si="49"/>
        <v>-6442606.7531375568</v>
      </c>
      <c r="M279" s="37">
        <f t="shared" si="50"/>
        <v>-6747338.9749804391</v>
      </c>
      <c r="N279" s="41">
        <f>jan!M279</f>
        <v>3946165.7752337116</v>
      </c>
      <c r="O279" s="41">
        <f t="shared" si="48"/>
        <v>-10693504.75021415</v>
      </c>
      <c r="P279" s="4"/>
      <c r="Q279" s="63"/>
      <c r="R279" s="4"/>
    </row>
    <row r="280" spans="1:18" s="34" customFormat="1" x14ac:dyDescent="0.2">
      <c r="A280" s="33">
        <v>4645</v>
      </c>
      <c r="B280" s="34" t="s">
        <v>260</v>
      </c>
      <c r="C280" s="36">
        <v>12820151</v>
      </c>
      <c r="D280" s="36">
        <f>jan!D280</f>
        <v>2949</v>
      </c>
      <c r="E280" s="37">
        <f t="shared" si="44"/>
        <v>4347.2875551034249</v>
      </c>
      <c r="F280" s="38">
        <f t="shared" si="41"/>
        <v>0.90699609580028207</v>
      </c>
      <c r="G280" s="39">
        <f t="shared" si="45"/>
        <v>267.46402802101619</v>
      </c>
      <c r="H280" s="39">
        <f t="shared" si="42"/>
        <v>0</v>
      </c>
      <c r="I280" s="66">
        <f t="shared" si="46"/>
        <v>267.46402802101619</v>
      </c>
      <c r="J280" s="80">
        <f t="shared" si="47"/>
        <v>-57.474956967725774</v>
      </c>
      <c r="K280" s="37">
        <f t="shared" si="43"/>
        <v>209.98907105329042</v>
      </c>
      <c r="L280" s="37">
        <f t="shared" si="49"/>
        <v>788751.41863397672</v>
      </c>
      <c r="M280" s="37">
        <f t="shared" si="50"/>
        <v>619257.77053615346</v>
      </c>
      <c r="N280" s="41">
        <f>jan!M280</f>
        <v>549733.57094982406</v>
      </c>
      <c r="O280" s="41">
        <f t="shared" si="48"/>
        <v>69524.1995863294</v>
      </c>
      <c r="P280" s="4"/>
      <c r="Q280" s="63"/>
      <c r="R280" s="4"/>
    </row>
    <row r="281" spans="1:18" s="34" customFormat="1" x14ac:dyDescent="0.2">
      <c r="A281" s="33">
        <v>4646</v>
      </c>
      <c r="B281" s="34" t="s">
        <v>261</v>
      </c>
      <c r="C281" s="36">
        <v>10153193</v>
      </c>
      <c r="D281" s="36">
        <f>jan!D281</f>
        <v>2913</v>
      </c>
      <c r="E281" s="37">
        <f t="shared" si="44"/>
        <v>3485.4764847236524</v>
      </c>
      <c r="F281" s="38">
        <f t="shared" si="41"/>
        <v>0.72719219135547486</v>
      </c>
      <c r="G281" s="39">
        <f t="shared" si="45"/>
        <v>784.55067024887967</v>
      </c>
      <c r="H281" s="39">
        <f t="shared" si="42"/>
        <v>289.89742491533417</v>
      </c>
      <c r="I281" s="66">
        <f t="shared" si="46"/>
        <v>1074.4480951642138</v>
      </c>
      <c r="J281" s="80">
        <f t="shared" si="47"/>
        <v>-57.474956967725774</v>
      </c>
      <c r="K281" s="37">
        <f t="shared" si="43"/>
        <v>1016.973138196488</v>
      </c>
      <c r="L281" s="37">
        <f t="shared" si="49"/>
        <v>3129867.3012133548</v>
      </c>
      <c r="M281" s="37">
        <f t="shared" si="50"/>
        <v>2962442.7515663696</v>
      </c>
      <c r="N281" s="41">
        <f>jan!M281</f>
        <v>2625602.3517079963</v>
      </c>
      <c r="O281" s="41">
        <f t="shared" si="48"/>
        <v>336840.39985837322</v>
      </c>
      <c r="P281" s="4"/>
      <c r="Q281" s="63"/>
      <c r="R281" s="4"/>
    </row>
    <row r="282" spans="1:18" s="34" customFormat="1" x14ac:dyDescent="0.2">
      <c r="A282" s="33">
        <v>4647</v>
      </c>
      <c r="B282" s="34" t="s">
        <v>409</v>
      </c>
      <c r="C282" s="36">
        <v>98821305</v>
      </c>
      <c r="D282" s="36">
        <f>jan!D282</f>
        <v>22215</v>
      </c>
      <c r="E282" s="37">
        <f t="shared" si="44"/>
        <v>4448.4044564483456</v>
      </c>
      <c r="F282" s="38">
        <f t="shared" si="41"/>
        <v>0.92809261485423811</v>
      </c>
      <c r="G282" s="39">
        <f t="shared" si="45"/>
        <v>206.79388721406374</v>
      </c>
      <c r="H282" s="39">
        <f t="shared" si="42"/>
        <v>0</v>
      </c>
      <c r="I282" s="66">
        <f t="shared" si="46"/>
        <v>206.79388721406374</v>
      </c>
      <c r="J282" s="80">
        <f t="shared" si="47"/>
        <v>-57.474956967725774</v>
      </c>
      <c r="K282" s="37">
        <f t="shared" si="43"/>
        <v>149.31893024633797</v>
      </c>
      <c r="L282" s="37">
        <f t="shared" si="49"/>
        <v>4593926.2044604262</v>
      </c>
      <c r="M282" s="37">
        <f t="shared" si="50"/>
        <v>3317120.0354223982</v>
      </c>
      <c r="N282" s="41">
        <f>jan!M282</f>
        <v>3539437.6975416504</v>
      </c>
      <c r="O282" s="41">
        <f t="shared" si="48"/>
        <v>-222317.66211925214</v>
      </c>
      <c r="P282" s="4"/>
      <c r="Q282" s="63"/>
      <c r="R282" s="4"/>
    </row>
    <row r="283" spans="1:18" s="34" customFormat="1" x14ac:dyDescent="0.2">
      <c r="A283" s="33">
        <v>4648</v>
      </c>
      <c r="B283" s="34" t="s">
        <v>262</v>
      </c>
      <c r="C283" s="36">
        <v>22986016</v>
      </c>
      <c r="D283" s="36">
        <f>jan!D283</f>
        <v>3482</v>
      </c>
      <c r="E283" s="37">
        <f t="shared" si="44"/>
        <v>6601.3831131533598</v>
      </c>
      <c r="F283" s="38">
        <f t="shared" si="41"/>
        <v>1.3772791964228748</v>
      </c>
      <c r="G283" s="39">
        <f t="shared" si="45"/>
        <v>-1084.9933068089447</v>
      </c>
      <c r="H283" s="39">
        <f t="shared" si="42"/>
        <v>0</v>
      </c>
      <c r="I283" s="66">
        <f t="shared" si="46"/>
        <v>-1084.9933068089447</v>
      </c>
      <c r="J283" s="80">
        <f t="shared" si="47"/>
        <v>-57.474956967725774</v>
      </c>
      <c r="K283" s="37">
        <f t="shared" si="43"/>
        <v>-1142.4682637766705</v>
      </c>
      <c r="L283" s="37">
        <f t="shared" si="49"/>
        <v>-3777946.6943087452</v>
      </c>
      <c r="M283" s="37">
        <f t="shared" si="50"/>
        <v>-3978074.4944703667</v>
      </c>
      <c r="N283" s="41">
        <f>jan!M283</f>
        <v>243420.96190141988</v>
      </c>
      <c r="O283" s="41">
        <f t="shared" si="48"/>
        <v>-4221495.456371787</v>
      </c>
      <c r="P283" s="4"/>
      <c r="Q283" s="63"/>
      <c r="R283" s="4"/>
    </row>
    <row r="284" spans="1:18" s="34" customFormat="1" x14ac:dyDescent="0.2">
      <c r="A284" s="33">
        <v>4649</v>
      </c>
      <c r="B284" s="34" t="s">
        <v>410</v>
      </c>
      <c r="C284" s="36">
        <v>40008693</v>
      </c>
      <c r="D284" s="36">
        <f>jan!D284</f>
        <v>9543</v>
      </c>
      <c r="E284" s="37">
        <f t="shared" si="44"/>
        <v>4192.4649481295191</v>
      </c>
      <c r="F284" s="38">
        <f t="shared" si="41"/>
        <v>0.87469468985760268</v>
      </c>
      <c r="G284" s="39">
        <f t="shared" si="45"/>
        <v>360.35759220535965</v>
      </c>
      <c r="H284" s="39">
        <f t="shared" si="42"/>
        <v>42.451462723280834</v>
      </c>
      <c r="I284" s="66">
        <f t="shared" si="46"/>
        <v>402.80905492864048</v>
      </c>
      <c r="J284" s="80">
        <f t="shared" si="47"/>
        <v>-57.474956967725774</v>
      </c>
      <c r="K284" s="37">
        <f t="shared" si="43"/>
        <v>345.33409796091473</v>
      </c>
      <c r="L284" s="37">
        <f t="shared" si="49"/>
        <v>3844006.8111840161</v>
      </c>
      <c r="M284" s="37">
        <f t="shared" si="50"/>
        <v>3295523.2968410095</v>
      </c>
      <c r="N284" s="41">
        <f>jan!M284</f>
        <v>2535723.9422586383</v>
      </c>
      <c r="O284" s="41">
        <f t="shared" si="48"/>
        <v>759799.35458237119</v>
      </c>
      <c r="P284" s="4"/>
      <c r="Q284" s="63"/>
      <c r="R284" s="4"/>
    </row>
    <row r="285" spans="1:18" s="34" customFormat="1" x14ac:dyDescent="0.2">
      <c r="A285" s="33">
        <v>4650</v>
      </c>
      <c r="B285" s="34" t="s">
        <v>263</v>
      </c>
      <c r="C285" s="36">
        <v>21979967</v>
      </c>
      <c r="D285" s="36">
        <f>jan!D285</f>
        <v>5892</v>
      </c>
      <c r="E285" s="37">
        <f t="shared" si="44"/>
        <v>3730.476408689749</v>
      </c>
      <c r="F285" s="38">
        <f t="shared" si="41"/>
        <v>0.77830773678281873</v>
      </c>
      <c r="G285" s="39">
        <f t="shared" si="45"/>
        <v>637.55071586922179</v>
      </c>
      <c r="H285" s="39">
        <f t="shared" si="42"/>
        <v>204.14745152720039</v>
      </c>
      <c r="I285" s="66">
        <f t="shared" si="46"/>
        <v>841.69816739642215</v>
      </c>
      <c r="J285" s="80">
        <f t="shared" si="47"/>
        <v>-57.474956967725774</v>
      </c>
      <c r="K285" s="37">
        <f t="shared" si="43"/>
        <v>784.22321042869635</v>
      </c>
      <c r="L285" s="37">
        <f t="shared" si="49"/>
        <v>4959285.6022997191</v>
      </c>
      <c r="M285" s="37">
        <f t="shared" si="50"/>
        <v>4620643.1558458786</v>
      </c>
      <c r="N285" s="41">
        <f>jan!M285</f>
        <v>4208057.2512404798</v>
      </c>
      <c r="O285" s="41">
        <f t="shared" si="48"/>
        <v>412585.90460539889</v>
      </c>
      <c r="P285" s="4"/>
      <c r="Q285" s="63"/>
      <c r="R285" s="4"/>
    </row>
    <row r="286" spans="1:18" s="34" customFormat="1" x14ac:dyDescent="0.2">
      <c r="A286" s="33">
        <v>4651</v>
      </c>
      <c r="B286" s="34" t="s">
        <v>264</v>
      </c>
      <c r="C286" s="36">
        <v>27133825</v>
      </c>
      <c r="D286" s="36">
        <f>jan!D286</f>
        <v>7244</v>
      </c>
      <c r="E286" s="37">
        <f t="shared" si="44"/>
        <v>3745.6964384318057</v>
      </c>
      <c r="F286" s="38">
        <f t="shared" si="41"/>
        <v>0.78148316683639407</v>
      </c>
      <c r="G286" s="39">
        <f t="shared" si="45"/>
        <v>628.41869802398764</v>
      </c>
      <c r="H286" s="39">
        <f t="shared" si="42"/>
        <v>198.82044111748053</v>
      </c>
      <c r="I286" s="66">
        <f t="shared" si="46"/>
        <v>827.23913914146817</v>
      </c>
      <c r="J286" s="80">
        <f t="shared" si="47"/>
        <v>-57.474956967725774</v>
      </c>
      <c r="K286" s="37">
        <f t="shared" si="43"/>
        <v>769.76418217374237</v>
      </c>
      <c r="L286" s="37">
        <f t="shared" si="49"/>
        <v>5992520.3239407958</v>
      </c>
      <c r="M286" s="37">
        <f t="shared" si="50"/>
        <v>5576171.7356665898</v>
      </c>
      <c r="N286" s="41">
        <f>jan!M286</f>
        <v>5135744.3430390432</v>
      </c>
      <c r="O286" s="41">
        <f t="shared" si="48"/>
        <v>440427.39262754656</v>
      </c>
      <c r="P286" s="4"/>
      <c r="Q286" s="63"/>
      <c r="R286" s="4"/>
    </row>
    <row r="287" spans="1:18" s="34" customFormat="1" x14ac:dyDescent="0.2">
      <c r="A287" s="33">
        <v>5001</v>
      </c>
      <c r="B287" s="34" t="s">
        <v>352</v>
      </c>
      <c r="C287" s="36">
        <v>1042516525</v>
      </c>
      <c r="D287" s="36">
        <f>jan!D287</f>
        <v>212660</v>
      </c>
      <c r="E287" s="37">
        <f t="shared" si="44"/>
        <v>4902.2689974607356</v>
      </c>
      <c r="F287" s="38">
        <f t="shared" si="41"/>
        <v>1.0227846179717157</v>
      </c>
      <c r="G287" s="39">
        <f t="shared" si="45"/>
        <v>-65.52483739337022</v>
      </c>
      <c r="H287" s="39">
        <f t="shared" si="42"/>
        <v>0</v>
      </c>
      <c r="I287" s="66">
        <f t="shared" si="46"/>
        <v>-65.52483739337022</v>
      </c>
      <c r="J287" s="80">
        <f t="shared" si="47"/>
        <v>-57.474956967725774</v>
      </c>
      <c r="K287" s="37">
        <f t="shared" si="43"/>
        <v>-122.99979436109599</v>
      </c>
      <c r="L287" s="37">
        <f t="shared" si="49"/>
        <v>-13934511.920074111</v>
      </c>
      <c r="M287" s="37">
        <f t="shared" si="50"/>
        <v>-26157136.268830676</v>
      </c>
      <c r="N287" s="41">
        <f>jan!M287</f>
        <v>-43473444.65859963</v>
      </c>
      <c r="O287" s="41">
        <f t="shared" si="48"/>
        <v>17316308.389768954</v>
      </c>
      <c r="P287" s="4"/>
      <c r="Q287" s="63"/>
      <c r="R287" s="4"/>
    </row>
    <row r="288" spans="1:18" s="34" customFormat="1" x14ac:dyDescent="0.2">
      <c r="A288" s="33">
        <v>5006</v>
      </c>
      <c r="B288" s="34" t="s">
        <v>353</v>
      </c>
      <c r="C288" s="36">
        <v>85398404</v>
      </c>
      <c r="D288" s="36">
        <f>jan!D288</f>
        <v>23955</v>
      </c>
      <c r="E288" s="37">
        <f t="shared" si="44"/>
        <v>3564.9511166771031</v>
      </c>
      <c r="F288" s="38">
        <f t="shared" si="41"/>
        <v>0.74377337674596578</v>
      </c>
      <c r="G288" s="39">
        <f t="shared" si="45"/>
        <v>736.86589107680925</v>
      </c>
      <c r="H288" s="39">
        <f t="shared" si="42"/>
        <v>262.08130373162646</v>
      </c>
      <c r="I288" s="66">
        <f t="shared" si="46"/>
        <v>998.94719480843571</v>
      </c>
      <c r="J288" s="80">
        <f t="shared" si="47"/>
        <v>-57.474956967725774</v>
      </c>
      <c r="K288" s="37">
        <f t="shared" si="43"/>
        <v>941.47223784070991</v>
      </c>
      <c r="L288" s="37">
        <f t="shared" si="49"/>
        <v>23929780.051636077</v>
      </c>
      <c r="M288" s="37">
        <f t="shared" si="50"/>
        <v>22552967.457474206</v>
      </c>
      <c r="N288" s="41">
        <f>jan!M288</f>
        <v>20361793.994478226</v>
      </c>
      <c r="O288" s="41">
        <f t="shared" si="48"/>
        <v>2191173.4629959799</v>
      </c>
      <c r="P288" s="4"/>
      <c r="Q288" s="63"/>
      <c r="R288" s="4"/>
    </row>
    <row r="289" spans="1:18" s="34" customFormat="1" x14ac:dyDescent="0.2">
      <c r="A289" s="33">
        <v>5007</v>
      </c>
      <c r="B289" s="34" t="s">
        <v>354</v>
      </c>
      <c r="C289" s="36">
        <v>57457699</v>
      </c>
      <c r="D289" s="36">
        <f>jan!D289</f>
        <v>14923</v>
      </c>
      <c r="E289" s="37">
        <f t="shared" si="44"/>
        <v>3850.278027206326</v>
      </c>
      <c r="F289" s="38">
        <f t="shared" si="41"/>
        <v>0.80330254075835306</v>
      </c>
      <c r="G289" s="39">
        <f t="shared" si="45"/>
        <v>565.66974475927555</v>
      </c>
      <c r="H289" s="39">
        <f t="shared" si="42"/>
        <v>162.21688504639843</v>
      </c>
      <c r="I289" s="66">
        <f t="shared" si="46"/>
        <v>727.88662980567392</v>
      </c>
      <c r="J289" s="80">
        <f t="shared" si="47"/>
        <v>-57.474956967725774</v>
      </c>
      <c r="K289" s="37">
        <f t="shared" si="43"/>
        <v>670.41167283794812</v>
      </c>
      <c r="L289" s="37">
        <f t="shared" si="49"/>
        <v>10862252.176590072</v>
      </c>
      <c r="M289" s="37">
        <f t="shared" si="50"/>
        <v>10004553.3937607</v>
      </c>
      <c r="N289" s="41">
        <f>jan!M289</f>
        <v>8029452.7285576472</v>
      </c>
      <c r="O289" s="41">
        <f t="shared" si="48"/>
        <v>1975100.6652030526</v>
      </c>
      <c r="P289" s="4"/>
      <c r="Q289" s="63"/>
      <c r="R289" s="4"/>
    </row>
    <row r="290" spans="1:18" s="34" customFormat="1" x14ac:dyDescent="0.2">
      <c r="A290" s="33">
        <v>5014</v>
      </c>
      <c r="B290" s="34" t="s">
        <v>356</v>
      </c>
      <c r="C290" s="36">
        <v>179964706</v>
      </c>
      <c r="D290" s="36">
        <f>jan!D290</f>
        <v>5391</v>
      </c>
      <c r="E290" s="37">
        <f t="shared" si="44"/>
        <v>33382.434798738635</v>
      </c>
      <c r="F290" s="38">
        <f t="shared" si="41"/>
        <v>6.9647424162727347</v>
      </c>
      <c r="G290" s="39">
        <f t="shared" si="45"/>
        <v>-17153.624318160109</v>
      </c>
      <c r="H290" s="39">
        <f t="shared" si="42"/>
        <v>0</v>
      </c>
      <c r="I290" s="66">
        <f t="shared" si="46"/>
        <v>-17153.624318160109</v>
      </c>
      <c r="J290" s="80">
        <f t="shared" si="47"/>
        <v>-57.474956967725774</v>
      </c>
      <c r="K290" s="37">
        <f t="shared" si="43"/>
        <v>-17211.099275127835</v>
      </c>
      <c r="L290" s="37">
        <f t="shared" si="49"/>
        <v>-92475188.699201152</v>
      </c>
      <c r="M290" s="37">
        <f t="shared" si="50"/>
        <v>-92785036.192214161</v>
      </c>
      <c r="N290" s="41">
        <f>jan!M290</f>
        <v>-93153828.098273814</v>
      </c>
      <c r="O290" s="41">
        <f t="shared" si="48"/>
        <v>368791.90605965257</v>
      </c>
      <c r="P290" s="4"/>
      <c r="Q290" s="63"/>
      <c r="R290" s="4"/>
    </row>
    <row r="291" spans="1:18" s="34" customFormat="1" x14ac:dyDescent="0.2">
      <c r="A291" s="33">
        <v>5020</v>
      </c>
      <c r="B291" s="34" t="s">
        <v>359</v>
      </c>
      <c r="C291" s="36">
        <v>4053835</v>
      </c>
      <c r="D291" s="36">
        <f>jan!D291</f>
        <v>904</v>
      </c>
      <c r="E291" s="37">
        <f t="shared" si="44"/>
        <v>4484.3307522123896</v>
      </c>
      <c r="F291" s="38">
        <f t="shared" si="41"/>
        <v>0.93558809556066191</v>
      </c>
      <c r="G291" s="39">
        <f t="shared" si="45"/>
        <v>185.23810975563737</v>
      </c>
      <c r="H291" s="39">
        <f t="shared" si="42"/>
        <v>0</v>
      </c>
      <c r="I291" s="66">
        <f t="shared" si="46"/>
        <v>185.23810975563737</v>
      </c>
      <c r="J291" s="80">
        <f t="shared" si="47"/>
        <v>-57.474956967725774</v>
      </c>
      <c r="K291" s="37">
        <f t="shared" si="43"/>
        <v>127.76315278791159</v>
      </c>
      <c r="L291" s="37">
        <f t="shared" si="49"/>
        <v>167455.25121909619</v>
      </c>
      <c r="M291" s="37">
        <f t="shared" si="50"/>
        <v>115497.89012027207</v>
      </c>
      <c r="N291" s="41">
        <f>jan!M291</f>
        <v>15516.150131787292</v>
      </c>
      <c r="O291" s="41">
        <f t="shared" si="48"/>
        <v>99981.739988484784</v>
      </c>
      <c r="P291" s="4"/>
      <c r="Q291" s="63"/>
      <c r="R291" s="4"/>
    </row>
    <row r="292" spans="1:18" s="34" customFormat="1" x14ac:dyDescent="0.2">
      <c r="A292" s="33">
        <v>5021</v>
      </c>
      <c r="B292" s="34" t="s">
        <v>360</v>
      </c>
      <c r="C292" s="36">
        <v>29929608</v>
      </c>
      <c r="D292" s="36">
        <f>jan!D292</f>
        <v>7256</v>
      </c>
      <c r="E292" s="37">
        <f t="shared" si="44"/>
        <v>4124.8081587651595</v>
      </c>
      <c r="F292" s="38">
        <f t="shared" si="41"/>
        <v>0.86057911939440235</v>
      </c>
      <c r="G292" s="39">
        <f t="shared" si="45"/>
        <v>400.95166582397542</v>
      </c>
      <c r="H292" s="39">
        <f t="shared" si="42"/>
        <v>66.131339000806705</v>
      </c>
      <c r="I292" s="66">
        <f t="shared" si="46"/>
        <v>467.08300482478211</v>
      </c>
      <c r="J292" s="80">
        <f t="shared" si="47"/>
        <v>-57.474956967725774</v>
      </c>
      <c r="K292" s="37">
        <f t="shared" si="43"/>
        <v>409.60804785705636</v>
      </c>
      <c r="L292" s="37">
        <f t="shared" si="49"/>
        <v>3389154.2830086187</v>
      </c>
      <c r="M292" s="37">
        <f t="shared" si="50"/>
        <v>2972115.9952508011</v>
      </c>
      <c r="N292" s="41">
        <f>jan!M292</f>
        <v>4241623.0062798578</v>
      </c>
      <c r="O292" s="41">
        <f t="shared" si="48"/>
        <v>-1269507.0110290567</v>
      </c>
      <c r="P292" s="4"/>
      <c r="Q292" s="63"/>
      <c r="R292" s="4"/>
    </row>
    <row r="293" spans="1:18" s="34" customFormat="1" x14ac:dyDescent="0.2">
      <c r="A293" s="33">
        <v>5022</v>
      </c>
      <c r="B293" s="34" t="s">
        <v>361</v>
      </c>
      <c r="C293" s="36">
        <v>11028010</v>
      </c>
      <c r="D293" s="36">
        <f>jan!D293</f>
        <v>2481</v>
      </c>
      <c r="E293" s="37">
        <f t="shared" si="44"/>
        <v>4444.9858927851674</v>
      </c>
      <c r="F293" s="38">
        <f t="shared" si="41"/>
        <v>0.92737938301566158</v>
      </c>
      <c r="G293" s="39">
        <f t="shared" si="45"/>
        <v>208.84502541197071</v>
      </c>
      <c r="H293" s="39">
        <f t="shared" si="42"/>
        <v>0</v>
      </c>
      <c r="I293" s="66">
        <f t="shared" si="46"/>
        <v>208.84502541197071</v>
      </c>
      <c r="J293" s="80">
        <f t="shared" si="47"/>
        <v>-57.474956967725774</v>
      </c>
      <c r="K293" s="37">
        <f t="shared" si="43"/>
        <v>151.37006844424494</v>
      </c>
      <c r="L293" s="37">
        <f t="shared" si="49"/>
        <v>518144.50804709934</v>
      </c>
      <c r="M293" s="37">
        <f t="shared" si="50"/>
        <v>375549.13981017168</v>
      </c>
      <c r="N293" s="41">
        <f>jan!M293</f>
        <v>3003872.1750386343</v>
      </c>
      <c r="O293" s="41">
        <f t="shared" si="48"/>
        <v>-2628323.0352284629</v>
      </c>
      <c r="P293" s="4"/>
      <c r="Q293" s="63"/>
      <c r="R293" s="4"/>
    </row>
    <row r="294" spans="1:18" s="34" customFormat="1" x14ac:dyDescent="0.2">
      <c r="A294" s="33">
        <v>5025</v>
      </c>
      <c r="B294" s="34" t="s">
        <v>362</v>
      </c>
      <c r="C294" s="36">
        <v>21987350</v>
      </c>
      <c r="D294" s="36">
        <f>jan!D294</f>
        <v>5598</v>
      </c>
      <c r="E294" s="37">
        <f t="shared" si="44"/>
        <v>3927.7152554483746</v>
      </c>
      <c r="F294" s="38">
        <f t="shared" si="41"/>
        <v>0.81945865253952144</v>
      </c>
      <c r="G294" s="39">
        <f t="shared" si="45"/>
        <v>519.20740781404641</v>
      </c>
      <c r="H294" s="39">
        <f t="shared" si="42"/>
        <v>135.11385516168141</v>
      </c>
      <c r="I294" s="66">
        <f t="shared" si="46"/>
        <v>654.32126297572779</v>
      </c>
      <c r="J294" s="80">
        <f t="shared" si="47"/>
        <v>-57.474956967725774</v>
      </c>
      <c r="K294" s="37">
        <f t="shared" si="43"/>
        <v>596.84630600800199</v>
      </c>
      <c r="L294" s="37">
        <f t="shared" si="49"/>
        <v>3662890.4301381242</v>
      </c>
      <c r="M294" s="37">
        <f t="shared" si="50"/>
        <v>3341145.6210327949</v>
      </c>
      <c r="N294" s="41">
        <f>jan!M294</f>
        <v>3165938.3018404967</v>
      </c>
      <c r="O294" s="41">
        <f t="shared" si="48"/>
        <v>175207.31919229822</v>
      </c>
      <c r="P294" s="4"/>
      <c r="Q294" s="63"/>
      <c r="R294" s="4"/>
    </row>
    <row r="295" spans="1:18" s="34" customFormat="1" x14ac:dyDescent="0.2">
      <c r="A295" s="33">
        <v>5026</v>
      </c>
      <c r="B295" s="34" t="s">
        <v>363</v>
      </c>
      <c r="C295" s="36">
        <v>6767587</v>
      </c>
      <c r="D295" s="36">
        <f>jan!D295</f>
        <v>1997</v>
      </c>
      <c r="E295" s="37">
        <f t="shared" si="44"/>
        <v>3388.8768152228345</v>
      </c>
      <c r="F295" s="38">
        <f t="shared" si="41"/>
        <v>0.70703812471454497</v>
      </c>
      <c r="G295" s="39">
        <f t="shared" si="45"/>
        <v>842.51047194937041</v>
      </c>
      <c r="H295" s="39">
        <f t="shared" si="42"/>
        <v>323.70730924062048</v>
      </c>
      <c r="I295" s="66">
        <f t="shared" si="46"/>
        <v>1166.217781189991</v>
      </c>
      <c r="J295" s="80">
        <f t="shared" si="47"/>
        <v>-57.474956967725774</v>
      </c>
      <c r="K295" s="37">
        <f t="shared" si="43"/>
        <v>1108.7428242222652</v>
      </c>
      <c r="L295" s="37">
        <f t="shared" si="49"/>
        <v>2328936.9090364119</v>
      </c>
      <c r="M295" s="37">
        <f t="shared" si="50"/>
        <v>2214159.4199718637</v>
      </c>
      <c r="N295" s="41">
        <f>jan!M295</f>
        <v>1878937.2409924024</v>
      </c>
      <c r="O295" s="41">
        <f t="shared" si="48"/>
        <v>335222.17897946131</v>
      </c>
      <c r="P295" s="4"/>
      <c r="Q295" s="63"/>
      <c r="R295" s="4"/>
    </row>
    <row r="296" spans="1:18" s="34" customFormat="1" x14ac:dyDescent="0.2">
      <c r="A296" s="33">
        <v>5027</v>
      </c>
      <c r="B296" s="34" t="s">
        <v>364</v>
      </c>
      <c r="C296" s="36">
        <v>21817742</v>
      </c>
      <c r="D296" s="36">
        <f>jan!D296</f>
        <v>6133</v>
      </c>
      <c r="E296" s="37">
        <f t="shared" si="44"/>
        <v>3557.4338822762106</v>
      </c>
      <c r="F296" s="38">
        <f t="shared" si="41"/>
        <v>0.74220501896737323</v>
      </c>
      <c r="G296" s="39">
        <f t="shared" si="45"/>
        <v>741.37623171734469</v>
      </c>
      <c r="H296" s="39">
        <f t="shared" si="42"/>
        <v>264.7123357719388</v>
      </c>
      <c r="I296" s="66">
        <f t="shared" si="46"/>
        <v>1006.0885674892835</v>
      </c>
      <c r="J296" s="80">
        <f t="shared" si="47"/>
        <v>-57.474956967725774</v>
      </c>
      <c r="K296" s="37">
        <f t="shared" si="43"/>
        <v>948.61361052155769</v>
      </c>
      <c r="L296" s="37">
        <f t="shared" si="49"/>
        <v>6170341.1844117753</v>
      </c>
      <c r="M296" s="37">
        <f t="shared" si="50"/>
        <v>5817847.2733287131</v>
      </c>
      <c r="N296" s="41">
        <f>jan!M296</f>
        <v>5726541.2546601947</v>
      </c>
      <c r="O296" s="41">
        <f t="shared" si="48"/>
        <v>91306.018668518402</v>
      </c>
      <c r="P296" s="4"/>
      <c r="Q296" s="63"/>
      <c r="R296" s="4"/>
    </row>
    <row r="297" spans="1:18" s="34" customFormat="1" x14ac:dyDescent="0.2">
      <c r="A297" s="33">
        <v>5028</v>
      </c>
      <c r="B297" s="34" t="s">
        <v>365</v>
      </c>
      <c r="C297" s="36">
        <v>67160498</v>
      </c>
      <c r="D297" s="36">
        <f>jan!D297</f>
        <v>17340</v>
      </c>
      <c r="E297" s="37">
        <f t="shared" si="44"/>
        <v>3873.1544405997693</v>
      </c>
      <c r="F297" s="38">
        <f t="shared" si="41"/>
        <v>0.80807535998661151</v>
      </c>
      <c r="G297" s="39">
        <f t="shared" si="45"/>
        <v>551.9438967232096</v>
      </c>
      <c r="H297" s="39">
        <f t="shared" si="42"/>
        <v>154.21014035869328</v>
      </c>
      <c r="I297" s="66">
        <f t="shared" si="46"/>
        <v>706.15403708190286</v>
      </c>
      <c r="J297" s="80">
        <f t="shared" si="47"/>
        <v>-57.474956967725774</v>
      </c>
      <c r="K297" s="37">
        <f t="shared" si="43"/>
        <v>648.67908011417705</v>
      </c>
      <c r="L297" s="37">
        <f t="shared" si="49"/>
        <v>12244711.003000196</v>
      </c>
      <c r="M297" s="37">
        <f t="shared" si="50"/>
        <v>11248095.249179831</v>
      </c>
      <c r="N297" s="41">
        <f>jan!M297</f>
        <v>9440873.6829785965</v>
      </c>
      <c r="O297" s="41">
        <f t="shared" si="48"/>
        <v>1807221.5662012342</v>
      </c>
      <c r="P297" s="4"/>
      <c r="Q297" s="63"/>
      <c r="R297" s="4"/>
    </row>
    <row r="298" spans="1:18" s="34" customFormat="1" x14ac:dyDescent="0.2">
      <c r="A298" s="33">
        <v>5029</v>
      </c>
      <c r="B298" s="34" t="s">
        <v>366</v>
      </c>
      <c r="C298" s="36">
        <v>33173470</v>
      </c>
      <c r="D298" s="36">
        <f>jan!D298</f>
        <v>8441</v>
      </c>
      <c r="E298" s="37">
        <f t="shared" si="44"/>
        <v>3930.0402795877267</v>
      </c>
      <c r="F298" s="38">
        <f t="shared" si="41"/>
        <v>0.81994373382073515</v>
      </c>
      <c r="G298" s="39">
        <f t="shared" si="45"/>
        <v>517.81239333043516</v>
      </c>
      <c r="H298" s="39">
        <f t="shared" si="42"/>
        <v>134.30009671290819</v>
      </c>
      <c r="I298" s="66">
        <f t="shared" si="46"/>
        <v>652.11249004334331</v>
      </c>
      <c r="J298" s="80">
        <f t="shared" si="47"/>
        <v>-57.474956967725774</v>
      </c>
      <c r="K298" s="37">
        <f t="shared" si="43"/>
        <v>594.63753307561751</v>
      </c>
      <c r="L298" s="37">
        <f t="shared" si="49"/>
        <v>5504481.5284558609</v>
      </c>
      <c r="M298" s="37">
        <f t="shared" si="50"/>
        <v>5019335.4166912874</v>
      </c>
      <c r="N298" s="41">
        <f>jan!M298</f>
        <v>3807327.651310402</v>
      </c>
      <c r="O298" s="41">
        <f t="shared" si="48"/>
        <v>1212007.7653808855</v>
      </c>
      <c r="P298" s="4"/>
      <c r="Q298" s="63"/>
      <c r="R298" s="4"/>
    </row>
    <row r="299" spans="1:18" s="34" customFormat="1" x14ac:dyDescent="0.2">
      <c r="A299" s="33">
        <v>5031</v>
      </c>
      <c r="B299" s="34" t="s">
        <v>367</v>
      </c>
      <c r="C299" s="36">
        <v>64763907</v>
      </c>
      <c r="D299" s="36">
        <f>jan!D299</f>
        <v>14662</v>
      </c>
      <c r="E299" s="37">
        <f t="shared" si="44"/>
        <v>4417.1263811212657</v>
      </c>
      <c r="F299" s="38">
        <f t="shared" si="41"/>
        <v>0.92156691535858248</v>
      </c>
      <c r="G299" s="39">
        <f t="shared" si="45"/>
        <v>225.56073241031172</v>
      </c>
      <c r="H299" s="39">
        <f t="shared" si="42"/>
        <v>0</v>
      </c>
      <c r="I299" s="66">
        <f t="shared" si="46"/>
        <v>225.56073241031172</v>
      </c>
      <c r="J299" s="80">
        <f t="shared" si="47"/>
        <v>-57.474956967725774</v>
      </c>
      <c r="K299" s="37">
        <f t="shared" si="43"/>
        <v>168.08577544258594</v>
      </c>
      <c r="L299" s="37">
        <f t="shared" si="49"/>
        <v>3307171.4585999902</v>
      </c>
      <c r="M299" s="37">
        <f t="shared" si="50"/>
        <v>2464473.6395391952</v>
      </c>
      <c r="N299" s="41">
        <f>jan!M299</f>
        <v>1203706.7964958712</v>
      </c>
      <c r="O299" s="41">
        <f t="shared" si="48"/>
        <v>1260766.8430433241</v>
      </c>
      <c r="P299" s="4"/>
      <c r="Q299" s="63"/>
      <c r="R299" s="4"/>
    </row>
    <row r="300" spans="1:18" s="34" customFormat="1" x14ac:dyDescent="0.2">
      <c r="A300" s="33">
        <v>5032</v>
      </c>
      <c r="B300" s="34" t="s">
        <v>368</v>
      </c>
      <c r="C300" s="36">
        <v>17134422</v>
      </c>
      <c r="D300" s="36">
        <f>jan!D300</f>
        <v>4144</v>
      </c>
      <c r="E300" s="37">
        <f t="shared" si="44"/>
        <v>4134.7543436293436</v>
      </c>
      <c r="F300" s="38">
        <f t="shared" si="41"/>
        <v>0.8626542411169883</v>
      </c>
      <c r="G300" s="39">
        <f t="shared" si="45"/>
        <v>394.983954905465</v>
      </c>
      <c r="H300" s="39">
        <f t="shared" si="42"/>
        <v>62.650174298342286</v>
      </c>
      <c r="I300" s="66">
        <f t="shared" si="46"/>
        <v>457.63412920380728</v>
      </c>
      <c r="J300" s="80">
        <f t="shared" si="47"/>
        <v>-57.474956967725774</v>
      </c>
      <c r="K300" s="37">
        <f t="shared" si="43"/>
        <v>400.15917223608153</v>
      </c>
      <c r="L300" s="37">
        <f t="shared" si="49"/>
        <v>1896435.8314205774</v>
      </c>
      <c r="M300" s="37">
        <f t="shared" si="50"/>
        <v>1658259.6097463218</v>
      </c>
      <c r="N300" s="41">
        <f>jan!M300</f>
        <v>3203550.9724950008</v>
      </c>
      <c r="O300" s="41">
        <f t="shared" si="48"/>
        <v>-1545291.362748679</v>
      </c>
      <c r="P300" s="4"/>
      <c r="Q300" s="63"/>
      <c r="R300" s="4"/>
    </row>
    <row r="301" spans="1:18" s="34" customFormat="1" x14ac:dyDescent="0.2">
      <c r="A301" s="33">
        <v>5033</v>
      </c>
      <c r="B301" s="34" t="s">
        <v>369</v>
      </c>
      <c r="C301" s="36">
        <v>9677323</v>
      </c>
      <c r="D301" s="36">
        <f>jan!D301</f>
        <v>753</v>
      </c>
      <c r="E301" s="37">
        <f t="shared" si="44"/>
        <v>12851.690571049137</v>
      </c>
      <c r="F301" s="38">
        <f t="shared" si="41"/>
        <v>2.6813117431560265</v>
      </c>
      <c r="G301" s="39">
        <f t="shared" si="45"/>
        <v>-4835.1777815464111</v>
      </c>
      <c r="H301" s="39">
        <f t="shared" si="42"/>
        <v>0</v>
      </c>
      <c r="I301" s="66">
        <f t="shared" si="46"/>
        <v>-4835.1777815464111</v>
      </c>
      <c r="J301" s="80">
        <f t="shared" si="47"/>
        <v>-57.474956967725774</v>
      </c>
      <c r="K301" s="37">
        <f t="shared" si="43"/>
        <v>-4892.6527385141371</v>
      </c>
      <c r="L301" s="37">
        <f t="shared" si="49"/>
        <v>-3640888.8695044476</v>
      </c>
      <c r="M301" s="37">
        <f t="shared" si="50"/>
        <v>-3684167.5121011455</v>
      </c>
      <c r="N301" s="41">
        <f>jan!M301</f>
        <v>652797.96836118156</v>
      </c>
      <c r="O301" s="41">
        <f t="shared" si="48"/>
        <v>-4336965.4804623267</v>
      </c>
      <c r="P301" s="4"/>
      <c r="Q301" s="63"/>
      <c r="R301" s="4"/>
    </row>
    <row r="302" spans="1:18" s="34" customFormat="1" x14ac:dyDescent="0.2">
      <c r="A302" s="33">
        <v>5034</v>
      </c>
      <c r="B302" s="34" t="s">
        <v>370</v>
      </c>
      <c r="C302" s="36">
        <v>10691394</v>
      </c>
      <c r="D302" s="36">
        <f>jan!D302</f>
        <v>2426</v>
      </c>
      <c r="E302" s="37">
        <f t="shared" si="44"/>
        <v>4407.0049464138501</v>
      </c>
      <c r="F302" s="38">
        <f t="shared" si="41"/>
        <v>0.91945523039476018</v>
      </c>
      <c r="G302" s="39">
        <f t="shared" si="45"/>
        <v>231.63359323476107</v>
      </c>
      <c r="H302" s="39">
        <f t="shared" si="42"/>
        <v>0</v>
      </c>
      <c r="I302" s="66">
        <f t="shared" si="46"/>
        <v>231.63359323476107</v>
      </c>
      <c r="J302" s="80">
        <f t="shared" si="47"/>
        <v>-57.474956967725774</v>
      </c>
      <c r="K302" s="37">
        <f t="shared" si="43"/>
        <v>174.15863626703529</v>
      </c>
      <c r="L302" s="37">
        <f t="shared" si="49"/>
        <v>561943.09718753037</v>
      </c>
      <c r="M302" s="37">
        <f t="shared" si="50"/>
        <v>422508.85158382764</v>
      </c>
      <c r="N302" s="41">
        <f>jan!M302</f>
        <v>3150622.7518515619</v>
      </c>
      <c r="O302" s="41">
        <f t="shared" si="48"/>
        <v>-2728113.9002677342</v>
      </c>
      <c r="P302" s="4"/>
      <c r="Q302" s="63"/>
      <c r="R302" s="4"/>
    </row>
    <row r="303" spans="1:18" s="34" customFormat="1" x14ac:dyDescent="0.2">
      <c r="A303" s="33">
        <v>5035</v>
      </c>
      <c r="B303" s="34" t="s">
        <v>371</v>
      </c>
      <c r="C303" s="36">
        <v>94598840</v>
      </c>
      <c r="D303" s="36">
        <f>jan!D303</f>
        <v>24541</v>
      </c>
      <c r="E303" s="37">
        <f t="shared" si="44"/>
        <v>3854.7263762682855</v>
      </c>
      <c r="F303" s="38">
        <f t="shared" si="41"/>
        <v>0.80423062181598126</v>
      </c>
      <c r="G303" s="39">
        <f t="shared" si="45"/>
        <v>563.00073532209979</v>
      </c>
      <c r="H303" s="39">
        <f t="shared" si="42"/>
        <v>160.65996287471259</v>
      </c>
      <c r="I303" s="66">
        <f t="shared" si="46"/>
        <v>723.6606981968124</v>
      </c>
      <c r="J303" s="80">
        <f t="shared" si="47"/>
        <v>-57.474956967725774</v>
      </c>
      <c r="K303" s="37">
        <f t="shared" si="43"/>
        <v>666.1857412290866</v>
      </c>
      <c r="L303" s="37">
        <f t="shared" si="49"/>
        <v>17759357.194447972</v>
      </c>
      <c r="M303" s="37">
        <f t="shared" si="50"/>
        <v>16348864.275503015</v>
      </c>
      <c r="N303" s="41">
        <f>jan!M303</f>
        <v>12117877.366071386</v>
      </c>
      <c r="O303" s="41">
        <f t="shared" si="48"/>
        <v>4230986.9094316289</v>
      </c>
      <c r="P303" s="4"/>
      <c r="Q303" s="63"/>
      <c r="R303" s="4"/>
    </row>
    <row r="304" spans="1:18" s="34" customFormat="1" x14ac:dyDescent="0.2">
      <c r="A304" s="33">
        <v>5036</v>
      </c>
      <c r="B304" s="34" t="s">
        <v>372</v>
      </c>
      <c r="C304" s="36">
        <v>10160477</v>
      </c>
      <c r="D304" s="36">
        <f>jan!D304</f>
        <v>2645</v>
      </c>
      <c r="E304" s="37">
        <f t="shared" si="44"/>
        <v>3841.3901701323252</v>
      </c>
      <c r="F304" s="38">
        <f t="shared" si="41"/>
        <v>0.80144822319505171</v>
      </c>
      <c r="G304" s="39">
        <f t="shared" si="45"/>
        <v>571.00245900367599</v>
      </c>
      <c r="H304" s="39">
        <f t="shared" si="42"/>
        <v>165.32763502229869</v>
      </c>
      <c r="I304" s="66">
        <f t="shared" si="46"/>
        <v>736.33009402597463</v>
      </c>
      <c r="J304" s="80">
        <f t="shared" si="47"/>
        <v>-57.474956967725774</v>
      </c>
      <c r="K304" s="37">
        <f t="shared" si="43"/>
        <v>678.85513705824883</v>
      </c>
      <c r="L304" s="37">
        <f t="shared" si="49"/>
        <v>1947593.0986987029</v>
      </c>
      <c r="M304" s="37">
        <f t="shared" si="50"/>
        <v>1795571.837519068</v>
      </c>
      <c r="N304" s="41">
        <f>jan!M304</f>
        <v>1428445.2059964477</v>
      </c>
      <c r="O304" s="41">
        <f t="shared" si="48"/>
        <v>367126.63152262033</v>
      </c>
      <c r="P304" s="4"/>
      <c r="Q304" s="63"/>
      <c r="R304" s="4"/>
    </row>
    <row r="305" spans="1:18" s="34" customFormat="1" x14ac:dyDescent="0.2">
      <c r="A305" s="33">
        <v>5037</v>
      </c>
      <c r="B305" s="34" t="s">
        <v>373</v>
      </c>
      <c r="C305" s="36">
        <v>73745086</v>
      </c>
      <c r="D305" s="36">
        <f>jan!D305</f>
        <v>20344</v>
      </c>
      <c r="E305" s="37">
        <f t="shared" si="44"/>
        <v>3624.9059182068422</v>
      </c>
      <c r="F305" s="38">
        <f t="shared" si="41"/>
        <v>0.75628204340826588</v>
      </c>
      <c r="G305" s="39">
        <f t="shared" si="45"/>
        <v>700.89301015896581</v>
      </c>
      <c r="H305" s="39">
        <f t="shared" si="42"/>
        <v>241.09712319621775</v>
      </c>
      <c r="I305" s="66">
        <f t="shared" si="46"/>
        <v>941.99013335518362</v>
      </c>
      <c r="J305" s="80">
        <f t="shared" si="47"/>
        <v>-57.474956967725774</v>
      </c>
      <c r="K305" s="37">
        <f t="shared" si="43"/>
        <v>884.51517638745781</v>
      </c>
      <c r="L305" s="37">
        <f t="shared" si="49"/>
        <v>19163847.272977855</v>
      </c>
      <c r="M305" s="37">
        <f t="shared" si="50"/>
        <v>17994576.748426441</v>
      </c>
      <c r="N305" s="41">
        <f>jan!M305</f>
        <v>15456744.497596115</v>
      </c>
      <c r="O305" s="41">
        <f t="shared" si="48"/>
        <v>2537832.2508303262</v>
      </c>
      <c r="P305" s="4"/>
      <c r="Q305" s="63"/>
      <c r="R305" s="4"/>
    </row>
    <row r="306" spans="1:18" s="34" customFormat="1" x14ac:dyDescent="0.2">
      <c r="A306" s="33">
        <v>5038</v>
      </c>
      <c r="B306" s="34" t="s">
        <v>374</v>
      </c>
      <c r="C306" s="36">
        <v>52144921</v>
      </c>
      <c r="D306" s="36">
        <f>jan!D306</f>
        <v>15002</v>
      </c>
      <c r="E306" s="37">
        <f t="shared" si="44"/>
        <v>3475.8646180509268</v>
      </c>
      <c r="F306" s="38">
        <f t="shared" si="41"/>
        <v>0.72518682009005653</v>
      </c>
      <c r="G306" s="39">
        <f t="shared" si="45"/>
        <v>790.31779025251501</v>
      </c>
      <c r="H306" s="39">
        <f t="shared" si="42"/>
        <v>293.26157825078815</v>
      </c>
      <c r="I306" s="66">
        <f t="shared" si="46"/>
        <v>1083.5793685033032</v>
      </c>
      <c r="J306" s="80">
        <f t="shared" si="47"/>
        <v>-57.474956967725774</v>
      </c>
      <c r="K306" s="37">
        <f t="shared" si="43"/>
        <v>1026.1044115355774</v>
      </c>
      <c r="L306" s="37">
        <f t="shared" si="49"/>
        <v>16255857.686286554</v>
      </c>
      <c r="M306" s="37">
        <f t="shared" si="50"/>
        <v>15393618.381856732</v>
      </c>
      <c r="N306" s="41">
        <f>jan!M306</f>
        <v>13300470.728226354</v>
      </c>
      <c r="O306" s="41">
        <f t="shared" si="48"/>
        <v>2093147.6536303777</v>
      </c>
      <c r="P306" s="4"/>
      <c r="Q306" s="63"/>
      <c r="R306" s="4"/>
    </row>
    <row r="307" spans="1:18" s="34" customFormat="1" x14ac:dyDescent="0.2">
      <c r="A307" s="33">
        <v>5041</v>
      </c>
      <c r="B307" s="34" t="s">
        <v>391</v>
      </c>
      <c r="C307" s="36">
        <v>7060665</v>
      </c>
      <c r="D307" s="36">
        <f>jan!D307</f>
        <v>2021</v>
      </c>
      <c r="E307" s="37">
        <f t="shared" si="44"/>
        <v>3493.6491835724887</v>
      </c>
      <c r="F307" s="38">
        <f t="shared" si="41"/>
        <v>0.7288973019224867</v>
      </c>
      <c r="G307" s="39">
        <f t="shared" si="45"/>
        <v>779.64705093957787</v>
      </c>
      <c r="H307" s="39">
        <f t="shared" si="42"/>
        <v>287.03698031824149</v>
      </c>
      <c r="I307" s="66">
        <f t="shared" si="46"/>
        <v>1066.6840312578192</v>
      </c>
      <c r="J307" s="80">
        <f t="shared" si="47"/>
        <v>-57.474956967725774</v>
      </c>
      <c r="K307" s="37">
        <f t="shared" si="43"/>
        <v>1009.2090742900934</v>
      </c>
      <c r="L307" s="37">
        <f t="shared" si="49"/>
        <v>2155768.4271720527</v>
      </c>
      <c r="M307" s="37">
        <f t="shared" si="50"/>
        <v>2039611.5391402789</v>
      </c>
      <c r="N307" s="41">
        <f>jan!M307</f>
        <v>2413964.2174740336</v>
      </c>
      <c r="O307" s="41">
        <f t="shared" si="48"/>
        <v>-374352.67833375465</v>
      </c>
      <c r="P307" s="4"/>
      <c r="Q307" s="63"/>
      <c r="R307" s="4"/>
    </row>
    <row r="308" spans="1:18" s="34" customFormat="1" x14ac:dyDescent="0.2">
      <c r="A308" s="33">
        <v>5042</v>
      </c>
      <c r="B308" s="34" t="s">
        <v>375</v>
      </c>
      <c r="C308" s="36">
        <v>5533380</v>
      </c>
      <c r="D308" s="36">
        <f>jan!D308</f>
        <v>1295</v>
      </c>
      <c r="E308" s="37">
        <f t="shared" si="44"/>
        <v>4272.8803088803088</v>
      </c>
      <c r="F308" s="38">
        <f t="shared" si="41"/>
        <v>0.89147214414808662</v>
      </c>
      <c r="G308" s="39">
        <f t="shared" si="45"/>
        <v>312.10837575488586</v>
      </c>
      <c r="H308" s="39">
        <f t="shared" si="42"/>
        <v>14.306086460504456</v>
      </c>
      <c r="I308" s="66">
        <f t="shared" si="46"/>
        <v>326.4144622153903</v>
      </c>
      <c r="J308" s="80">
        <f t="shared" si="47"/>
        <v>-57.474956967725774</v>
      </c>
      <c r="K308" s="37">
        <f t="shared" si="43"/>
        <v>268.93950524766456</v>
      </c>
      <c r="L308" s="37">
        <f t="shared" si="49"/>
        <v>422706.72856893041</v>
      </c>
      <c r="M308" s="37">
        <f t="shared" si="50"/>
        <v>348276.65929572558</v>
      </c>
      <c r="N308" s="41">
        <f>jan!M308</f>
        <v>1202371.6914046879</v>
      </c>
      <c r="O308" s="41">
        <f t="shared" si="48"/>
        <v>-854095.0321089623</v>
      </c>
      <c r="P308" s="4"/>
      <c r="Q308" s="63"/>
      <c r="R308" s="4"/>
    </row>
    <row r="309" spans="1:18" s="34" customFormat="1" x14ac:dyDescent="0.2">
      <c r="A309" s="33">
        <v>5043</v>
      </c>
      <c r="B309" s="34" t="s">
        <v>392</v>
      </c>
      <c r="C309" s="36">
        <v>2971389</v>
      </c>
      <c r="D309" s="36">
        <f>jan!D309</f>
        <v>429</v>
      </c>
      <c r="E309" s="37">
        <f t="shared" si="44"/>
        <v>6926.3146853146854</v>
      </c>
      <c r="F309" s="38">
        <f t="shared" si="41"/>
        <v>1.4450712767987399</v>
      </c>
      <c r="G309" s="39">
        <f t="shared" si="45"/>
        <v>-1279.9522501057402</v>
      </c>
      <c r="H309" s="39">
        <f t="shared" si="42"/>
        <v>0</v>
      </c>
      <c r="I309" s="66">
        <f t="shared" si="46"/>
        <v>-1279.9522501057402</v>
      </c>
      <c r="J309" s="80">
        <f t="shared" si="47"/>
        <v>-57.474956967725774</v>
      </c>
      <c r="K309" s="37">
        <f t="shared" si="43"/>
        <v>-1337.427207073466</v>
      </c>
      <c r="L309" s="37">
        <f t="shared" si="49"/>
        <v>-549099.51529536257</v>
      </c>
      <c r="M309" s="37">
        <f t="shared" si="50"/>
        <v>-573756.2718345169</v>
      </c>
      <c r="N309" s="41">
        <f>jan!M309</f>
        <v>514221.0608591591</v>
      </c>
      <c r="O309" s="41">
        <f t="shared" si="48"/>
        <v>-1087977.332693676</v>
      </c>
      <c r="P309" s="4"/>
      <c r="Q309" s="63"/>
      <c r="R309" s="4"/>
    </row>
    <row r="310" spans="1:18" s="34" customFormat="1" x14ac:dyDescent="0.2">
      <c r="A310" s="33">
        <v>5044</v>
      </c>
      <c r="B310" s="34" t="s">
        <v>376</v>
      </c>
      <c r="C310" s="36">
        <v>7922348</v>
      </c>
      <c r="D310" s="36">
        <f>jan!D310</f>
        <v>814</v>
      </c>
      <c r="E310" s="37">
        <f t="shared" si="44"/>
        <v>9732.6142506142514</v>
      </c>
      <c r="F310" s="38">
        <f t="shared" si="41"/>
        <v>2.030563429574491</v>
      </c>
      <c r="G310" s="39">
        <f t="shared" si="45"/>
        <v>-2963.7319892854798</v>
      </c>
      <c r="H310" s="39">
        <f t="shared" si="42"/>
        <v>0</v>
      </c>
      <c r="I310" s="66">
        <f t="shared" si="46"/>
        <v>-2963.7319892854798</v>
      </c>
      <c r="J310" s="80">
        <f t="shared" si="47"/>
        <v>-57.474956967725774</v>
      </c>
      <c r="K310" s="37">
        <f t="shared" si="43"/>
        <v>-3021.2069462532054</v>
      </c>
      <c r="L310" s="37">
        <f t="shared" si="49"/>
        <v>-2412477.8392783804</v>
      </c>
      <c r="M310" s="37">
        <f t="shared" si="50"/>
        <v>-2459262.4542501094</v>
      </c>
      <c r="N310" s="41">
        <f>jan!M310</f>
        <v>428599.4231686609</v>
      </c>
      <c r="O310" s="41">
        <f t="shared" si="48"/>
        <v>-2887861.8774187705</v>
      </c>
      <c r="P310" s="4"/>
      <c r="Q310" s="63"/>
      <c r="R310" s="4"/>
    </row>
    <row r="311" spans="1:18" s="34" customFormat="1" x14ac:dyDescent="0.2">
      <c r="A311" s="33">
        <v>5045</v>
      </c>
      <c r="B311" s="34" t="s">
        <v>377</v>
      </c>
      <c r="C311" s="36">
        <v>10084714</v>
      </c>
      <c r="D311" s="36">
        <f>jan!D311</f>
        <v>2296</v>
      </c>
      <c r="E311" s="37">
        <f t="shared" si="44"/>
        <v>4392.297038327526</v>
      </c>
      <c r="F311" s="38">
        <f t="shared" si="41"/>
        <v>0.91638664681417215</v>
      </c>
      <c r="G311" s="39">
        <f t="shared" si="45"/>
        <v>240.4583380865555</v>
      </c>
      <c r="H311" s="39">
        <f t="shared" si="42"/>
        <v>0</v>
      </c>
      <c r="I311" s="66">
        <f t="shared" si="46"/>
        <v>240.4583380865555</v>
      </c>
      <c r="J311" s="80">
        <f t="shared" si="47"/>
        <v>-57.474956967725774</v>
      </c>
      <c r="K311" s="37">
        <f t="shared" si="43"/>
        <v>182.98338111882973</v>
      </c>
      <c r="L311" s="37">
        <f t="shared" si="49"/>
        <v>552092.34424673137</v>
      </c>
      <c r="M311" s="37">
        <f t="shared" si="50"/>
        <v>420129.84304883308</v>
      </c>
      <c r="N311" s="41">
        <f>jan!M311</f>
        <v>2328870.3834093921</v>
      </c>
      <c r="O311" s="41">
        <f t="shared" si="48"/>
        <v>-1908740.540360559</v>
      </c>
      <c r="P311" s="4"/>
      <c r="Q311" s="63"/>
      <c r="R311" s="4"/>
    </row>
    <row r="312" spans="1:18" s="34" customFormat="1" x14ac:dyDescent="0.2">
      <c r="A312" s="33">
        <v>5046</v>
      </c>
      <c r="B312" s="34" t="s">
        <v>378</v>
      </c>
      <c r="C312" s="36">
        <v>3686877</v>
      </c>
      <c r="D312" s="36">
        <f>jan!D312</f>
        <v>1216</v>
      </c>
      <c r="E312" s="37">
        <f t="shared" si="44"/>
        <v>3031.9712171052633</v>
      </c>
      <c r="F312" s="38">
        <f t="shared" si="41"/>
        <v>0.63257514522245106</v>
      </c>
      <c r="G312" s="39">
        <f t="shared" si="45"/>
        <v>1056.6538308199131</v>
      </c>
      <c r="H312" s="39">
        <f t="shared" si="42"/>
        <v>448.62426858177031</v>
      </c>
      <c r="I312" s="66">
        <f t="shared" si="46"/>
        <v>1505.2780994016834</v>
      </c>
      <c r="J312" s="80">
        <f t="shared" si="47"/>
        <v>-57.474956967725774</v>
      </c>
      <c r="K312" s="37">
        <f t="shared" si="43"/>
        <v>1447.8031424339576</v>
      </c>
      <c r="L312" s="37">
        <f t="shared" si="49"/>
        <v>1830418.168872447</v>
      </c>
      <c r="M312" s="37">
        <f t="shared" si="50"/>
        <v>1760528.6211996926</v>
      </c>
      <c r="N312" s="41">
        <f>jan!M312</f>
        <v>1497202.2917359851</v>
      </c>
      <c r="O312" s="41">
        <f t="shared" si="48"/>
        <v>263326.32946370752</v>
      </c>
      <c r="P312" s="4"/>
      <c r="Q312" s="63"/>
      <c r="R312" s="4"/>
    </row>
    <row r="313" spans="1:18" s="34" customFormat="1" x14ac:dyDescent="0.2">
      <c r="A313" s="33">
        <v>5047</v>
      </c>
      <c r="B313" s="34" t="s">
        <v>379</v>
      </c>
      <c r="C313" s="36">
        <v>14015479</v>
      </c>
      <c r="D313" s="36">
        <f>jan!D313</f>
        <v>3873</v>
      </c>
      <c r="E313" s="37">
        <f t="shared" si="44"/>
        <v>3618.7655564162146</v>
      </c>
      <c r="F313" s="38">
        <f t="shared" si="41"/>
        <v>0.7550009493696711</v>
      </c>
      <c r="G313" s="39">
        <f t="shared" si="45"/>
        <v>704.57722723334234</v>
      </c>
      <c r="H313" s="39">
        <f t="shared" si="42"/>
        <v>243.24624982293741</v>
      </c>
      <c r="I313" s="66">
        <f t="shared" si="46"/>
        <v>947.82347705627978</v>
      </c>
      <c r="J313" s="80">
        <f t="shared" si="47"/>
        <v>-57.474956967725774</v>
      </c>
      <c r="K313" s="37">
        <f t="shared" si="43"/>
        <v>890.34852008855398</v>
      </c>
      <c r="L313" s="37">
        <f t="shared" si="49"/>
        <v>3670920.3266389715</v>
      </c>
      <c r="M313" s="37">
        <f t="shared" si="50"/>
        <v>3448319.8183029694</v>
      </c>
      <c r="N313" s="41">
        <f>jan!M313</f>
        <v>3036177.7609732491</v>
      </c>
      <c r="O313" s="41">
        <f t="shared" si="48"/>
        <v>412142.05732972035</v>
      </c>
      <c r="P313" s="4"/>
      <c r="Q313" s="63"/>
      <c r="R313" s="4"/>
    </row>
    <row r="314" spans="1:18" s="34" customFormat="1" x14ac:dyDescent="0.2">
      <c r="A314" s="33">
        <v>5049</v>
      </c>
      <c r="B314" s="34" t="s">
        <v>380</v>
      </c>
      <c r="C314" s="36">
        <v>5394990</v>
      </c>
      <c r="D314" s="36">
        <f>jan!D314</f>
        <v>1108</v>
      </c>
      <c r="E314" s="37">
        <f t="shared" si="44"/>
        <v>4869.1245487364622</v>
      </c>
      <c r="F314" s="38">
        <f t="shared" si="41"/>
        <v>1.0158695277667722</v>
      </c>
      <c r="G314" s="39">
        <f t="shared" si="45"/>
        <v>-45.638168158806181</v>
      </c>
      <c r="H314" s="39">
        <f t="shared" si="42"/>
        <v>0</v>
      </c>
      <c r="I314" s="66">
        <f t="shared" si="46"/>
        <v>-45.638168158806181</v>
      </c>
      <c r="J314" s="80">
        <f t="shared" si="47"/>
        <v>-57.474956967725774</v>
      </c>
      <c r="K314" s="37">
        <f t="shared" si="43"/>
        <v>-103.11312512653195</v>
      </c>
      <c r="L314" s="37">
        <f t="shared" si="49"/>
        <v>-50567.090319957249</v>
      </c>
      <c r="M314" s="37">
        <f t="shared" si="50"/>
        <v>-114249.3426401974</v>
      </c>
      <c r="N314" s="41">
        <f>jan!M314</f>
        <v>167195.07162170409</v>
      </c>
      <c r="O314" s="41">
        <f t="shared" si="48"/>
        <v>-281444.41426190152</v>
      </c>
      <c r="P314" s="4"/>
      <c r="Q314" s="63"/>
      <c r="R314" s="4"/>
    </row>
    <row r="315" spans="1:18" s="34" customFormat="1" x14ac:dyDescent="0.2">
      <c r="A315" s="33">
        <v>5052</v>
      </c>
      <c r="B315" s="34" t="s">
        <v>381</v>
      </c>
      <c r="C315" s="36">
        <v>1907116</v>
      </c>
      <c r="D315" s="36">
        <f>jan!D315</f>
        <v>582</v>
      </c>
      <c r="E315" s="37">
        <f t="shared" si="44"/>
        <v>3276.8316151202748</v>
      </c>
      <c r="F315" s="38">
        <f t="shared" si="41"/>
        <v>0.68366158066079763</v>
      </c>
      <c r="G315" s="39">
        <f t="shared" si="45"/>
        <v>909.73759201090627</v>
      </c>
      <c r="H315" s="39">
        <f t="shared" si="42"/>
        <v>362.92312927651631</v>
      </c>
      <c r="I315" s="66">
        <f t="shared" si="46"/>
        <v>1272.6607212874226</v>
      </c>
      <c r="J315" s="80">
        <f t="shared" si="47"/>
        <v>-57.474956967725774</v>
      </c>
      <c r="K315" s="37">
        <f t="shared" si="43"/>
        <v>1215.1857643196968</v>
      </c>
      <c r="L315" s="37">
        <f t="shared" si="49"/>
        <v>740688.53978927992</v>
      </c>
      <c r="M315" s="37">
        <f t="shared" si="50"/>
        <v>707238.11483406357</v>
      </c>
      <c r="N315" s="41">
        <f>jan!M315</f>
        <v>718696.66717955843</v>
      </c>
      <c r="O315" s="41">
        <f t="shared" si="48"/>
        <v>-11458.552345494856</v>
      </c>
      <c r="P315" s="4"/>
      <c r="Q315" s="63"/>
      <c r="R315" s="4"/>
    </row>
    <row r="316" spans="1:18" s="34" customFormat="1" x14ac:dyDescent="0.2">
      <c r="A316" s="33">
        <v>5053</v>
      </c>
      <c r="B316" s="34" t="s">
        <v>382</v>
      </c>
      <c r="C316" s="36">
        <v>26132464</v>
      </c>
      <c r="D316" s="36">
        <f>jan!D316</f>
        <v>6841</v>
      </c>
      <c r="E316" s="37">
        <f t="shared" si="44"/>
        <v>3819.977196316328</v>
      </c>
      <c r="F316" s="38">
        <f t="shared" si="41"/>
        <v>0.79698072860114488</v>
      </c>
      <c r="G316" s="39">
        <f t="shared" si="45"/>
        <v>583.85024329327427</v>
      </c>
      <c r="H316" s="39">
        <f t="shared" si="42"/>
        <v>172.82217585789772</v>
      </c>
      <c r="I316" s="66">
        <f t="shared" si="46"/>
        <v>756.67241915117199</v>
      </c>
      <c r="J316" s="80">
        <f t="shared" si="47"/>
        <v>-57.474956967725774</v>
      </c>
      <c r="K316" s="37">
        <f t="shared" si="43"/>
        <v>699.19746218344619</v>
      </c>
      <c r="L316" s="37">
        <f t="shared" si="49"/>
        <v>5176396.0194131676</v>
      </c>
      <c r="M316" s="37">
        <f t="shared" si="50"/>
        <v>4783209.8387969555</v>
      </c>
      <c r="N316" s="41">
        <f>jan!M316</f>
        <v>4187203.1358683161</v>
      </c>
      <c r="O316" s="41">
        <f t="shared" si="48"/>
        <v>596006.70292863948</v>
      </c>
      <c r="P316" s="4"/>
      <c r="Q316" s="63"/>
      <c r="R316" s="4"/>
    </row>
    <row r="317" spans="1:18" s="34" customFormat="1" x14ac:dyDescent="0.2">
      <c r="A317" s="33">
        <v>5054</v>
      </c>
      <c r="B317" s="34" t="s">
        <v>383</v>
      </c>
      <c r="C317" s="36">
        <v>33553132</v>
      </c>
      <c r="D317" s="36">
        <f>jan!D317</f>
        <v>9977</v>
      </c>
      <c r="E317" s="37">
        <f t="shared" si="44"/>
        <v>3363.0482108850356</v>
      </c>
      <c r="F317" s="38">
        <f t="shared" si="41"/>
        <v>0.701649375293805</v>
      </c>
      <c r="G317" s="39">
        <f t="shared" si="45"/>
        <v>858.00763455204981</v>
      </c>
      <c r="H317" s="39">
        <f t="shared" si="42"/>
        <v>332.74732075885004</v>
      </c>
      <c r="I317" s="66">
        <f t="shared" si="46"/>
        <v>1190.7549553108997</v>
      </c>
      <c r="J317" s="80">
        <f t="shared" si="47"/>
        <v>-57.474956967725774</v>
      </c>
      <c r="K317" s="37">
        <f t="shared" si="43"/>
        <v>1133.2799983431739</v>
      </c>
      <c r="L317" s="37">
        <f t="shared" si="49"/>
        <v>11880162.189136846</v>
      </c>
      <c r="M317" s="37">
        <f t="shared" si="50"/>
        <v>11306734.543469846</v>
      </c>
      <c r="N317" s="41">
        <f>jan!M317</f>
        <v>10034105.146134805</v>
      </c>
      <c r="O317" s="41">
        <f t="shared" si="48"/>
        <v>1272629.3973350413</v>
      </c>
      <c r="P317" s="4"/>
      <c r="Q317" s="63"/>
      <c r="R317" s="4"/>
    </row>
    <row r="318" spans="1:18" s="34" customFormat="1" x14ac:dyDescent="0.2">
      <c r="A318" s="33">
        <v>5055</v>
      </c>
      <c r="B318" s="34" t="s">
        <v>411</v>
      </c>
      <c r="C318" s="36">
        <v>23848189</v>
      </c>
      <c r="D318" s="36">
        <f>jan!D318</f>
        <v>5880</v>
      </c>
      <c r="E318" s="37">
        <f t="shared" si="44"/>
        <v>4055.814455782313</v>
      </c>
      <c r="F318" s="38">
        <f t="shared" si="41"/>
        <v>0.84618462203321787</v>
      </c>
      <c r="G318" s="39">
        <f t="shared" si="45"/>
        <v>442.34788761368333</v>
      </c>
      <c r="H318" s="39">
        <f t="shared" si="42"/>
        <v>90.279135044802999</v>
      </c>
      <c r="I318" s="66">
        <f t="shared" si="46"/>
        <v>532.62702265848634</v>
      </c>
      <c r="J318" s="80">
        <f t="shared" si="47"/>
        <v>-57.474956967725774</v>
      </c>
      <c r="K318" s="37">
        <f t="shared" si="43"/>
        <v>475.15206569076054</v>
      </c>
      <c r="L318" s="37">
        <f t="shared" si="49"/>
        <v>3131846.8932318995</v>
      </c>
      <c r="M318" s="37">
        <f t="shared" si="50"/>
        <v>2793894.146261672</v>
      </c>
      <c r="N318" s="41">
        <f>jan!M318</f>
        <v>2547123.1879996643</v>
      </c>
      <c r="O318" s="41">
        <f t="shared" si="48"/>
        <v>246770.95826200768</v>
      </c>
      <c r="P318" s="4"/>
      <c r="Q318" s="63"/>
      <c r="R318" s="4"/>
    </row>
    <row r="319" spans="1:18" s="34" customFormat="1" x14ac:dyDescent="0.2">
      <c r="A319" s="33">
        <v>5056</v>
      </c>
      <c r="B319" s="34" t="s">
        <v>355</v>
      </c>
      <c r="C319" s="36">
        <v>21588603</v>
      </c>
      <c r="D319" s="36">
        <f>jan!D319</f>
        <v>5281</v>
      </c>
      <c r="E319" s="37">
        <f t="shared" si="44"/>
        <v>4087.9763302404849</v>
      </c>
      <c r="F319" s="38">
        <f t="shared" si="41"/>
        <v>0.85289471291113472</v>
      </c>
      <c r="G319" s="39">
        <f t="shared" si="45"/>
        <v>423.05076293878017</v>
      </c>
      <c r="H319" s="39">
        <f t="shared" si="42"/>
        <v>79.022478984442813</v>
      </c>
      <c r="I319" s="66">
        <f t="shared" si="46"/>
        <v>502.07324192322301</v>
      </c>
      <c r="J319" s="80">
        <f t="shared" si="47"/>
        <v>-57.474956967725774</v>
      </c>
      <c r="K319" s="37">
        <f t="shared" si="43"/>
        <v>444.59828495549721</v>
      </c>
      <c r="L319" s="37">
        <f t="shared" si="49"/>
        <v>2651448.7905965406</v>
      </c>
      <c r="M319" s="37">
        <f t="shared" si="50"/>
        <v>2347923.5428499808</v>
      </c>
      <c r="N319" s="41">
        <f>jan!M319</f>
        <v>1367194.7145622836</v>
      </c>
      <c r="O319" s="41">
        <f t="shared" si="48"/>
        <v>980728.82828769716</v>
      </c>
      <c r="P319" s="4"/>
      <c r="Q319" s="63"/>
      <c r="R319" s="4"/>
    </row>
    <row r="320" spans="1:18" s="34" customFormat="1" x14ac:dyDescent="0.2">
      <c r="A320" s="33">
        <v>5057</v>
      </c>
      <c r="B320" s="34" t="s">
        <v>357</v>
      </c>
      <c r="C320" s="36">
        <v>41178030</v>
      </c>
      <c r="D320" s="36">
        <f>jan!D320</f>
        <v>10472</v>
      </c>
      <c r="E320" s="37">
        <f t="shared" si="44"/>
        <v>3932.2030175706645</v>
      </c>
      <c r="F320" s="38">
        <f t="shared" si="41"/>
        <v>0.82039495653878625</v>
      </c>
      <c r="G320" s="39">
        <f t="shared" si="45"/>
        <v>516.51475054067237</v>
      </c>
      <c r="H320" s="39">
        <f t="shared" si="42"/>
        <v>133.54313841887995</v>
      </c>
      <c r="I320" s="66">
        <f t="shared" si="46"/>
        <v>650.05788895955232</v>
      </c>
      <c r="J320" s="80">
        <f t="shared" si="47"/>
        <v>-57.474956967725774</v>
      </c>
      <c r="K320" s="37">
        <f t="shared" si="43"/>
        <v>592.58293199182651</v>
      </c>
      <c r="L320" s="37">
        <f t="shared" si="49"/>
        <v>6807406.2131844321</v>
      </c>
      <c r="M320" s="37">
        <f t="shared" si="50"/>
        <v>6205528.4638184076</v>
      </c>
      <c r="N320" s="41">
        <f>jan!M320</f>
        <v>4925991.6048184475</v>
      </c>
      <c r="O320" s="41">
        <f t="shared" si="48"/>
        <v>1279536.8589999601</v>
      </c>
      <c r="P320" s="4"/>
      <c r="Q320" s="63"/>
      <c r="R320" s="4"/>
    </row>
    <row r="321" spans="1:18" s="34" customFormat="1" x14ac:dyDescent="0.2">
      <c r="A321" s="33">
        <v>5058</v>
      </c>
      <c r="B321" s="34" t="s">
        <v>358</v>
      </c>
      <c r="C321" s="36">
        <v>17967573</v>
      </c>
      <c r="D321" s="36">
        <f>jan!D321</f>
        <v>4252</v>
      </c>
      <c r="E321" s="37">
        <f t="shared" si="44"/>
        <v>4225.6756820319852</v>
      </c>
      <c r="F321" s="38">
        <f t="shared" si="41"/>
        <v>0.88162360946698937</v>
      </c>
      <c r="G321" s="39">
        <f t="shared" si="45"/>
        <v>340.43115186388002</v>
      </c>
      <c r="H321" s="39">
        <f t="shared" si="42"/>
        <v>30.82770585741773</v>
      </c>
      <c r="I321" s="66">
        <f t="shared" si="46"/>
        <v>371.25885772129777</v>
      </c>
      <c r="J321" s="80">
        <f t="shared" si="47"/>
        <v>-57.474956967725774</v>
      </c>
      <c r="K321" s="37">
        <f t="shared" si="43"/>
        <v>313.78390075357197</v>
      </c>
      <c r="L321" s="37">
        <f t="shared" si="49"/>
        <v>1578592.663030958</v>
      </c>
      <c r="M321" s="37">
        <f t="shared" si="50"/>
        <v>1334209.1460041881</v>
      </c>
      <c r="N321" s="41">
        <f>jan!M321</f>
        <v>1310686.2416623419</v>
      </c>
      <c r="O321" s="41">
        <f t="shared" si="48"/>
        <v>23522.904341846239</v>
      </c>
      <c r="P321" s="4"/>
      <c r="Q321" s="63"/>
      <c r="R321" s="4"/>
    </row>
    <row r="322" spans="1:18" s="34" customFormat="1" x14ac:dyDescent="0.2">
      <c r="A322" s="33">
        <v>5059</v>
      </c>
      <c r="B322" s="34" t="s">
        <v>412</v>
      </c>
      <c r="C322" s="36">
        <v>69448455</v>
      </c>
      <c r="D322" s="36">
        <f>jan!D322</f>
        <v>18690</v>
      </c>
      <c r="E322" s="37">
        <f t="shared" si="44"/>
        <v>3715.8081861958267</v>
      </c>
      <c r="F322" s="38">
        <f t="shared" si="41"/>
        <v>0.77524743300358068</v>
      </c>
      <c r="G322" s="39">
        <f t="shared" si="45"/>
        <v>646.3516493655751</v>
      </c>
      <c r="H322" s="39">
        <f t="shared" si="42"/>
        <v>209.28132940007319</v>
      </c>
      <c r="I322" s="66">
        <f t="shared" si="46"/>
        <v>855.63297876564832</v>
      </c>
      <c r="J322" s="80">
        <f t="shared" si="47"/>
        <v>-57.474956967725774</v>
      </c>
      <c r="K322" s="37">
        <f t="shared" si="43"/>
        <v>798.15802179792252</v>
      </c>
      <c r="L322" s="37">
        <f t="shared" si="49"/>
        <v>15991780.373129968</v>
      </c>
      <c r="M322" s="37">
        <f t="shared" si="50"/>
        <v>14917573.427403172</v>
      </c>
      <c r="N322" s="41">
        <f>jan!M322</f>
        <v>13613180.697570357</v>
      </c>
      <c r="O322" s="41">
        <f t="shared" si="48"/>
        <v>1304392.729832815</v>
      </c>
      <c r="P322" s="4"/>
      <c r="Q322" s="63"/>
      <c r="R322" s="4"/>
    </row>
    <row r="323" spans="1:18" s="34" customFormat="1" x14ac:dyDescent="0.2">
      <c r="A323" s="33">
        <v>5060</v>
      </c>
      <c r="B323" s="34" t="s">
        <v>413</v>
      </c>
      <c r="C323" s="36">
        <v>43789626</v>
      </c>
      <c r="D323" s="36">
        <f>jan!D323</f>
        <v>9890</v>
      </c>
      <c r="E323" s="37">
        <f t="shared" si="44"/>
        <v>4427.6669362992925</v>
      </c>
      <c r="F323" s="38">
        <f t="shared" si="41"/>
        <v>0.92376604349833813</v>
      </c>
      <c r="G323" s="39">
        <f t="shared" si="45"/>
        <v>219.23639930349563</v>
      </c>
      <c r="H323" s="39">
        <f t="shared" si="42"/>
        <v>0</v>
      </c>
      <c r="I323" s="66">
        <f t="shared" si="46"/>
        <v>219.23639930349563</v>
      </c>
      <c r="J323" s="80">
        <f t="shared" si="47"/>
        <v>-57.474956967725774</v>
      </c>
      <c r="K323" s="37">
        <f t="shared" si="43"/>
        <v>161.76144233576986</v>
      </c>
      <c r="L323" s="37">
        <f t="shared" si="49"/>
        <v>2168247.9891115716</v>
      </c>
      <c r="M323" s="37">
        <f t="shared" si="50"/>
        <v>1599820.664700764</v>
      </c>
      <c r="N323" s="41">
        <f>jan!M323</f>
        <v>956068.7075258611</v>
      </c>
      <c r="O323" s="41">
        <f t="shared" si="48"/>
        <v>643751.9571749029</v>
      </c>
      <c r="P323" s="4"/>
      <c r="Q323" s="63"/>
      <c r="R323" s="4"/>
    </row>
    <row r="324" spans="1:18" s="34" customFormat="1" x14ac:dyDescent="0.2">
      <c r="A324" s="33">
        <v>5061</v>
      </c>
      <c r="B324" s="34" t="s">
        <v>285</v>
      </c>
      <c r="C324" s="36">
        <v>8091982</v>
      </c>
      <c r="D324" s="36">
        <f>jan!D324</f>
        <v>1957</v>
      </c>
      <c r="E324" s="37">
        <f t="shared" si="44"/>
        <v>4134.891159938682</v>
      </c>
      <c r="F324" s="38">
        <f t="shared" si="41"/>
        <v>0.86268278578003144</v>
      </c>
      <c r="G324" s="39">
        <f t="shared" si="45"/>
        <v>394.90186511986195</v>
      </c>
      <c r="H324" s="39">
        <f t="shared" si="42"/>
        <v>62.602288590073833</v>
      </c>
      <c r="I324" s="66">
        <f t="shared" si="46"/>
        <v>457.50415370993579</v>
      </c>
      <c r="J324" s="80">
        <f t="shared" si="47"/>
        <v>-57.474956967725774</v>
      </c>
      <c r="K324" s="37">
        <f t="shared" si="43"/>
        <v>400.02919674221005</v>
      </c>
      <c r="L324" s="37">
        <f t="shared" si="49"/>
        <v>895335.62881034438</v>
      </c>
      <c r="M324" s="37">
        <f t="shared" si="50"/>
        <v>782857.13802450511</v>
      </c>
      <c r="N324" s="41">
        <f>jan!M324</f>
        <v>2161164.9968563505</v>
      </c>
      <c r="O324" s="41">
        <f t="shared" si="48"/>
        <v>-1378307.8588318452</v>
      </c>
      <c r="P324" s="4"/>
      <c r="Q324" s="63"/>
      <c r="R324" s="4"/>
    </row>
    <row r="325" spans="1:18" s="34" customFormat="1" x14ac:dyDescent="0.2">
      <c r="A325" s="33">
        <v>5401</v>
      </c>
      <c r="B325" s="34" t="s">
        <v>324</v>
      </c>
      <c r="C325" s="36">
        <v>371128353</v>
      </c>
      <c r="D325" s="36">
        <f>jan!D325</f>
        <v>77992</v>
      </c>
      <c r="E325" s="37">
        <f t="shared" si="44"/>
        <v>4758.5438634731763</v>
      </c>
      <c r="F325" s="38">
        <f t="shared" si="41"/>
        <v>0.99279853268456753</v>
      </c>
      <c r="G325" s="39">
        <f t="shared" si="45"/>
        <v>20.710242999165349</v>
      </c>
      <c r="H325" s="39">
        <f t="shared" si="42"/>
        <v>0</v>
      </c>
      <c r="I325" s="66">
        <f t="shared" si="46"/>
        <v>20.710242999165349</v>
      </c>
      <c r="J325" s="80">
        <f t="shared" si="47"/>
        <v>-57.474956967725774</v>
      </c>
      <c r="K325" s="37">
        <f t="shared" si="43"/>
        <v>-36.764713968560429</v>
      </c>
      <c r="L325" s="37">
        <f t="shared" si="49"/>
        <v>1615233.2719909039</v>
      </c>
      <c r="M325" s="37">
        <f t="shared" si="50"/>
        <v>-2867353.5718359649</v>
      </c>
      <c r="N325" s="41">
        <f>jan!M325</f>
        <v>-9382879.2350902949</v>
      </c>
      <c r="O325" s="41">
        <f t="shared" si="48"/>
        <v>6515525.6632543299</v>
      </c>
      <c r="P325" s="4"/>
      <c r="Q325" s="63"/>
      <c r="R325" s="4"/>
    </row>
    <row r="326" spans="1:18" s="34" customFormat="1" x14ac:dyDescent="0.2">
      <c r="A326" s="33">
        <v>5402</v>
      </c>
      <c r="B326" s="34" t="s">
        <v>386</v>
      </c>
      <c r="C326" s="36">
        <v>106045522</v>
      </c>
      <c r="D326" s="36">
        <f>jan!D326</f>
        <v>24903</v>
      </c>
      <c r="E326" s="37">
        <f t="shared" si="44"/>
        <v>4258.3432518170503</v>
      </c>
      <c r="F326" s="38">
        <f t="shared" si="41"/>
        <v>0.88843920606113558</v>
      </c>
      <c r="G326" s="39">
        <f t="shared" si="45"/>
        <v>320.83060999284095</v>
      </c>
      <c r="H326" s="39">
        <f t="shared" si="42"/>
        <v>19.394056432644945</v>
      </c>
      <c r="I326" s="66">
        <f t="shared" si="46"/>
        <v>340.22466642548591</v>
      </c>
      <c r="J326" s="80">
        <f t="shared" si="47"/>
        <v>-57.474956967725774</v>
      </c>
      <c r="K326" s="37">
        <f t="shared" si="43"/>
        <v>282.7497094577601</v>
      </c>
      <c r="L326" s="37">
        <f t="shared" si="49"/>
        <v>8472614.8679938763</v>
      </c>
      <c r="M326" s="37">
        <f t="shared" si="50"/>
        <v>7041316.0146265998</v>
      </c>
      <c r="N326" s="41">
        <f>jan!M326</f>
        <v>4368749.2395264432</v>
      </c>
      <c r="O326" s="41">
        <f t="shared" si="48"/>
        <v>2672566.7751001567</v>
      </c>
      <c r="P326" s="4"/>
      <c r="Q326" s="63"/>
      <c r="R326" s="4"/>
    </row>
    <row r="327" spans="1:18" s="34" customFormat="1" x14ac:dyDescent="0.2">
      <c r="A327" s="33">
        <v>5403</v>
      </c>
      <c r="B327" s="34" t="s">
        <v>342</v>
      </c>
      <c r="C327" s="36">
        <v>96914328</v>
      </c>
      <c r="D327" s="36">
        <f>jan!D327</f>
        <v>21317</v>
      </c>
      <c r="E327" s="37">
        <f t="shared" si="44"/>
        <v>4546.3399164985694</v>
      </c>
      <c r="F327" s="38">
        <f t="shared" si="41"/>
        <v>0.94852537408169724</v>
      </c>
      <c r="G327" s="39">
        <f t="shared" si="45"/>
        <v>148.03261118392948</v>
      </c>
      <c r="H327" s="39">
        <f t="shared" si="42"/>
        <v>0</v>
      </c>
      <c r="I327" s="66">
        <f t="shared" si="46"/>
        <v>148.03261118392948</v>
      </c>
      <c r="J327" s="80">
        <f t="shared" si="47"/>
        <v>-57.474956967725774</v>
      </c>
      <c r="K327" s="37">
        <f t="shared" si="43"/>
        <v>90.557654216203701</v>
      </c>
      <c r="L327" s="37">
        <f t="shared" si="49"/>
        <v>3155611.1726078247</v>
      </c>
      <c r="M327" s="37">
        <f t="shared" si="50"/>
        <v>1930417.5149268142</v>
      </c>
      <c r="N327" s="41">
        <f>jan!M327</f>
        <v>2788347.4745125086</v>
      </c>
      <c r="O327" s="41">
        <f t="shared" si="48"/>
        <v>-857929.95958569436</v>
      </c>
      <c r="P327" s="4"/>
      <c r="Q327" s="63"/>
      <c r="R327" s="4"/>
    </row>
    <row r="328" spans="1:18" s="34" customFormat="1" x14ac:dyDescent="0.2">
      <c r="A328" s="33">
        <v>5404</v>
      </c>
      <c r="B328" s="34" t="s">
        <v>339</v>
      </c>
      <c r="C328" s="36">
        <v>7735927</v>
      </c>
      <c r="D328" s="36">
        <f>jan!D328</f>
        <v>1933</v>
      </c>
      <c r="E328" s="37">
        <f t="shared" si="44"/>
        <v>4002.0315571650285</v>
      </c>
      <c r="F328" s="38">
        <f t="shared" ref="F328:F363" si="51">IF(ISNUMBER(C328),E328/E$365,"")</f>
        <v>0.8349636299897002</v>
      </c>
      <c r="G328" s="39">
        <f t="shared" si="45"/>
        <v>474.61762678405398</v>
      </c>
      <c r="H328" s="39">
        <f t="shared" ref="H328:H363" si="52">IF(E328&gt;=E$365*0.9,0,IF(E328&lt;0.9*E$365,(E$365*0.9-E328)*0.35))</f>
        <v>109.10314956085256</v>
      </c>
      <c r="I328" s="66">
        <f t="shared" si="46"/>
        <v>583.72077634490654</v>
      </c>
      <c r="J328" s="80">
        <f t="shared" si="47"/>
        <v>-57.474956967725774</v>
      </c>
      <c r="K328" s="37">
        <f t="shared" ref="K328:K363" si="53">I328+J328</f>
        <v>526.24581937718074</v>
      </c>
      <c r="L328" s="37">
        <f t="shared" si="49"/>
        <v>1128332.2606747043</v>
      </c>
      <c r="M328" s="37">
        <f t="shared" si="50"/>
        <v>1017233.1688560904</v>
      </c>
      <c r="N328" s="41">
        <f>jan!M328</f>
        <v>954082.3703747195</v>
      </c>
      <c r="O328" s="41">
        <f t="shared" si="48"/>
        <v>63150.798481370904</v>
      </c>
      <c r="P328" s="4"/>
      <c r="Q328" s="63"/>
      <c r="R328" s="4"/>
    </row>
    <row r="329" spans="1:18" s="34" customFormat="1" x14ac:dyDescent="0.2">
      <c r="A329" s="33">
        <v>5405</v>
      </c>
      <c r="B329" s="34" t="s">
        <v>340</v>
      </c>
      <c r="C329" s="36">
        <v>23617601</v>
      </c>
      <c r="D329" s="36">
        <f>jan!D329</f>
        <v>5593</v>
      </c>
      <c r="E329" s="37">
        <f t="shared" ref="E329:E363" si="54">(C329)/D329</f>
        <v>4222.7071339173972</v>
      </c>
      <c r="F329" s="38">
        <f t="shared" si="51"/>
        <v>0.88100426659721165</v>
      </c>
      <c r="G329" s="39">
        <f t="shared" ref="G329:G363" si="55">(E$365-E329)*0.6</f>
        <v>342.21228073263279</v>
      </c>
      <c r="H329" s="39">
        <f t="shared" si="52"/>
        <v>31.86669769752352</v>
      </c>
      <c r="I329" s="66">
        <f t="shared" ref="I329:I363" si="56">G329+H329</f>
        <v>374.07897843015633</v>
      </c>
      <c r="J329" s="80">
        <f t="shared" ref="J329:J363" si="57">I$367</f>
        <v>-57.474956967725774</v>
      </c>
      <c r="K329" s="37">
        <f t="shared" si="53"/>
        <v>316.60402146243052</v>
      </c>
      <c r="L329" s="37">
        <f t="shared" si="49"/>
        <v>2092223.7263598642</v>
      </c>
      <c r="M329" s="37">
        <f t="shared" si="50"/>
        <v>1770766.2920393739</v>
      </c>
      <c r="N329" s="41">
        <f>jan!M329</f>
        <v>968480.58084854728</v>
      </c>
      <c r="O329" s="41">
        <f t="shared" ref="O329:O363" si="58">M329-N329</f>
        <v>802285.71119082661</v>
      </c>
      <c r="P329" s="4"/>
      <c r="Q329" s="63"/>
      <c r="R329" s="4"/>
    </row>
    <row r="330" spans="1:18" s="34" customFormat="1" x14ac:dyDescent="0.2">
      <c r="A330" s="33">
        <v>5406</v>
      </c>
      <c r="B330" s="34" t="s">
        <v>341</v>
      </c>
      <c r="C330" s="36">
        <v>56773846</v>
      </c>
      <c r="D330" s="36">
        <f>jan!D330</f>
        <v>11310</v>
      </c>
      <c r="E330" s="37">
        <f t="shared" si="54"/>
        <v>5019.791865605659</v>
      </c>
      <c r="F330" s="38">
        <f t="shared" si="51"/>
        <v>1.0473039949909708</v>
      </c>
      <c r="G330" s="39">
        <f t="shared" si="55"/>
        <v>-136.03855828032428</v>
      </c>
      <c r="H330" s="39">
        <f t="shared" si="52"/>
        <v>0</v>
      </c>
      <c r="I330" s="66">
        <f t="shared" si="56"/>
        <v>-136.03855828032428</v>
      </c>
      <c r="J330" s="80">
        <f t="shared" si="57"/>
        <v>-57.474956967725774</v>
      </c>
      <c r="K330" s="37">
        <f t="shared" si="53"/>
        <v>-193.51351524805006</v>
      </c>
      <c r="L330" s="37">
        <f t="shared" ref="L330:L363" si="59">(I330*D330)</f>
        <v>-1538596.0941504675</v>
      </c>
      <c r="M330" s="37">
        <f t="shared" ref="M330:M363" si="60">(K330*D330)</f>
        <v>-2188637.8574554459</v>
      </c>
      <c r="N330" s="41">
        <f>jan!M330</f>
        <v>-2275184.2115149153</v>
      </c>
      <c r="O330" s="41">
        <f t="shared" si="58"/>
        <v>86546.35405946942</v>
      </c>
      <c r="P330" s="4"/>
      <c r="Q330" s="63"/>
      <c r="R330" s="4"/>
    </row>
    <row r="331" spans="1:18" s="34" customFormat="1" x14ac:dyDescent="0.2">
      <c r="A331" s="33">
        <v>5411</v>
      </c>
      <c r="B331" s="34" t="s">
        <v>325</v>
      </c>
      <c r="C331" s="36">
        <v>9788161</v>
      </c>
      <c r="D331" s="36">
        <f>jan!D331</f>
        <v>2866</v>
      </c>
      <c r="E331" s="37">
        <f t="shared" si="54"/>
        <v>3415.2690160502443</v>
      </c>
      <c r="F331" s="38">
        <f t="shared" si="51"/>
        <v>0.71254446005735816</v>
      </c>
      <c r="G331" s="39">
        <f t="shared" si="55"/>
        <v>826.67515145292452</v>
      </c>
      <c r="H331" s="39">
        <f t="shared" si="52"/>
        <v>314.47003895102699</v>
      </c>
      <c r="I331" s="66">
        <f t="shared" si="56"/>
        <v>1141.1451904039516</v>
      </c>
      <c r="J331" s="80">
        <f t="shared" si="57"/>
        <v>-57.474956967725774</v>
      </c>
      <c r="K331" s="37">
        <f t="shared" si="53"/>
        <v>1083.6702334362258</v>
      </c>
      <c r="L331" s="37">
        <f t="shared" si="59"/>
        <v>3270522.1156977252</v>
      </c>
      <c r="M331" s="37">
        <f t="shared" si="60"/>
        <v>3105798.8890282232</v>
      </c>
      <c r="N331" s="41">
        <f>jan!M331</f>
        <v>2633187.8373481357</v>
      </c>
      <c r="O331" s="41">
        <f t="shared" si="58"/>
        <v>472611.05168008758</v>
      </c>
      <c r="P331" s="4"/>
      <c r="Q331" s="63"/>
      <c r="R331" s="4"/>
    </row>
    <row r="332" spans="1:18" s="34" customFormat="1" x14ac:dyDescent="0.2">
      <c r="A332" s="33">
        <v>5412</v>
      </c>
      <c r="B332" s="34" t="s">
        <v>313</v>
      </c>
      <c r="C332" s="36">
        <v>15369118</v>
      </c>
      <c r="D332" s="36">
        <f>jan!D332</f>
        <v>4206</v>
      </c>
      <c r="E332" s="37">
        <f t="shared" si="54"/>
        <v>3654.0936757013792</v>
      </c>
      <c r="F332" s="38">
        <f t="shared" si="51"/>
        <v>0.76237162955989568</v>
      </c>
      <c r="G332" s="39">
        <f t="shared" si="55"/>
        <v>683.38035566224357</v>
      </c>
      <c r="H332" s="39">
        <f t="shared" si="52"/>
        <v>230.88140807312979</v>
      </c>
      <c r="I332" s="66">
        <f t="shared" si="56"/>
        <v>914.26176373537339</v>
      </c>
      <c r="J332" s="80">
        <f t="shared" si="57"/>
        <v>-57.474956967725774</v>
      </c>
      <c r="K332" s="37">
        <f t="shared" si="53"/>
        <v>856.78680676764759</v>
      </c>
      <c r="L332" s="37">
        <f t="shared" si="59"/>
        <v>3845384.9782709805</v>
      </c>
      <c r="M332" s="37">
        <f t="shared" si="60"/>
        <v>3603645.3092647255</v>
      </c>
      <c r="N332" s="41">
        <f>jan!M332</f>
        <v>2948981.215905882</v>
      </c>
      <c r="O332" s="41">
        <f t="shared" si="58"/>
        <v>654664.09335884359</v>
      </c>
      <c r="P332" s="4"/>
      <c r="Q332" s="63"/>
      <c r="R332" s="4"/>
    </row>
    <row r="333" spans="1:18" s="34" customFormat="1" x14ac:dyDescent="0.2">
      <c r="A333" s="33">
        <v>5413</v>
      </c>
      <c r="B333" s="34" t="s">
        <v>326</v>
      </c>
      <c r="C333" s="36">
        <v>5235927</v>
      </c>
      <c r="D333" s="36">
        <f>jan!D333</f>
        <v>1279</v>
      </c>
      <c r="E333" s="37">
        <f t="shared" si="54"/>
        <v>4093.7662236121969</v>
      </c>
      <c r="F333" s="38">
        <f t="shared" si="51"/>
        <v>0.85410268699076008</v>
      </c>
      <c r="G333" s="39">
        <f t="shared" si="55"/>
        <v>419.57682691575297</v>
      </c>
      <c r="H333" s="39">
        <f t="shared" si="52"/>
        <v>76.996016304343627</v>
      </c>
      <c r="I333" s="66">
        <f t="shared" si="56"/>
        <v>496.57284322009662</v>
      </c>
      <c r="J333" s="80">
        <f t="shared" si="57"/>
        <v>-57.474956967725774</v>
      </c>
      <c r="K333" s="37">
        <f t="shared" si="53"/>
        <v>439.09788625237081</v>
      </c>
      <c r="L333" s="37">
        <f t="shared" si="59"/>
        <v>635116.66647850361</v>
      </c>
      <c r="M333" s="37">
        <f t="shared" si="60"/>
        <v>561606.19651678228</v>
      </c>
      <c r="N333" s="41">
        <f>jan!M333</f>
        <v>911204.42375026713</v>
      </c>
      <c r="O333" s="41">
        <f t="shared" si="58"/>
        <v>-349598.22723348485</v>
      </c>
      <c r="P333" s="4"/>
      <c r="Q333" s="63"/>
      <c r="R333" s="4"/>
    </row>
    <row r="334" spans="1:18" s="34" customFormat="1" x14ac:dyDescent="0.2">
      <c r="A334" s="33">
        <v>5414</v>
      </c>
      <c r="B334" s="34" t="s">
        <v>327</v>
      </c>
      <c r="C334" s="36">
        <v>5129583</v>
      </c>
      <c r="D334" s="36">
        <f>jan!D334</f>
        <v>1079</v>
      </c>
      <c r="E334" s="37">
        <f t="shared" si="54"/>
        <v>4754.0157553290082</v>
      </c>
      <c r="F334" s="38">
        <f t="shared" si="51"/>
        <v>0.99185381109528581</v>
      </c>
      <c r="G334" s="39">
        <f t="shared" si="55"/>
        <v>23.427107885666192</v>
      </c>
      <c r="H334" s="39">
        <f t="shared" si="52"/>
        <v>0</v>
      </c>
      <c r="I334" s="66">
        <f t="shared" si="56"/>
        <v>23.427107885666192</v>
      </c>
      <c r="J334" s="80">
        <f t="shared" si="57"/>
        <v>-57.474956967725774</v>
      </c>
      <c r="K334" s="37">
        <f t="shared" si="53"/>
        <v>-34.047849082059585</v>
      </c>
      <c r="L334" s="37">
        <f t="shared" si="59"/>
        <v>25277.849408633821</v>
      </c>
      <c r="M334" s="37">
        <f t="shared" si="60"/>
        <v>-36737.629159542295</v>
      </c>
      <c r="N334" s="41">
        <f>jan!M334</f>
        <v>19578.757292254875</v>
      </c>
      <c r="O334" s="41">
        <f t="shared" si="58"/>
        <v>-56316.386451797167</v>
      </c>
      <c r="P334" s="4"/>
      <c r="Q334" s="63"/>
      <c r="R334" s="4"/>
    </row>
    <row r="335" spans="1:18" s="34" customFormat="1" x14ac:dyDescent="0.2">
      <c r="A335" s="33">
        <v>5415</v>
      </c>
      <c r="B335" s="34" t="s">
        <v>387</v>
      </c>
      <c r="C335" s="36">
        <v>3106673</v>
      </c>
      <c r="D335" s="36">
        <f>jan!D335</f>
        <v>983</v>
      </c>
      <c r="E335" s="37">
        <f t="shared" si="54"/>
        <v>3160.3997965412004</v>
      </c>
      <c r="F335" s="38">
        <f t="shared" si="51"/>
        <v>0.65936983470666211</v>
      </c>
      <c r="G335" s="39">
        <f t="shared" si="55"/>
        <v>979.59668315835086</v>
      </c>
      <c r="H335" s="39">
        <f t="shared" si="52"/>
        <v>403.67426577919235</v>
      </c>
      <c r="I335" s="66">
        <f t="shared" si="56"/>
        <v>1383.2709489375432</v>
      </c>
      <c r="J335" s="80">
        <f t="shared" si="57"/>
        <v>-57.474956967725774</v>
      </c>
      <c r="K335" s="37">
        <f t="shared" si="53"/>
        <v>1325.7959919698174</v>
      </c>
      <c r="L335" s="37">
        <f t="shared" si="59"/>
        <v>1359755.3428056049</v>
      </c>
      <c r="M335" s="37">
        <f t="shared" si="60"/>
        <v>1303257.4601063305</v>
      </c>
      <c r="N335" s="41">
        <f>jan!M335</f>
        <v>1178354.9471434811</v>
      </c>
      <c r="O335" s="41">
        <f t="shared" si="58"/>
        <v>124902.51296284935</v>
      </c>
      <c r="P335" s="4"/>
      <c r="Q335" s="63"/>
      <c r="R335" s="4"/>
    </row>
    <row r="336" spans="1:18" s="34" customFormat="1" x14ac:dyDescent="0.2">
      <c r="A336" s="33">
        <v>5416</v>
      </c>
      <c r="B336" s="34" t="s">
        <v>328</v>
      </c>
      <c r="C336" s="36">
        <v>24594387</v>
      </c>
      <c r="D336" s="36">
        <f>jan!D336</f>
        <v>3949</v>
      </c>
      <c r="E336" s="37">
        <f t="shared" si="54"/>
        <v>6228.0037984299825</v>
      </c>
      <c r="F336" s="38">
        <f t="shared" si="51"/>
        <v>1.2993792239885389</v>
      </c>
      <c r="G336" s="39">
        <f t="shared" si="55"/>
        <v>-860.96571797491833</v>
      </c>
      <c r="H336" s="39">
        <f t="shared" si="52"/>
        <v>0</v>
      </c>
      <c r="I336" s="66">
        <f t="shared" si="56"/>
        <v>-860.96571797491833</v>
      </c>
      <c r="J336" s="80">
        <f t="shared" si="57"/>
        <v>-57.474956967725774</v>
      </c>
      <c r="K336" s="37">
        <f t="shared" si="53"/>
        <v>-918.44067494264414</v>
      </c>
      <c r="L336" s="37">
        <f t="shared" si="59"/>
        <v>-3399953.6202829527</v>
      </c>
      <c r="M336" s="37">
        <f t="shared" si="60"/>
        <v>-3626922.2253485015</v>
      </c>
      <c r="N336" s="41">
        <f>jan!M336</f>
        <v>-527214.44527607446</v>
      </c>
      <c r="O336" s="41">
        <f t="shared" si="58"/>
        <v>-3099707.7800724269</v>
      </c>
      <c r="P336" s="4"/>
      <c r="Q336" s="63"/>
      <c r="R336" s="4"/>
    </row>
    <row r="337" spans="1:18" s="34" customFormat="1" x14ac:dyDescent="0.2">
      <c r="A337" s="33">
        <v>5417</v>
      </c>
      <c r="B337" s="34" t="s">
        <v>329</v>
      </c>
      <c r="C337" s="36">
        <v>7730430</v>
      </c>
      <c r="D337" s="36">
        <f>jan!D337</f>
        <v>2048</v>
      </c>
      <c r="E337" s="37">
        <f t="shared" si="54"/>
        <v>3774.6240234375</v>
      </c>
      <c r="F337" s="38">
        <f t="shared" si="51"/>
        <v>0.7875184719153725</v>
      </c>
      <c r="G337" s="39">
        <f t="shared" si="55"/>
        <v>611.06214702057116</v>
      </c>
      <c r="H337" s="39">
        <f t="shared" si="52"/>
        <v>188.69578636548752</v>
      </c>
      <c r="I337" s="66">
        <f t="shared" si="56"/>
        <v>799.75793338605865</v>
      </c>
      <c r="J337" s="80">
        <f t="shared" si="57"/>
        <v>-57.474956967725774</v>
      </c>
      <c r="K337" s="37">
        <f t="shared" si="53"/>
        <v>742.28297641833285</v>
      </c>
      <c r="L337" s="37">
        <f t="shared" si="59"/>
        <v>1637904.2475746481</v>
      </c>
      <c r="M337" s="37">
        <f t="shared" si="60"/>
        <v>1520195.5357047457</v>
      </c>
      <c r="N337" s="41">
        <f>jan!M337</f>
        <v>1247882.1597658694</v>
      </c>
      <c r="O337" s="41">
        <f t="shared" si="58"/>
        <v>272313.3759388763</v>
      </c>
      <c r="P337" s="4"/>
      <c r="Q337" s="63"/>
      <c r="R337" s="4"/>
    </row>
    <row r="338" spans="1:18" s="34" customFormat="1" x14ac:dyDescent="0.2">
      <c r="A338" s="33">
        <v>5418</v>
      </c>
      <c r="B338" s="34" t="s">
        <v>330</v>
      </c>
      <c r="C338" s="36">
        <v>33446162</v>
      </c>
      <c r="D338" s="36">
        <f>jan!D338</f>
        <v>6782</v>
      </c>
      <c r="E338" s="37">
        <f t="shared" si="54"/>
        <v>4931.6074904158068</v>
      </c>
      <c r="F338" s="38">
        <f t="shared" si="51"/>
        <v>1.0289056528077194</v>
      </c>
      <c r="G338" s="39">
        <f t="shared" si="55"/>
        <v>-83.127933166412916</v>
      </c>
      <c r="H338" s="39">
        <f t="shared" si="52"/>
        <v>0</v>
      </c>
      <c r="I338" s="66">
        <f t="shared" si="56"/>
        <v>-83.127933166412916</v>
      </c>
      <c r="J338" s="80">
        <f t="shared" si="57"/>
        <v>-57.474956967725774</v>
      </c>
      <c r="K338" s="37">
        <f t="shared" si="53"/>
        <v>-140.6028901341387</v>
      </c>
      <c r="L338" s="37">
        <f t="shared" si="59"/>
        <v>-563773.64273461234</v>
      </c>
      <c r="M338" s="37">
        <f t="shared" si="60"/>
        <v>-953568.80088972871</v>
      </c>
      <c r="N338" s="41">
        <f>jan!M338</f>
        <v>-201186.53164404759</v>
      </c>
      <c r="O338" s="41">
        <f t="shared" si="58"/>
        <v>-752382.26924568112</v>
      </c>
      <c r="P338" s="4"/>
      <c r="Q338" s="63"/>
      <c r="R338" s="4"/>
    </row>
    <row r="339" spans="1:18" s="34" customFormat="1" x14ac:dyDescent="0.2">
      <c r="A339" s="33">
        <v>5419</v>
      </c>
      <c r="B339" s="34" t="s">
        <v>331</v>
      </c>
      <c r="C339" s="36">
        <v>13936961</v>
      </c>
      <c r="D339" s="36">
        <f>jan!D339</f>
        <v>3428</v>
      </c>
      <c r="E339" s="37">
        <f t="shared" si="54"/>
        <v>4065.6245624270714</v>
      </c>
      <c r="F339" s="38">
        <f t="shared" si="51"/>
        <v>0.84823135308410846</v>
      </c>
      <c r="G339" s="39">
        <f t="shared" si="55"/>
        <v>436.46182362682828</v>
      </c>
      <c r="H339" s="39">
        <f t="shared" si="52"/>
        <v>86.845597719137544</v>
      </c>
      <c r="I339" s="66">
        <f t="shared" si="56"/>
        <v>523.30742134596585</v>
      </c>
      <c r="J339" s="80">
        <f t="shared" si="57"/>
        <v>-57.474956967725774</v>
      </c>
      <c r="K339" s="37">
        <f t="shared" si="53"/>
        <v>465.83246437824005</v>
      </c>
      <c r="L339" s="37">
        <f t="shared" si="59"/>
        <v>1793897.840373971</v>
      </c>
      <c r="M339" s="37">
        <f t="shared" si="60"/>
        <v>1596873.6878886069</v>
      </c>
      <c r="N339" s="41">
        <f>jan!M339</f>
        <v>1021030.9324596676</v>
      </c>
      <c r="O339" s="41">
        <f t="shared" si="58"/>
        <v>575842.75542893936</v>
      </c>
      <c r="P339" s="4"/>
      <c r="Q339" s="63"/>
      <c r="R339" s="4"/>
    </row>
    <row r="340" spans="1:18" s="34" customFormat="1" x14ac:dyDescent="0.2">
      <c r="A340" s="33">
        <v>5420</v>
      </c>
      <c r="B340" s="34" t="s">
        <v>332</v>
      </c>
      <c r="C340" s="36">
        <v>4163942</v>
      </c>
      <c r="D340" s="36">
        <f>jan!D340</f>
        <v>1056</v>
      </c>
      <c r="E340" s="37">
        <f t="shared" si="54"/>
        <v>3943.126893939394</v>
      </c>
      <c r="F340" s="38">
        <f t="shared" si="51"/>
        <v>0.82267405887371492</v>
      </c>
      <c r="G340" s="39">
        <f t="shared" si="55"/>
        <v>509.96042471943474</v>
      </c>
      <c r="H340" s="39">
        <f t="shared" si="52"/>
        <v>129.71978168982463</v>
      </c>
      <c r="I340" s="66">
        <f t="shared" si="56"/>
        <v>639.68020640925943</v>
      </c>
      <c r="J340" s="80">
        <f t="shared" si="57"/>
        <v>-57.474956967725774</v>
      </c>
      <c r="K340" s="37">
        <f t="shared" si="53"/>
        <v>582.20524944153362</v>
      </c>
      <c r="L340" s="37">
        <f t="shared" si="59"/>
        <v>675502.29796817794</v>
      </c>
      <c r="M340" s="37">
        <f t="shared" si="60"/>
        <v>614808.74341025949</v>
      </c>
      <c r="N340" s="41">
        <f>jan!M340</f>
        <v>351656.56519177638</v>
      </c>
      <c r="O340" s="41">
        <f t="shared" si="58"/>
        <v>263152.17821848311</v>
      </c>
      <c r="P340" s="4"/>
      <c r="Q340" s="63"/>
      <c r="R340" s="4"/>
    </row>
    <row r="341" spans="1:18" s="34" customFormat="1" x14ac:dyDescent="0.2">
      <c r="A341" s="33">
        <v>5421</v>
      </c>
      <c r="B341" s="34" t="s">
        <v>414</v>
      </c>
      <c r="C341" s="36">
        <v>68607376</v>
      </c>
      <c r="D341" s="36">
        <f>jan!D341</f>
        <v>14851</v>
      </c>
      <c r="E341" s="37">
        <f t="shared" si="54"/>
        <v>4619.7142279981144</v>
      </c>
      <c r="F341" s="38">
        <f t="shared" si="51"/>
        <v>0.96383381945563973</v>
      </c>
      <c r="G341" s="39">
        <f t="shared" si="55"/>
        <v>104.00802428420248</v>
      </c>
      <c r="H341" s="39">
        <f t="shared" si="52"/>
        <v>0</v>
      </c>
      <c r="I341" s="66">
        <f t="shared" si="56"/>
        <v>104.00802428420248</v>
      </c>
      <c r="J341" s="80">
        <f t="shared" si="57"/>
        <v>-57.474956967725774</v>
      </c>
      <c r="K341" s="37">
        <f t="shared" si="53"/>
        <v>46.533067316476703</v>
      </c>
      <c r="L341" s="37">
        <f t="shared" si="59"/>
        <v>1544623.1686446909</v>
      </c>
      <c r="M341" s="37">
        <f t="shared" si="60"/>
        <v>691062.5827169955</v>
      </c>
      <c r="N341" s="41">
        <f>jan!M341</f>
        <v>30233.50022917346</v>
      </c>
      <c r="O341" s="41">
        <f t="shared" si="58"/>
        <v>660829.08248782204</v>
      </c>
      <c r="P341" s="4"/>
      <c r="Q341" s="63"/>
      <c r="R341" s="4"/>
    </row>
    <row r="342" spans="1:18" s="34" customFormat="1" x14ac:dyDescent="0.2">
      <c r="A342" s="33">
        <v>5422</v>
      </c>
      <c r="B342" s="34" t="s">
        <v>333</v>
      </c>
      <c r="C342" s="36">
        <v>20747328</v>
      </c>
      <c r="D342" s="36">
        <f>jan!D342</f>
        <v>5517</v>
      </c>
      <c r="E342" s="37">
        <f t="shared" si="54"/>
        <v>3760.6177270255575</v>
      </c>
      <c r="F342" s="38">
        <f t="shared" si="51"/>
        <v>0.78459626904720936</v>
      </c>
      <c r="G342" s="39">
        <f t="shared" si="55"/>
        <v>619.46592486773659</v>
      </c>
      <c r="H342" s="39">
        <f t="shared" si="52"/>
        <v>193.59799010966739</v>
      </c>
      <c r="I342" s="66">
        <f t="shared" si="56"/>
        <v>813.06391497740401</v>
      </c>
      <c r="J342" s="80">
        <f t="shared" si="57"/>
        <v>-57.474956967725774</v>
      </c>
      <c r="K342" s="37">
        <f t="shared" si="53"/>
        <v>755.58895800967821</v>
      </c>
      <c r="L342" s="37">
        <f t="shared" si="59"/>
        <v>4485673.618930338</v>
      </c>
      <c r="M342" s="37">
        <f t="shared" si="60"/>
        <v>4168584.2813393949</v>
      </c>
      <c r="N342" s="41">
        <f>jan!M342</f>
        <v>3647760.6249649911</v>
      </c>
      <c r="O342" s="41">
        <f t="shared" si="58"/>
        <v>520823.65637440374</v>
      </c>
      <c r="P342" s="4"/>
      <c r="Q342" s="63"/>
      <c r="R342" s="4"/>
    </row>
    <row r="343" spans="1:18" s="34" customFormat="1" x14ac:dyDescent="0.2">
      <c r="A343" s="33">
        <v>5423</v>
      </c>
      <c r="B343" s="34" t="s">
        <v>334</v>
      </c>
      <c r="C343" s="36">
        <v>8710186</v>
      </c>
      <c r="D343" s="36">
        <f>jan!D343</f>
        <v>2171</v>
      </c>
      <c r="E343" s="37">
        <f t="shared" si="54"/>
        <v>4012.0617227084294</v>
      </c>
      <c r="F343" s="38">
        <f t="shared" si="51"/>
        <v>0.83705627301659524</v>
      </c>
      <c r="G343" s="39">
        <f t="shared" si="55"/>
        <v>468.59952745801343</v>
      </c>
      <c r="H343" s="39">
        <f t="shared" si="52"/>
        <v>105.59259162066223</v>
      </c>
      <c r="I343" s="66">
        <f t="shared" si="56"/>
        <v>574.19211907867566</v>
      </c>
      <c r="J343" s="80">
        <f t="shared" si="57"/>
        <v>-57.474956967725774</v>
      </c>
      <c r="K343" s="37">
        <f t="shared" si="53"/>
        <v>516.71716211094986</v>
      </c>
      <c r="L343" s="37">
        <f t="shared" si="59"/>
        <v>1246571.090519805</v>
      </c>
      <c r="M343" s="37">
        <f t="shared" si="60"/>
        <v>1121792.9589428722</v>
      </c>
      <c r="N343" s="41">
        <f>jan!M343</f>
        <v>1007269.3579842298</v>
      </c>
      <c r="O343" s="41">
        <f t="shared" si="58"/>
        <v>114523.60095864243</v>
      </c>
      <c r="P343" s="4"/>
      <c r="Q343" s="63"/>
      <c r="R343" s="4"/>
    </row>
    <row r="344" spans="1:18" s="34" customFormat="1" x14ac:dyDescent="0.2">
      <c r="A344" s="33">
        <v>5424</v>
      </c>
      <c r="B344" s="34" t="s">
        <v>335</v>
      </c>
      <c r="C344" s="36">
        <v>8111858</v>
      </c>
      <c r="D344" s="36">
        <f>jan!D344</f>
        <v>2714</v>
      </c>
      <c r="E344" s="37">
        <f t="shared" si="54"/>
        <v>2988.8938835666913</v>
      </c>
      <c r="F344" s="38">
        <f t="shared" si="51"/>
        <v>0.62358770815008524</v>
      </c>
      <c r="G344" s="39">
        <f t="shared" si="55"/>
        <v>1082.5002309430563</v>
      </c>
      <c r="H344" s="39">
        <f t="shared" si="52"/>
        <v>463.70133532027052</v>
      </c>
      <c r="I344" s="66">
        <f t="shared" si="56"/>
        <v>1546.2015662633269</v>
      </c>
      <c r="J344" s="80">
        <f t="shared" si="57"/>
        <v>-57.474956967725774</v>
      </c>
      <c r="K344" s="37">
        <f t="shared" si="53"/>
        <v>1488.7266092956011</v>
      </c>
      <c r="L344" s="37">
        <f t="shared" si="59"/>
        <v>4196391.0508386688</v>
      </c>
      <c r="M344" s="37">
        <f t="shared" si="60"/>
        <v>4040404.0176282614</v>
      </c>
      <c r="N344" s="41">
        <f>jan!M344</f>
        <v>3588995.0196311376</v>
      </c>
      <c r="O344" s="41">
        <f t="shared" si="58"/>
        <v>451408.99799712375</v>
      </c>
      <c r="P344" s="4"/>
      <c r="Q344" s="63"/>
      <c r="R344" s="4"/>
    </row>
    <row r="345" spans="1:18" s="34" customFormat="1" x14ac:dyDescent="0.2">
      <c r="A345" s="33">
        <v>5425</v>
      </c>
      <c r="B345" s="34" t="s">
        <v>415</v>
      </c>
      <c r="C345" s="36">
        <v>8571642</v>
      </c>
      <c r="D345" s="36">
        <f>jan!D345</f>
        <v>1836</v>
      </c>
      <c r="E345" s="37">
        <f t="shared" si="54"/>
        <v>4668.6503267973858</v>
      </c>
      <c r="F345" s="38">
        <f t="shared" si="51"/>
        <v>0.97404359969033605</v>
      </c>
      <c r="G345" s="39">
        <f t="shared" si="55"/>
        <v>74.646365004639662</v>
      </c>
      <c r="H345" s="39">
        <f t="shared" si="52"/>
        <v>0</v>
      </c>
      <c r="I345" s="66">
        <f t="shared" si="56"/>
        <v>74.646365004639662</v>
      </c>
      <c r="J345" s="80">
        <f t="shared" si="57"/>
        <v>-57.474956967725774</v>
      </c>
      <c r="K345" s="37">
        <f t="shared" si="53"/>
        <v>17.171408036913888</v>
      </c>
      <c r="L345" s="37">
        <f t="shared" si="59"/>
        <v>137050.72614851841</v>
      </c>
      <c r="M345" s="37">
        <f t="shared" si="60"/>
        <v>31526.7051557739</v>
      </c>
      <c r="N345" s="41">
        <f>jan!M345</f>
        <v>1491349.675844793</v>
      </c>
      <c r="O345" s="41">
        <f t="shared" si="58"/>
        <v>-1459822.9706890192</v>
      </c>
      <c r="P345" s="4"/>
      <c r="Q345" s="63"/>
      <c r="R345" s="4"/>
    </row>
    <row r="346" spans="1:18" s="34" customFormat="1" x14ac:dyDescent="0.2">
      <c r="A346" s="33">
        <v>5426</v>
      </c>
      <c r="B346" s="34" t="s">
        <v>416</v>
      </c>
      <c r="C346" s="36">
        <v>8748383</v>
      </c>
      <c r="D346" s="36">
        <f>jan!D346</f>
        <v>2000</v>
      </c>
      <c r="E346" s="37">
        <f t="shared" si="54"/>
        <v>4374.1914999999999</v>
      </c>
      <c r="F346" s="38">
        <f t="shared" si="51"/>
        <v>0.91260919883833014</v>
      </c>
      <c r="G346" s="39">
        <f t="shared" si="55"/>
        <v>251.32166108307118</v>
      </c>
      <c r="H346" s="39">
        <f t="shared" si="52"/>
        <v>0</v>
      </c>
      <c r="I346" s="66">
        <f t="shared" si="56"/>
        <v>251.32166108307118</v>
      </c>
      <c r="J346" s="80">
        <f t="shared" si="57"/>
        <v>-57.474956967725774</v>
      </c>
      <c r="K346" s="37">
        <f t="shared" si="53"/>
        <v>193.8467041153454</v>
      </c>
      <c r="L346" s="37">
        <f t="shared" si="59"/>
        <v>502643.32216614234</v>
      </c>
      <c r="M346" s="37">
        <f t="shared" si="60"/>
        <v>387693.40823069081</v>
      </c>
      <c r="N346" s="41">
        <f>jan!M346</f>
        <v>1956118.9568026068</v>
      </c>
      <c r="O346" s="41">
        <f t="shared" si="58"/>
        <v>-1568425.5485719161</v>
      </c>
      <c r="P346" s="4"/>
      <c r="Q346" s="63"/>
      <c r="R346" s="4"/>
    </row>
    <row r="347" spans="1:18" s="34" customFormat="1" x14ac:dyDescent="0.2">
      <c r="A347" s="33">
        <v>5427</v>
      </c>
      <c r="B347" s="34" t="s">
        <v>336</v>
      </c>
      <c r="C347" s="36">
        <v>11402788</v>
      </c>
      <c r="D347" s="36">
        <f>jan!D347</f>
        <v>2790</v>
      </c>
      <c r="E347" s="37">
        <f t="shared" si="54"/>
        <v>4087.0207885304658</v>
      </c>
      <c r="F347" s="38">
        <f t="shared" si="51"/>
        <v>0.85269535351993364</v>
      </c>
      <c r="G347" s="39">
        <f t="shared" si="55"/>
        <v>423.62408796479167</v>
      </c>
      <c r="H347" s="39">
        <f t="shared" si="52"/>
        <v>79.356918582949504</v>
      </c>
      <c r="I347" s="66">
        <f t="shared" si="56"/>
        <v>502.98100654774117</v>
      </c>
      <c r="J347" s="80">
        <f t="shared" si="57"/>
        <v>-57.474956967725774</v>
      </c>
      <c r="K347" s="37">
        <f t="shared" si="53"/>
        <v>445.50604958001543</v>
      </c>
      <c r="L347" s="37">
        <f t="shared" si="59"/>
        <v>1403317.0082681978</v>
      </c>
      <c r="M347" s="37">
        <f t="shared" si="60"/>
        <v>1242961.878328243</v>
      </c>
      <c r="N347" s="41">
        <f>jan!M347</f>
        <v>691175.90348963626</v>
      </c>
      <c r="O347" s="41">
        <f t="shared" si="58"/>
        <v>551785.97483860678</v>
      </c>
      <c r="P347" s="4"/>
      <c r="Q347" s="63"/>
      <c r="R347" s="4"/>
    </row>
    <row r="348" spans="1:18" s="34" customFormat="1" x14ac:dyDescent="0.2">
      <c r="A348" s="33">
        <v>5428</v>
      </c>
      <c r="B348" s="34" t="s">
        <v>337</v>
      </c>
      <c r="C348" s="36">
        <v>21241894</v>
      </c>
      <c r="D348" s="36">
        <f>jan!D348</f>
        <v>4772</v>
      </c>
      <c r="E348" s="37">
        <f t="shared" si="54"/>
        <v>4451.360854987427</v>
      </c>
      <c r="F348" s="38">
        <f t="shared" si="51"/>
        <v>0.92870942289800984</v>
      </c>
      <c r="G348" s="39">
        <f t="shared" si="55"/>
        <v>205.02004809061489</v>
      </c>
      <c r="H348" s="39">
        <f t="shared" si="52"/>
        <v>0</v>
      </c>
      <c r="I348" s="66">
        <f t="shared" si="56"/>
        <v>205.02004809061489</v>
      </c>
      <c r="J348" s="80">
        <f t="shared" si="57"/>
        <v>-57.474956967725774</v>
      </c>
      <c r="K348" s="37">
        <f t="shared" si="53"/>
        <v>147.54509112288912</v>
      </c>
      <c r="L348" s="37">
        <f t="shared" si="59"/>
        <v>978355.66948841431</v>
      </c>
      <c r="M348" s="37">
        <f t="shared" si="60"/>
        <v>704085.17483842687</v>
      </c>
      <c r="N348" s="41">
        <f>jan!M348</f>
        <v>1189444.3654310198</v>
      </c>
      <c r="O348" s="41">
        <f t="shared" si="58"/>
        <v>-485359.19059259293</v>
      </c>
      <c r="P348" s="4"/>
      <c r="Q348" s="63"/>
      <c r="R348" s="4"/>
    </row>
    <row r="349" spans="1:18" s="34" customFormat="1" x14ac:dyDescent="0.2">
      <c r="A349" s="33">
        <v>5429</v>
      </c>
      <c r="B349" s="34" t="s">
        <v>338</v>
      </c>
      <c r="C349" s="36">
        <v>5957526</v>
      </c>
      <c r="D349" s="36">
        <f>jan!D349</f>
        <v>1118</v>
      </c>
      <c r="E349" s="37">
        <f t="shared" si="54"/>
        <v>5328.7352415026835</v>
      </c>
      <c r="F349" s="38">
        <f t="shared" si="51"/>
        <v>1.1117603789338761</v>
      </c>
      <c r="G349" s="39">
        <f t="shared" si="55"/>
        <v>-321.40458381853892</v>
      </c>
      <c r="H349" s="39">
        <f t="shared" si="52"/>
        <v>0</v>
      </c>
      <c r="I349" s="66">
        <f t="shared" si="56"/>
        <v>-321.40458381853892</v>
      </c>
      <c r="J349" s="80">
        <f t="shared" si="57"/>
        <v>-57.474956967725774</v>
      </c>
      <c r="K349" s="37">
        <f t="shared" si="53"/>
        <v>-378.87954078626467</v>
      </c>
      <c r="L349" s="37">
        <f t="shared" si="59"/>
        <v>-359330.32470912649</v>
      </c>
      <c r="M349" s="37">
        <f t="shared" si="60"/>
        <v>-423587.32659904391</v>
      </c>
      <c r="N349" s="41">
        <f>jan!M349</f>
        <v>960295.75860265701</v>
      </c>
      <c r="O349" s="41">
        <f t="shared" si="58"/>
        <v>-1383883.0852017009</v>
      </c>
      <c r="P349" s="4"/>
      <c r="Q349" s="63"/>
      <c r="R349" s="4"/>
    </row>
    <row r="350" spans="1:18" s="34" customFormat="1" x14ac:dyDescent="0.2">
      <c r="A350" s="33">
        <v>5430</v>
      </c>
      <c r="B350" s="34" t="s">
        <v>417</v>
      </c>
      <c r="C350" s="36">
        <v>9682273</v>
      </c>
      <c r="D350" s="36">
        <f>jan!D350</f>
        <v>2847</v>
      </c>
      <c r="E350" s="37">
        <f t="shared" si="54"/>
        <v>3400.8686336494557</v>
      </c>
      <c r="F350" s="38">
        <f t="shared" si="51"/>
        <v>0.70954003708096369</v>
      </c>
      <c r="G350" s="39">
        <f t="shared" si="55"/>
        <v>835.31538089339767</v>
      </c>
      <c r="H350" s="39">
        <f t="shared" si="52"/>
        <v>319.51017279130303</v>
      </c>
      <c r="I350" s="66">
        <f t="shared" si="56"/>
        <v>1154.8255536847007</v>
      </c>
      <c r="J350" s="80">
        <f t="shared" si="57"/>
        <v>-57.474956967725774</v>
      </c>
      <c r="K350" s="37">
        <f t="shared" si="53"/>
        <v>1097.3505967169749</v>
      </c>
      <c r="L350" s="37">
        <f t="shared" si="59"/>
        <v>3287788.3513403428</v>
      </c>
      <c r="M350" s="37">
        <f t="shared" si="60"/>
        <v>3124157.1488532275</v>
      </c>
      <c r="N350" s="41">
        <f>jan!M350</f>
        <v>3511797.4538835101</v>
      </c>
      <c r="O350" s="41">
        <f t="shared" si="58"/>
        <v>-387640.30503028259</v>
      </c>
      <c r="P350" s="4"/>
      <c r="Q350" s="63"/>
      <c r="R350" s="4"/>
    </row>
    <row r="351" spans="1:18" s="34" customFormat="1" x14ac:dyDescent="0.2">
      <c r="A351" s="33">
        <v>5432</v>
      </c>
      <c r="B351" s="34" t="s">
        <v>343</v>
      </c>
      <c r="C351" s="36">
        <v>3171679</v>
      </c>
      <c r="D351" s="36">
        <f>jan!D351</f>
        <v>862</v>
      </c>
      <c r="E351" s="37">
        <f t="shared" si="54"/>
        <v>3679.4419953596289</v>
      </c>
      <c r="F351" s="38">
        <f t="shared" si="51"/>
        <v>0.76766017481339299</v>
      </c>
      <c r="G351" s="39">
        <f t="shared" si="55"/>
        <v>668.17136386729373</v>
      </c>
      <c r="H351" s="39">
        <f t="shared" si="52"/>
        <v>222.0094961927424</v>
      </c>
      <c r="I351" s="66">
        <f t="shared" si="56"/>
        <v>890.18086006003614</v>
      </c>
      <c r="J351" s="80">
        <f t="shared" si="57"/>
        <v>-57.474956967725774</v>
      </c>
      <c r="K351" s="37">
        <f t="shared" si="53"/>
        <v>832.70590309231034</v>
      </c>
      <c r="L351" s="37">
        <f t="shared" si="59"/>
        <v>767335.9013717511</v>
      </c>
      <c r="M351" s="37">
        <f t="shared" si="60"/>
        <v>717792.48846557154</v>
      </c>
      <c r="N351" s="41">
        <f>jan!M351</f>
        <v>544533.22613192361</v>
      </c>
      <c r="O351" s="41">
        <f t="shared" si="58"/>
        <v>173259.26233364793</v>
      </c>
      <c r="P351" s="4"/>
      <c r="Q351" s="63"/>
      <c r="R351" s="4"/>
    </row>
    <row r="352" spans="1:18" s="34" customFormat="1" x14ac:dyDescent="0.2">
      <c r="A352" s="33">
        <v>5433</v>
      </c>
      <c r="B352" s="34" t="s">
        <v>344</v>
      </c>
      <c r="C352" s="36">
        <v>3918573</v>
      </c>
      <c r="D352" s="36">
        <f>jan!D352</f>
        <v>970</v>
      </c>
      <c r="E352" s="37">
        <f t="shared" si="54"/>
        <v>4039.7659793814432</v>
      </c>
      <c r="F352" s="38">
        <f t="shared" si="51"/>
        <v>0.84283634905733806</v>
      </c>
      <c r="G352" s="39">
        <f t="shared" si="55"/>
        <v>451.97697345420517</v>
      </c>
      <c r="H352" s="39">
        <f t="shared" si="52"/>
        <v>95.896101785107405</v>
      </c>
      <c r="I352" s="66">
        <f t="shared" si="56"/>
        <v>547.87307523931258</v>
      </c>
      <c r="J352" s="80">
        <f t="shared" si="57"/>
        <v>-57.474956967725774</v>
      </c>
      <c r="K352" s="37">
        <f t="shared" si="53"/>
        <v>490.39811827158678</v>
      </c>
      <c r="L352" s="37">
        <f t="shared" si="59"/>
        <v>531436.88298213319</v>
      </c>
      <c r="M352" s="37">
        <f t="shared" si="60"/>
        <v>475686.17472343915</v>
      </c>
      <c r="N352" s="41">
        <f>jan!M352</f>
        <v>387397.34529926442</v>
      </c>
      <c r="O352" s="41">
        <f t="shared" si="58"/>
        <v>88288.829424174735</v>
      </c>
      <c r="P352" s="4"/>
      <c r="Q352" s="63"/>
      <c r="R352" s="4"/>
    </row>
    <row r="353" spans="1:18" s="34" customFormat="1" x14ac:dyDescent="0.2">
      <c r="A353" s="33">
        <v>5434</v>
      </c>
      <c r="B353" s="34" t="s">
        <v>345</v>
      </c>
      <c r="C353" s="36">
        <v>5493627</v>
      </c>
      <c r="D353" s="36">
        <f>jan!D353</f>
        <v>1119</v>
      </c>
      <c r="E353" s="37">
        <f t="shared" si="54"/>
        <v>4909.4075067024132</v>
      </c>
      <c r="F353" s="38">
        <f t="shared" si="51"/>
        <v>1.0242739604479074</v>
      </c>
      <c r="G353" s="39">
        <f t="shared" si="55"/>
        <v>-69.807942938376797</v>
      </c>
      <c r="H353" s="39">
        <f t="shared" si="52"/>
        <v>0</v>
      </c>
      <c r="I353" s="66">
        <f t="shared" si="56"/>
        <v>-69.807942938376797</v>
      </c>
      <c r="J353" s="80">
        <f t="shared" si="57"/>
        <v>-57.474956967725774</v>
      </c>
      <c r="K353" s="37">
        <f t="shared" si="53"/>
        <v>-127.28289990610257</v>
      </c>
      <c r="L353" s="37">
        <f t="shared" si="59"/>
        <v>-78115.088148043636</v>
      </c>
      <c r="M353" s="37">
        <f t="shared" si="60"/>
        <v>-142429.56499492878</v>
      </c>
      <c r="N353" s="41">
        <f>jan!M353</f>
        <v>-117950.99535678071</v>
      </c>
      <c r="O353" s="41">
        <f t="shared" si="58"/>
        <v>-24478.569638148067</v>
      </c>
      <c r="P353" s="4"/>
      <c r="Q353" s="63"/>
      <c r="R353" s="4"/>
    </row>
    <row r="354" spans="1:18" s="34" customFormat="1" x14ac:dyDescent="0.2">
      <c r="A354" s="33">
        <v>5435</v>
      </c>
      <c r="B354" s="34" t="s">
        <v>346</v>
      </c>
      <c r="C354" s="36">
        <v>14190357</v>
      </c>
      <c r="D354" s="36">
        <f>jan!D354</f>
        <v>2932</v>
      </c>
      <c r="E354" s="37">
        <f t="shared" si="54"/>
        <v>4839.8216234652118</v>
      </c>
      <c r="F354" s="38">
        <f t="shared" si="51"/>
        <v>1.0097559135924921</v>
      </c>
      <c r="G354" s="39">
        <f t="shared" si="55"/>
        <v>-28.056412996055951</v>
      </c>
      <c r="H354" s="39">
        <f t="shared" si="52"/>
        <v>0</v>
      </c>
      <c r="I354" s="66">
        <f t="shared" si="56"/>
        <v>-28.056412996055951</v>
      </c>
      <c r="J354" s="80">
        <f t="shared" si="57"/>
        <v>-57.474956967725774</v>
      </c>
      <c r="K354" s="37">
        <f t="shared" si="53"/>
        <v>-85.531369963781728</v>
      </c>
      <c r="L354" s="37">
        <f t="shared" si="59"/>
        <v>-82261.40290443605</v>
      </c>
      <c r="M354" s="37">
        <f t="shared" si="60"/>
        <v>-250777.97673380803</v>
      </c>
      <c r="N354" s="41">
        <f>jan!M354</f>
        <v>-92197.889174335331</v>
      </c>
      <c r="O354" s="41">
        <f t="shared" si="58"/>
        <v>-158580.08755947271</v>
      </c>
      <c r="P354" s="4"/>
      <c r="Q354" s="63"/>
      <c r="R354" s="4"/>
    </row>
    <row r="355" spans="1:18" s="34" customFormat="1" x14ac:dyDescent="0.2">
      <c r="A355" s="33">
        <v>5436</v>
      </c>
      <c r="B355" s="34" t="s">
        <v>418</v>
      </c>
      <c r="C355" s="36">
        <v>15851873</v>
      </c>
      <c r="D355" s="36">
        <f>jan!D355</f>
        <v>3863</v>
      </c>
      <c r="E355" s="37">
        <f t="shared" si="54"/>
        <v>4103.5135904737253</v>
      </c>
      <c r="F355" s="38">
        <f t="shared" si="51"/>
        <v>0.85613632833048714</v>
      </c>
      <c r="G355" s="39">
        <f t="shared" si="55"/>
        <v>413.72840679883592</v>
      </c>
      <c r="H355" s="39">
        <f t="shared" si="52"/>
        <v>73.584437902808659</v>
      </c>
      <c r="I355" s="66">
        <f t="shared" si="56"/>
        <v>487.31284470164456</v>
      </c>
      <c r="J355" s="80">
        <f t="shared" si="57"/>
        <v>-57.474956967725774</v>
      </c>
      <c r="K355" s="37">
        <f t="shared" si="53"/>
        <v>429.83788773391882</v>
      </c>
      <c r="L355" s="37">
        <f t="shared" si="59"/>
        <v>1882489.5190824529</v>
      </c>
      <c r="M355" s="37">
        <f t="shared" si="60"/>
        <v>1660463.7603161284</v>
      </c>
      <c r="N355" s="41">
        <f>jan!M355</f>
        <v>1292586.6749392345</v>
      </c>
      <c r="O355" s="41">
        <f t="shared" si="58"/>
        <v>367877.08537689387</v>
      </c>
      <c r="P355" s="4"/>
      <c r="Q355" s="63"/>
      <c r="R355" s="4"/>
    </row>
    <row r="356" spans="1:18" s="34" customFormat="1" x14ac:dyDescent="0.2">
      <c r="A356" s="33">
        <v>5437</v>
      </c>
      <c r="B356" s="34" t="s">
        <v>388</v>
      </c>
      <c r="C356" s="36">
        <v>9431551</v>
      </c>
      <c r="D356" s="36">
        <f>jan!D356</f>
        <v>2543</v>
      </c>
      <c r="E356" s="37">
        <f t="shared" si="54"/>
        <v>3708.8285489579239</v>
      </c>
      <c r="F356" s="38">
        <f t="shared" si="51"/>
        <v>0.77379123677900641</v>
      </c>
      <c r="G356" s="39">
        <f t="shared" si="55"/>
        <v>650.53943170831678</v>
      </c>
      <c r="H356" s="39">
        <f t="shared" si="52"/>
        <v>211.72420243333917</v>
      </c>
      <c r="I356" s="66">
        <f t="shared" si="56"/>
        <v>862.26363414165598</v>
      </c>
      <c r="J356" s="80">
        <f t="shared" si="57"/>
        <v>-57.474956967725774</v>
      </c>
      <c r="K356" s="37">
        <f t="shared" si="53"/>
        <v>804.78867717393018</v>
      </c>
      <c r="L356" s="37">
        <f t="shared" si="59"/>
        <v>2192736.4216222311</v>
      </c>
      <c r="M356" s="37">
        <f t="shared" si="60"/>
        <v>2046577.6060533044</v>
      </c>
      <c r="N356" s="41">
        <f>jan!M356</f>
        <v>1736362.0684495149</v>
      </c>
      <c r="O356" s="41">
        <f t="shared" si="58"/>
        <v>310215.53760378947</v>
      </c>
      <c r="P356" s="4"/>
      <c r="Q356" s="63"/>
      <c r="R356" s="4"/>
    </row>
    <row r="357" spans="1:18" s="34" customFormat="1" x14ac:dyDescent="0.2">
      <c r="A357" s="33">
        <v>5438</v>
      </c>
      <c r="B357" s="34" t="s">
        <v>347</v>
      </c>
      <c r="C357" s="36">
        <v>6370812</v>
      </c>
      <c r="D357" s="36">
        <f>jan!D357</f>
        <v>1226</v>
      </c>
      <c r="E357" s="37">
        <f t="shared" si="54"/>
        <v>5196.4208809135398</v>
      </c>
      <c r="F357" s="38">
        <f t="shared" si="51"/>
        <v>1.0841549797162002</v>
      </c>
      <c r="G357" s="39">
        <f t="shared" si="55"/>
        <v>-242.01596746505274</v>
      </c>
      <c r="H357" s="39">
        <f t="shared" si="52"/>
        <v>0</v>
      </c>
      <c r="I357" s="66">
        <f t="shared" si="56"/>
        <v>-242.01596746505274</v>
      </c>
      <c r="J357" s="80">
        <f t="shared" si="57"/>
        <v>-57.474956967725774</v>
      </c>
      <c r="K357" s="37">
        <f t="shared" si="53"/>
        <v>-299.49092443277851</v>
      </c>
      <c r="L357" s="37">
        <f t="shared" si="59"/>
        <v>-296711.57611215464</v>
      </c>
      <c r="M357" s="37">
        <f t="shared" si="60"/>
        <v>-367175.87335458648</v>
      </c>
      <c r="N357" s="41">
        <f>jan!M357</f>
        <v>383310.22776999819</v>
      </c>
      <c r="O357" s="41">
        <f t="shared" si="58"/>
        <v>-750486.10112458467</v>
      </c>
      <c r="P357" s="4"/>
      <c r="Q357" s="63"/>
      <c r="R357" s="4"/>
    </row>
    <row r="358" spans="1:18" s="34" customFormat="1" x14ac:dyDescent="0.2">
      <c r="A358" s="33">
        <v>5439</v>
      </c>
      <c r="B358" s="34" t="s">
        <v>348</v>
      </c>
      <c r="C358" s="36">
        <v>4356096</v>
      </c>
      <c r="D358" s="36">
        <f>jan!D358</f>
        <v>1054</v>
      </c>
      <c r="E358" s="37">
        <f t="shared" si="54"/>
        <v>4132.9184060721063</v>
      </c>
      <c r="F358" s="38">
        <f t="shared" si="51"/>
        <v>0.86227120038746663</v>
      </c>
      <c r="G358" s="39">
        <f t="shared" si="55"/>
        <v>396.08551743980735</v>
      </c>
      <c r="H358" s="39">
        <f t="shared" si="52"/>
        <v>63.292752443375313</v>
      </c>
      <c r="I358" s="66">
        <f t="shared" si="56"/>
        <v>459.37826988318267</v>
      </c>
      <c r="J358" s="80">
        <f t="shared" si="57"/>
        <v>-57.474956967725774</v>
      </c>
      <c r="K358" s="37">
        <f t="shared" si="53"/>
        <v>401.90331291545692</v>
      </c>
      <c r="L358" s="37">
        <f t="shared" si="59"/>
        <v>484184.69645687455</v>
      </c>
      <c r="M358" s="37">
        <f t="shared" si="60"/>
        <v>423606.09181289159</v>
      </c>
      <c r="N358" s="41">
        <f>jan!M358</f>
        <v>434673.63798497402</v>
      </c>
      <c r="O358" s="41">
        <f t="shared" si="58"/>
        <v>-11067.546172082424</v>
      </c>
      <c r="P358" s="4"/>
      <c r="Q358" s="63"/>
      <c r="R358" s="4"/>
    </row>
    <row r="359" spans="1:18" s="34" customFormat="1" x14ac:dyDescent="0.2">
      <c r="A359" s="33">
        <v>5440</v>
      </c>
      <c r="B359" s="34" t="s">
        <v>349</v>
      </c>
      <c r="C359" s="36">
        <v>4022220</v>
      </c>
      <c r="D359" s="36">
        <f>jan!D359</f>
        <v>908</v>
      </c>
      <c r="E359" s="37">
        <f t="shared" si="54"/>
        <v>4429.757709251101</v>
      </c>
      <c r="F359" s="38">
        <f t="shared" si="51"/>
        <v>0.92420225179614657</v>
      </c>
      <c r="G359" s="39">
        <f t="shared" si="55"/>
        <v>217.98193553241052</v>
      </c>
      <c r="H359" s="39">
        <f t="shared" si="52"/>
        <v>0</v>
      </c>
      <c r="I359" s="66">
        <f t="shared" si="56"/>
        <v>217.98193553241052</v>
      </c>
      <c r="J359" s="80">
        <f t="shared" si="57"/>
        <v>-57.474956967725774</v>
      </c>
      <c r="K359" s="37">
        <f t="shared" si="53"/>
        <v>160.50697856468474</v>
      </c>
      <c r="L359" s="37">
        <f t="shared" si="59"/>
        <v>197927.59746342874</v>
      </c>
      <c r="M359" s="37">
        <f t="shared" si="60"/>
        <v>145740.33653673375</v>
      </c>
      <c r="N359" s="41">
        <f>jan!M359</f>
        <v>-3954.1651331160083</v>
      </c>
      <c r="O359" s="41">
        <f t="shared" si="58"/>
        <v>149694.50166984976</v>
      </c>
      <c r="P359" s="4"/>
      <c r="Q359" s="63"/>
      <c r="R359" s="4"/>
    </row>
    <row r="360" spans="1:18" s="34" customFormat="1" x14ac:dyDescent="0.2">
      <c r="A360" s="33">
        <v>5441</v>
      </c>
      <c r="B360" s="34" t="s">
        <v>389</v>
      </c>
      <c r="C360" s="36">
        <v>10655303</v>
      </c>
      <c r="D360" s="36">
        <f>jan!D360</f>
        <v>2804</v>
      </c>
      <c r="E360" s="37">
        <f t="shared" si="54"/>
        <v>3800.0367332382311</v>
      </c>
      <c r="F360" s="38">
        <f t="shared" si="51"/>
        <v>0.79282045120264333</v>
      </c>
      <c r="G360" s="39">
        <f t="shared" si="55"/>
        <v>595.81452114013246</v>
      </c>
      <c r="H360" s="39">
        <f t="shared" si="52"/>
        <v>179.80133793523163</v>
      </c>
      <c r="I360" s="66">
        <f t="shared" si="56"/>
        <v>775.61585907536414</v>
      </c>
      <c r="J360" s="80">
        <f t="shared" si="57"/>
        <v>-57.474956967725774</v>
      </c>
      <c r="K360" s="37">
        <f t="shared" si="53"/>
        <v>718.14090210763834</v>
      </c>
      <c r="L360" s="37">
        <f t="shared" si="59"/>
        <v>2174826.8688473213</v>
      </c>
      <c r="M360" s="37">
        <f t="shared" si="60"/>
        <v>2013667.089509818</v>
      </c>
      <c r="N360" s="41">
        <f>jan!M360</f>
        <v>1830746.743937254</v>
      </c>
      <c r="O360" s="41">
        <f t="shared" si="58"/>
        <v>182920.34557256405</v>
      </c>
      <c r="P360" s="4"/>
      <c r="Q360" s="63"/>
      <c r="R360" s="4"/>
    </row>
    <row r="361" spans="1:18" s="34" customFormat="1" x14ac:dyDescent="0.2">
      <c r="A361" s="33">
        <v>5442</v>
      </c>
      <c r="B361" s="34" t="s">
        <v>390</v>
      </c>
      <c r="C361" s="36">
        <v>3147028</v>
      </c>
      <c r="D361" s="36">
        <f>jan!D361</f>
        <v>864</v>
      </c>
      <c r="E361" s="37">
        <f t="shared" si="54"/>
        <v>3642.3935185185187</v>
      </c>
      <c r="F361" s="38">
        <f t="shared" si="51"/>
        <v>0.75993056792074876</v>
      </c>
      <c r="G361" s="39">
        <f t="shared" si="55"/>
        <v>690.40044997195992</v>
      </c>
      <c r="H361" s="39">
        <f t="shared" si="52"/>
        <v>234.97646308713098</v>
      </c>
      <c r="I361" s="66">
        <f t="shared" si="56"/>
        <v>925.37691305909084</v>
      </c>
      <c r="J361" s="80">
        <f t="shared" si="57"/>
        <v>-57.474956967725774</v>
      </c>
      <c r="K361" s="37">
        <f t="shared" si="53"/>
        <v>867.90195609136504</v>
      </c>
      <c r="L361" s="37">
        <f t="shared" si="59"/>
        <v>799525.65288305446</v>
      </c>
      <c r="M361" s="37">
        <f t="shared" si="60"/>
        <v>749867.2900629394</v>
      </c>
      <c r="N361" s="41">
        <f>jan!M361</f>
        <v>677554.70333872631</v>
      </c>
      <c r="O361" s="41">
        <f t="shared" si="58"/>
        <v>72312.586724213092</v>
      </c>
      <c r="P361" s="4"/>
      <c r="Q361" s="63"/>
      <c r="R361" s="4"/>
    </row>
    <row r="362" spans="1:18" s="34" customFormat="1" x14ac:dyDescent="0.2">
      <c r="A362" s="33">
        <v>5443</v>
      </c>
      <c r="B362" s="34" t="s">
        <v>350</v>
      </c>
      <c r="C362" s="36">
        <v>10430160</v>
      </c>
      <c r="D362" s="36">
        <f>jan!D362</f>
        <v>2117</v>
      </c>
      <c r="E362" s="37">
        <f t="shared" si="54"/>
        <v>4926.8587623996218</v>
      </c>
      <c r="F362" s="38">
        <f t="shared" si="51"/>
        <v>1.0279149022037846</v>
      </c>
      <c r="G362" s="39">
        <f t="shared" si="55"/>
        <v>-80.278696356701943</v>
      </c>
      <c r="H362" s="39">
        <f t="shared" si="52"/>
        <v>0</v>
      </c>
      <c r="I362" s="66">
        <f t="shared" si="56"/>
        <v>-80.278696356701943</v>
      </c>
      <c r="J362" s="80">
        <f t="shared" si="57"/>
        <v>-57.474956967725774</v>
      </c>
      <c r="K362" s="37">
        <f t="shared" si="53"/>
        <v>-137.75365332442772</v>
      </c>
      <c r="L362" s="37">
        <f t="shared" si="59"/>
        <v>-169950.00018713801</v>
      </c>
      <c r="M362" s="37">
        <f t="shared" si="60"/>
        <v>-291624.48408781347</v>
      </c>
      <c r="N362" s="41">
        <f>jan!M362</f>
        <v>-204068.45395022829</v>
      </c>
      <c r="O362" s="41">
        <f t="shared" si="58"/>
        <v>-87556.030137585185</v>
      </c>
      <c r="P362" s="4"/>
      <c r="Q362" s="63"/>
      <c r="R362" s="4"/>
    </row>
    <row r="363" spans="1:18" s="34" customFormat="1" x14ac:dyDescent="0.2">
      <c r="A363" s="33">
        <v>5444</v>
      </c>
      <c r="B363" s="34" t="s">
        <v>351</v>
      </c>
      <c r="C363" s="36">
        <v>43715397</v>
      </c>
      <c r="D363" s="36">
        <f>jan!D363</f>
        <v>9850</v>
      </c>
      <c r="E363" s="37">
        <f t="shared" si="54"/>
        <v>4438.1113705583757</v>
      </c>
      <c r="F363" s="38">
        <f t="shared" si="51"/>
        <v>0.92594511745554864</v>
      </c>
      <c r="G363" s="39">
        <f t="shared" si="55"/>
        <v>212.9697387480457</v>
      </c>
      <c r="H363" s="39">
        <f t="shared" si="52"/>
        <v>0</v>
      </c>
      <c r="I363" s="66">
        <f t="shared" si="56"/>
        <v>212.9697387480457</v>
      </c>
      <c r="J363" s="80">
        <f t="shared" si="57"/>
        <v>-57.474956967725774</v>
      </c>
      <c r="K363" s="37">
        <f t="shared" si="53"/>
        <v>155.49478178031993</v>
      </c>
      <c r="L363" s="37">
        <f t="shared" si="59"/>
        <v>2097751.92666825</v>
      </c>
      <c r="M363" s="37">
        <f t="shared" si="60"/>
        <v>1531623.6005361513</v>
      </c>
      <c r="N363" s="41">
        <f>jan!M363</f>
        <v>2051785.8601748969</v>
      </c>
      <c r="O363" s="41">
        <f t="shared" si="58"/>
        <v>-520162.25963874557</v>
      </c>
      <c r="P363" s="4"/>
      <c r="Q363" s="63"/>
      <c r="R363" s="4"/>
    </row>
    <row r="364" spans="1:18" s="34" customFormat="1" x14ac:dyDescent="0.2">
      <c r="A364" s="33"/>
      <c r="C364" s="36"/>
      <c r="D364" s="36"/>
      <c r="E364" s="37"/>
      <c r="F364" s="38"/>
      <c r="G364" s="39"/>
      <c r="H364" s="39"/>
      <c r="I364" s="37"/>
      <c r="J364" s="40"/>
      <c r="K364" s="37"/>
      <c r="L364" s="37"/>
      <c r="M364" s="37"/>
      <c r="N364" s="41"/>
      <c r="O364" s="41"/>
      <c r="P364" s="4"/>
      <c r="Q364" s="63"/>
      <c r="R364" s="4"/>
    </row>
    <row r="365" spans="1:18" s="34" customFormat="1" ht="13.5" thickBot="1" x14ac:dyDescent="0.25">
      <c r="A365" s="42"/>
      <c r="B365" s="42" t="s">
        <v>32</v>
      </c>
      <c r="C365" s="43">
        <f>SUM(C8:C363)</f>
        <v>26309034784</v>
      </c>
      <c r="D365" s="44">
        <f>SUM(D8:D363)</f>
        <v>5488984</v>
      </c>
      <c r="E365" s="44">
        <f>(C365)/D365</f>
        <v>4793.0609351384519</v>
      </c>
      <c r="F365" s="45">
        <f>IF(C365&gt;0,E365/E$365,"")</f>
        <v>1</v>
      </c>
      <c r="G365" s="46"/>
      <c r="H365" s="46"/>
      <c r="I365" s="44"/>
      <c r="J365" s="47"/>
      <c r="K365" s="44"/>
      <c r="L365" s="44">
        <f>SUM(L8:L363)</f>
        <v>315479119.19653529</v>
      </c>
      <c r="M365" s="44">
        <f>SUM(M8:M363)</f>
        <v>-5.059409886598587E-7</v>
      </c>
      <c r="N365" s="44">
        <f>jan!M365</f>
        <v>6.2375329434871674E-7</v>
      </c>
      <c r="O365" s="44">
        <f t="shared" ref="O365" si="61">M365-N365</f>
        <v>-1.1296942830085754E-6</v>
      </c>
      <c r="P365" s="4"/>
      <c r="Q365" s="63"/>
      <c r="R365" s="4"/>
    </row>
    <row r="366" spans="1:18" s="34" customFormat="1" ht="13.5" thickTop="1" x14ac:dyDescent="0.2">
      <c r="A366" s="48"/>
      <c r="B366" s="48"/>
      <c r="C366" s="48"/>
      <c r="D366" s="2"/>
      <c r="E366" s="37"/>
      <c r="F366" s="38"/>
      <c r="G366" s="39"/>
      <c r="H366" s="39"/>
      <c r="I366" s="37"/>
      <c r="J366" s="40"/>
      <c r="K366" s="37"/>
      <c r="L366" s="37"/>
      <c r="M366" s="37"/>
      <c r="O366" s="49"/>
      <c r="P366" s="4"/>
      <c r="Q366" s="63"/>
      <c r="R366" s="4"/>
    </row>
    <row r="367" spans="1:18" s="34" customFormat="1" x14ac:dyDescent="0.2">
      <c r="A367" s="50" t="s">
        <v>33</v>
      </c>
      <c r="B367" s="50"/>
      <c r="C367" s="50"/>
      <c r="D367" s="51">
        <f>L365</f>
        <v>315479119.19653529</v>
      </c>
      <c r="E367" s="52" t="s">
        <v>34</v>
      </c>
      <c r="F367" s="53">
        <f>D365</f>
        <v>5488984</v>
      </c>
      <c r="G367" s="52" t="s">
        <v>35</v>
      </c>
      <c r="H367" s="52"/>
      <c r="I367" s="54">
        <f>-L365/D365</f>
        <v>-57.474956967725774</v>
      </c>
      <c r="J367" s="55" t="s">
        <v>36</v>
      </c>
      <c r="M367" s="56"/>
      <c r="P367" s="4"/>
      <c r="Q367" s="63"/>
      <c r="R367" s="4"/>
    </row>
    <row r="368" spans="1:18" s="34" customFormat="1" x14ac:dyDescent="0.2">
      <c r="A368" s="2"/>
      <c r="B368" s="2"/>
      <c r="C368" s="2"/>
      <c r="D368" s="2"/>
      <c r="E368" s="2"/>
      <c r="F368" s="2"/>
      <c r="G368" s="59"/>
      <c r="H368" s="59"/>
      <c r="I368" s="2"/>
      <c r="J368" s="60"/>
      <c r="K368" s="2"/>
      <c r="L368" s="2"/>
      <c r="M368" s="2"/>
      <c r="N368" s="2"/>
      <c r="O368" s="2"/>
      <c r="P368" s="4"/>
      <c r="Q368" s="63"/>
      <c r="R368" s="4"/>
    </row>
    <row r="369" spans="1:18" s="34" customFormat="1" x14ac:dyDescent="0.2">
      <c r="A369" s="2"/>
      <c r="B369" s="2"/>
      <c r="C369" s="2"/>
      <c r="D369" s="2"/>
      <c r="E369" s="2"/>
      <c r="F369" s="2"/>
      <c r="G369" s="59"/>
      <c r="H369" s="59"/>
      <c r="I369" s="2"/>
      <c r="J369" s="60"/>
      <c r="K369" s="2"/>
      <c r="L369" s="2"/>
      <c r="M369" s="2"/>
      <c r="N369" s="2"/>
      <c r="O369" s="2"/>
      <c r="P369" s="4"/>
      <c r="Q369" s="63"/>
      <c r="R369" s="4"/>
    </row>
    <row r="370" spans="1:18" s="34" customFormat="1" x14ac:dyDescent="0.2">
      <c r="A370" s="2"/>
      <c r="B370" s="2"/>
      <c r="C370" s="2"/>
      <c r="D370" s="2"/>
      <c r="E370" s="2"/>
      <c r="F370" s="2"/>
      <c r="G370" s="59"/>
      <c r="H370" s="59"/>
      <c r="I370" s="2"/>
      <c r="J370" s="60"/>
      <c r="K370" s="2"/>
      <c r="L370" s="2"/>
      <c r="M370" s="2"/>
      <c r="N370" s="2"/>
      <c r="O370" s="2"/>
      <c r="P370" s="4"/>
      <c r="Q370" s="63"/>
      <c r="R370" s="4"/>
    </row>
    <row r="371" spans="1:18" s="34" customFormat="1" x14ac:dyDescent="0.2">
      <c r="A371" s="2"/>
      <c r="B371" s="2"/>
      <c r="C371" s="2"/>
      <c r="D371" s="2"/>
      <c r="E371" s="2"/>
      <c r="F371" s="2"/>
      <c r="G371" s="59"/>
      <c r="H371" s="59"/>
      <c r="I371" s="2"/>
      <c r="J371" s="60"/>
      <c r="K371" s="2"/>
      <c r="L371" s="2"/>
      <c r="M371" s="2"/>
      <c r="N371" s="2"/>
      <c r="O371" s="2"/>
      <c r="P371" s="4"/>
      <c r="Q371" s="63"/>
      <c r="R371" s="4"/>
    </row>
    <row r="372" spans="1:18" s="34" customFormat="1" x14ac:dyDescent="0.2">
      <c r="A372" s="2"/>
      <c r="B372" s="2"/>
      <c r="C372" s="2"/>
      <c r="D372" s="2"/>
      <c r="E372" s="2"/>
      <c r="F372" s="2"/>
      <c r="G372" s="59"/>
      <c r="H372" s="59"/>
      <c r="I372" s="2"/>
      <c r="J372" s="60"/>
      <c r="K372" s="2"/>
      <c r="L372" s="2"/>
      <c r="M372" s="2"/>
      <c r="N372" s="2"/>
      <c r="O372" s="2"/>
      <c r="P372" s="4"/>
      <c r="Q372" s="63"/>
      <c r="R372" s="4"/>
    </row>
    <row r="373" spans="1:18" s="34" customFormat="1" x14ac:dyDescent="0.2">
      <c r="A373" s="2"/>
      <c r="B373" s="2"/>
      <c r="C373" s="2"/>
      <c r="D373" s="2"/>
      <c r="E373" s="2"/>
      <c r="F373" s="2"/>
      <c r="G373" s="59"/>
      <c r="H373" s="59"/>
      <c r="I373" s="2"/>
      <c r="J373" s="60"/>
      <c r="K373" s="2"/>
      <c r="L373" s="2"/>
      <c r="M373" s="2"/>
      <c r="N373" s="2"/>
      <c r="O373" s="2"/>
      <c r="P373" s="4"/>
      <c r="Q373" s="63"/>
      <c r="R373" s="4"/>
    </row>
    <row r="374" spans="1:18" s="34" customFormat="1" x14ac:dyDescent="0.2">
      <c r="A374" s="2"/>
      <c r="B374" s="2"/>
      <c r="C374" s="2"/>
      <c r="D374" s="2"/>
      <c r="E374" s="2"/>
      <c r="F374" s="2"/>
      <c r="G374" s="59"/>
      <c r="H374" s="59"/>
      <c r="I374" s="2"/>
      <c r="J374" s="60"/>
      <c r="K374" s="2"/>
      <c r="L374" s="2"/>
      <c r="M374" s="2"/>
      <c r="N374" s="2"/>
      <c r="O374" s="2"/>
      <c r="P374" s="4"/>
      <c r="Q374" s="63"/>
      <c r="R374" s="4"/>
    </row>
    <row r="375" spans="1:18" s="34" customFormat="1" x14ac:dyDescent="0.2">
      <c r="A375" s="2"/>
      <c r="B375" s="2"/>
      <c r="C375" s="2"/>
      <c r="D375" s="2"/>
      <c r="E375" s="2"/>
      <c r="F375" s="2"/>
      <c r="G375" s="59"/>
      <c r="H375" s="59"/>
      <c r="I375" s="2"/>
      <c r="J375" s="60"/>
      <c r="K375" s="2"/>
      <c r="L375" s="2"/>
      <c r="M375" s="2"/>
      <c r="N375" s="2"/>
      <c r="O375" s="2"/>
      <c r="P375" s="4"/>
      <c r="Q375" s="63"/>
      <c r="R375" s="4"/>
    </row>
    <row r="376" spans="1:18" s="34" customFormat="1" x14ac:dyDescent="0.2">
      <c r="A376" s="2"/>
      <c r="B376" s="2"/>
      <c r="C376" s="2"/>
      <c r="D376" s="2"/>
      <c r="E376" s="2"/>
      <c r="F376" s="2"/>
      <c r="G376" s="59"/>
      <c r="H376" s="59"/>
      <c r="I376" s="2"/>
      <c r="J376" s="60"/>
      <c r="K376" s="2"/>
      <c r="L376" s="2"/>
      <c r="M376" s="2"/>
      <c r="N376" s="2"/>
      <c r="O376" s="2"/>
      <c r="P376" s="4"/>
      <c r="Q376" s="63"/>
      <c r="R376" s="4"/>
    </row>
    <row r="377" spans="1:18" s="34" customFormat="1" x14ac:dyDescent="0.2">
      <c r="A377" s="2"/>
      <c r="B377" s="2"/>
      <c r="C377" s="2"/>
      <c r="D377" s="2"/>
      <c r="E377" s="2"/>
      <c r="F377" s="2"/>
      <c r="G377" s="59"/>
      <c r="H377" s="59"/>
      <c r="I377" s="2"/>
      <c r="J377" s="60"/>
      <c r="K377" s="2"/>
      <c r="L377" s="2"/>
      <c r="M377" s="2"/>
      <c r="N377" s="2"/>
      <c r="O377" s="2"/>
      <c r="P377" s="4"/>
      <c r="Q377" s="63"/>
      <c r="R377" s="4"/>
    </row>
    <row r="378" spans="1:18" s="34" customFormat="1" x14ac:dyDescent="0.2">
      <c r="A378" s="2"/>
      <c r="B378" s="2"/>
      <c r="C378" s="2"/>
      <c r="D378" s="2"/>
      <c r="E378" s="2"/>
      <c r="F378" s="2"/>
      <c r="G378" s="59"/>
      <c r="H378" s="59"/>
      <c r="I378" s="2"/>
      <c r="J378" s="60"/>
      <c r="K378" s="2"/>
      <c r="L378" s="2"/>
      <c r="M378" s="2"/>
      <c r="N378" s="2"/>
      <c r="O378" s="2"/>
      <c r="P378" s="4"/>
      <c r="Q378" s="63"/>
      <c r="R378" s="4"/>
    </row>
    <row r="379" spans="1:18" s="34" customFormat="1" x14ac:dyDescent="0.2">
      <c r="A379" s="2"/>
      <c r="B379" s="2"/>
      <c r="C379" s="2"/>
      <c r="D379" s="2"/>
      <c r="E379" s="2"/>
      <c r="F379" s="2"/>
      <c r="G379" s="59"/>
      <c r="H379" s="59"/>
      <c r="I379" s="2"/>
      <c r="J379" s="60"/>
      <c r="K379" s="2"/>
      <c r="L379" s="2"/>
      <c r="M379" s="2"/>
      <c r="N379" s="2"/>
      <c r="O379" s="2"/>
      <c r="P379" s="4"/>
      <c r="Q379" s="63"/>
      <c r="R379" s="4"/>
    </row>
    <row r="380" spans="1:18" s="34" customFormat="1" x14ac:dyDescent="0.2">
      <c r="A380" s="2"/>
      <c r="B380" s="2"/>
      <c r="C380" s="2"/>
      <c r="D380" s="2"/>
      <c r="E380" s="2"/>
      <c r="F380" s="2"/>
      <c r="G380" s="59"/>
      <c r="H380" s="59"/>
      <c r="I380" s="2"/>
      <c r="J380" s="60"/>
      <c r="K380" s="2"/>
      <c r="L380" s="2"/>
      <c r="M380" s="2"/>
      <c r="N380" s="2"/>
      <c r="O380" s="2"/>
      <c r="P380" s="4"/>
      <c r="Q380" s="63"/>
      <c r="R380" s="4"/>
    </row>
    <row r="381" spans="1:18" s="34" customFormat="1" x14ac:dyDescent="0.2">
      <c r="A381" s="2"/>
      <c r="B381" s="2"/>
      <c r="C381" s="2"/>
      <c r="D381" s="2"/>
      <c r="E381" s="2"/>
      <c r="F381" s="2"/>
      <c r="G381" s="59"/>
      <c r="H381" s="59"/>
      <c r="I381" s="2"/>
      <c r="J381" s="60"/>
      <c r="K381" s="2"/>
      <c r="L381" s="2"/>
      <c r="M381" s="2"/>
      <c r="N381" s="2"/>
      <c r="O381" s="2"/>
      <c r="P381" s="4"/>
      <c r="Q381" s="63"/>
      <c r="R381" s="4"/>
    </row>
    <row r="382" spans="1:18" s="34" customFormat="1" x14ac:dyDescent="0.2">
      <c r="A382" s="2"/>
      <c r="B382" s="2"/>
      <c r="C382" s="2"/>
      <c r="D382" s="2"/>
      <c r="E382" s="2"/>
      <c r="F382" s="2"/>
      <c r="G382" s="59"/>
      <c r="H382" s="59"/>
      <c r="I382" s="2"/>
      <c r="J382" s="60"/>
      <c r="K382" s="2"/>
      <c r="L382" s="2"/>
      <c r="M382" s="2"/>
      <c r="N382" s="2"/>
      <c r="O382" s="2"/>
      <c r="P382" s="4"/>
      <c r="Q382" s="63"/>
      <c r="R382" s="4"/>
    </row>
    <row r="383" spans="1:18" s="34" customFormat="1" x14ac:dyDescent="0.2">
      <c r="A383" s="2"/>
      <c r="B383" s="2"/>
      <c r="C383" s="2"/>
      <c r="D383" s="2"/>
      <c r="E383" s="2"/>
      <c r="F383" s="2"/>
      <c r="G383" s="59"/>
      <c r="H383" s="59"/>
      <c r="I383" s="2"/>
      <c r="J383" s="60"/>
      <c r="K383" s="2"/>
      <c r="L383" s="2"/>
      <c r="M383" s="2"/>
      <c r="N383" s="2"/>
      <c r="O383" s="2"/>
      <c r="P383" s="4"/>
      <c r="Q383" s="63"/>
      <c r="R383" s="4"/>
    </row>
    <row r="384" spans="1:18" s="34" customFormat="1" x14ac:dyDescent="0.2">
      <c r="A384" s="2"/>
      <c r="B384" s="2"/>
      <c r="C384" s="2"/>
      <c r="D384" s="2"/>
      <c r="E384" s="2"/>
      <c r="F384" s="2"/>
      <c r="G384" s="59"/>
      <c r="H384" s="59"/>
      <c r="I384" s="2"/>
      <c r="J384" s="60"/>
      <c r="K384" s="2"/>
      <c r="L384" s="2"/>
      <c r="M384" s="2"/>
      <c r="N384" s="2"/>
      <c r="O384" s="2"/>
      <c r="P384" s="4"/>
      <c r="Q384" s="63"/>
      <c r="R384" s="4"/>
    </row>
    <row r="385" spans="1:18" s="34" customFormat="1" x14ac:dyDescent="0.2">
      <c r="A385" s="2"/>
      <c r="B385" s="2"/>
      <c r="C385" s="2"/>
      <c r="D385" s="2"/>
      <c r="E385" s="2"/>
      <c r="F385" s="2"/>
      <c r="G385" s="59"/>
      <c r="H385" s="59"/>
      <c r="I385" s="2"/>
      <c r="J385" s="60"/>
      <c r="K385" s="2"/>
      <c r="L385" s="2"/>
      <c r="M385" s="2"/>
      <c r="N385" s="2"/>
      <c r="O385" s="2"/>
      <c r="P385" s="4"/>
      <c r="Q385" s="63"/>
      <c r="R385" s="4"/>
    </row>
    <row r="386" spans="1:18" s="34" customFormat="1" x14ac:dyDescent="0.2">
      <c r="A386" s="2"/>
      <c r="B386" s="2"/>
      <c r="C386" s="2"/>
      <c r="D386" s="2"/>
      <c r="E386" s="2"/>
      <c r="F386" s="2"/>
      <c r="G386" s="59"/>
      <c r="H386" s="59"/>
      <c r="I386" s="2"/>
      <c r="J386" s="60"/>
      <c r="K386" s="2"/>
      <c r="L386" s="2"/>
      <c r="M386" s="2"/>
      <c r="N386" s="2"/>
      <c r="O386" s="2"/>
      <c r="P386" s="4"/>
      <c r="Q386" s="63"/>
      <c r="R386" s="4"/>
    </row>
    <row r="387" spans="1:18" s="34" customFormat="1" x14ac:dyDescent="0.2">
      <c r="A387" s="2"/>
      <c r="B387" s="2"/>
      <c r="C387" s="2"/>
      <c r="D387" s="2"/>
      <c r="E387" s="2"/>
      <c r="F387" s="2"/>
      <c r="G387" s="59"/>
      <c r="H387" s="59"/>
      <c r="I387" s="2"/>
      <c r="J387" s="60"/>
      <c r="K387" s="2"/>
      <c r="L387" s="2"/>
      <c r="M387" s="2"/>
      <c r="N387" s="2"/>
      <c r="O387" s="2"/>
      <c r="P387" s="4"/>
      <c r="Q387" s="63"/>
      <c r="R387" s="4"/>
    </row>
    <row r="388" spans="1:18" s="34" customFormat="1" x14ac:dyDescent="0.2">
      <c r="A388" s="2"/>
      <c r="B388" s="2"/>
      <c r="C388" s="2"/>
      <c r="D388" s="2"/>
      <c r="E388" s="2"/>
      <c r="F388" s="2"/>
      <c r="G388" s="59"/>
      <c r="H388" s="59"/>
      <c r="I388" s="2"/>
      <c r="J388" s="60"/>
      <c r="K388" s="2"/>
      <c r="L388" s="2"/>
      <c r="M388" s="2"/>
      <c r="N388" s="2"/>
      <c r="O388" s="2"/>
      <c r="P388" s="4"/>
      <c r="Q388" s="63"/>
      <c r="R388" s="4"/>
    </row>
    <row r="389" spans="1:18" s="34" customFormat="1" x14ac:dyDescent="0.2">
      <c r="A389" s="2"/>
      <c r="B389" s="2"/>
      <c r="C389" s="2"/>
      <c r="D389" s="2"/>
      <c r="E389" s="2"/>
      <c r="F389" s="2"/>
      <c r="G389" s="59"/>
      <c r="H389" s="59"/>
      <c r="I389" s="2"/>
      <c r="J389" s="60"/>
      <c r="K389" s="2"/>
      <c r="L389" s="2"/>
      <c r="M389" s="2"/>
      <c r="N389" s="2"/>
      <c r="O389" s="2"/>
      <c r="P389" s="4"/>
      <c r="Q389" s="63"/>
      <c r="R389" s="4"/>
    </row>
    <row r="390" spans="1:18" s="34" customFormat="1" x14ac:dyDescent="0.2">
      <c r="A390" s="2"/>
      <c r="B390" s="2"/>
      <c r="C390" s="2"/>
      <c r="D390" s="2"/>
      <c r="E390" s="2"/>
      <c r="F390" s="2"/>
      <c r="G390" s="59"/>
      <c r="H390" s="59"/>
      <c r="I390" s="2"/>
      <c r="J390" s="60"/>
      <c r="K390" s="2"/>
      <c r="L390" s="2"/>
      <c r="M390" s="2"/>
      <c r="N390" s="2"/>
      <c r="O390" s="2"/>
      <c r="P390" s="4"/>
      <c r="Q390" s="63"/>
      <c r="R390" s="4"/>
    </row>
    <row r="391" spans="1:18" s="34" customFormat="1" x14ac:dyDescent="0.2">
      <c r="A391" s="2"/>
      <c r="B391" s="2"/>
      <c r="C391" s="2"/>
      <c r="D391" s="2"/>
      <c r="E391" s="2"/>
      <c r="F391" s="2"/>
      <c r="G391" s="59"/>
      <c r="H391" s="59"/>
      <c r="I391" s="2"/>
      <c r="J391" s="60"/>
      <c r="K391" s="2"/>
      <c r="L391" s="2"/>
      <c r="M391" s="2"/>
      <c r="N391" s="2"/>
      <c r="O391" s="2"/>
      <c r="P391" s="4"/>
      <c r="Q391" s="63"/>
      <c r="R391" s="4"/>
    </row>
    <row r="392" spans="1:18" s="34" customFormat="1" x14ac:dyDescent="0.2">
      <c r="A392" s="2"/>
      <c r="B392" s="2"/>
      <c r="C392" s="2"/>
      <c r="D392" s="2"/>
      <c r="E392" s="2"/>
      <c r="F392" s="2"/>
      <c r="G392" s="59"/>
      <c r="H392" s="59"/>
      <c r="I392" s="2"/>
      <c r="J392" s="60"/>
      <c r="K392" s="2"/>
      <c r="L392" s="2"/>
      <c r="M392" s="2"/>
      <c r="N392" s="2"/>
      <c r="O392" s="2"/>
      <c r="P392" s="4"/>
      <c r="Q392" s="63"/>
      <c r="R392" s="4"/>
    </row>
    <row r="393" spans="1:18" s="34" customFormat="1" x14ac:dyDescent="0.2">
      <c r="A393" s="2"/>
      <c r="B393" s="2"/>
      <c r="C393" s="2"/>
      <c r="D393" s="2"/>
      <c r="E393" s="2"/>
      <c r="F393" s="2"/>
      <c r="G393" s="59"/>
      <c r="H393" s="59"/>
      <c r="I393" s="2"/>
      <c r="J393" s="60"/>
      <c r="K393" s="2"/>
      <c r="L393" s="2"/>
      <c r="M393" s="2"/>
      <c r="N393" s="2"/>
      <c r="O393" s="2"/>
      <c r="P393" s="4"/>
      <c r="Q393" s="63"/>
      <c r="R393" s="4"/>
    </row>
    <row r="394" spans="1:18" s="34" customFormat="1" x14ac:dyDescent="0.2">
      <c r="A394" s="2"/>
      <c r="B394" s="2"/>
      <c r="C394" s="2"/>
      <c r="D394" s="2"/>
      <c r="E394" s="2"/>
      <c r="F394" s="2"/>
      <c r="G394" s="59"/>
      <c r="H394" s="59"/>
      <c r="I394" s="2"/>
      <c r="J394" s="60"/>
      <c r="K394" s="2"/>
      <c r="L394" s="2"/>
      <c r="M394" s="2"/>
      <c r="N394" s="2"/>
      <c r="O394" s="2"/>
      <c r="P394" s="4"/>
      <c r="Q394" s="63"/>
      <c r="R394" s="4"/>
    </row>
    <row r="395" spans="1:18" s="34" customFormat="1" x14ac:dyDescent="0.2">
      <c r="A395" s="2"/>
      <c r="B395" s="2"/>
      <c r="C395" s="2"/>
      <c r="D395" s="2"/>
      <c r="E395" s="2"/>
      <c r="F395" s="2"/>
      <c r="G395" s="59"/>
      <c r="H395" s="59"/>
      <c r="I395" s="2"/>
      <c r="J395" s="60"/>
      <c r="K395" s="2"/>
      <c r="L395" s="2"/>
      <c r="M395" s="2"/>
      <c r="N395" s="2"/>
      <c r="O395" s="2"/>
      <c r="P395" s="4"/>
      <c r="Q395" s="63"/>
      <c r="R395" s="4"/>
    </row>
    <row r="396" spans="1:18" s="34" customFormat="1" x14ac:dyDescent="0.2">
      <c r="A396" s="2"/>
      <c r="B396" s="2"/>
      <c r="C396" s="2"/>
      <c r="D396" s="2"/>
      <c r="E396" s="2"/>
      <c r="F396" s="2"/>
      <c r="G396" s="59"/>
      <c r="H396" s="59"/>
      <c r="I396" s="2"/>
      <c r="J396" s="60"/>
      <c r="K396" s="2"/>
      <c r="L396" s="2"/>
      <c r="M396" s="2"/>
      <c r="N396" s="2"/>
      <c r="O396" s="2"/>
      <c r="P396" s="4"/>
      <c r="Q396" s="63"/>
      <c r="R396" s="4"/>
    </row>
    <row r="397" spans="1:18" s="34" customFormat="1" x14ac:dyDescent="0.2">
      <c r="A397" s="2"/>
      <c r="B397" s="2"/>
      <c r="C397" s="2"/>
      <c r="D397" s="2"/>
      <c r="E397" s="2"/>
      <c r="F397" s="2"/>
      <c r="G397" s="59"/>
      <c r="H397" s="59"/>
      <c r="I397" s="2"/>
      <c r="J397" s="60"/>
      <c r="K397" s="2"/>
      <c r="L397" s="2"/>
      <c r="M397" s="2"/>
      <c r="N397" s="2"/>
      <c r="O397" s="2"/>
      <c r="P397" s="4"/>
      <c r="Q397" s="63"/>
      <c r="R397" s="4"/>
    </row>
    <row r="398" spans="1:18" s="34" customFormat="1" x14ac:dyDescent="0.2">
      <c r="A398" s="2"/>
      <c r="B398" s="2"/>
      <c r="C398" s="2"/>
      <c r="D398" s="2"/>
      <c r="E398" s="2"/>
      <c r="F398" s="2"/>
      <c r="G398" s="59"/>
      <c r="H398" s="59"/>
      <c r="I398" s="2"/>
      <c r="J398" s="60"/>
      <c r="K398" s="2"/>
      <c r="L398" s="2"/>
      <c r="M398" s="2"/>
      <c r="N398" s="2"/>
      <c r="O398" s="2"/>
      <c r="P398" s="4"/>
      <c r="Q398" s="63"/>
      <c r="R398" s="4"/>
    </row>
    <row r="399" spans="1:18" s="34" customFormat="1" x14ac:dyDescent="0.2">
      <c r="A399" s="2"/>
      <c r="B399" s="2"/>
      <c r="C399" s="2"/>
      <c r="D399" s="2"/>
      <c r="E399" s="2"/>
      <c r="F399" s="2"/>
      <c r="G399" s="59"/>
      <c r="H399" s="59"/>
      <c r="I399" s="2"/>
      <c r="J399" s="60"/>
      <c r="K399" s="2"/>
      <c r="L399" s="2"/>
      <c r="M399" s="2"/>
      <c r="N399" s="2"/>
      <c r="O399" s="2"/>
      <c r="P399" s="4"/>
      <c r="Q399" s="63"/>
      <c r="R399" s="4"/>
    </row>
    <row r="400" spans="1:18" s="34" customFormat="1" x14ac:dyDescent="0.2">
      <c r="A400" s="2"/>
      <c r="B400" s="2"/>
      <c r="C400" s="2"/>
      <c r="D400" s="2"/>
      <c r="E400" s="2"/>
      <c r="F400" s="2"/>
      <c r="G400" s="59"/>
      <c r="H400" s="59"/>
      <c r="I400" s="2"/>
      <c r="J400" s="60"/>
      <c r="K400" s="2"/>
      <c r="L400" s="2"/>
      <c r="M400" s="2"/>
      <c r="N400" s="2"/>
      <c r="O400" s="2"/>
      <c r="P400" s="4"/>
      <c r="Q400" s="63"/>
      <c r="R400" s="4"/>
    </row>
    <row r="401" spans="1:18" s="34" customFormat="1" x14ac:dyDescent="0.2">
      <c r="A401" s="2"/>
      <c r="B401" s="2"/>
      <c r="C401" s="2"/>
      <c r="D401" s="2"/>
      <c r="E401" s="2"/>
      <c r="F401" s="2"/>
      <c r="G401" s="59"/>
      <c r="H401" s="59"/>
      <c r="I401" s="2"/>
      <c r="J401" s="60"/>
      <c r="K401" s="2"/>
      <c r="L401" s="2"/>
      <c r="M401" s="2"/>
      <c r="N401" s="2"/>
      <c r="O401" s="2"/>
      <c r="P401" s="4"/>
      <c r="Q401" s="63"/>
      <c r="R401" s="4"/>
    </row>
    <row r="402" spans="1:18" s="34" customFormat="1" x14ac:dyDescent="0.2">
      <c r="A402" s="2"/>
      <c r="B402" s="2"/>
      <c r="C402" s="2"/>
      <c r="D402" s="2"/>
      <c r="E402" s="2"/>
      <c r="F402" s="2"/>
      <c r="G402" s="59"/>
      <c r="H402" s="59"/>
      <c r="I402" s="2"/>
      <c r="J402" s="60"/>
      <c r="K402" s="2"/>
      <c r="L402" s="2"/>
      <c r="M402" s="2"/>
      <c r="N402" s="2"/>
      <c r="O402" s="2"/>
      <c r="P402" s="4"/>
      <c r="Q402" s="63"/>
      <c r="R402" s="4"/>
    </row>
    <row r="403" spans="1:18" s="34" customFormat="1" x14ac:dyDescent="0.2">
      <c r="A403" s="2"/>
      <c r="B403" s="2"/>
      <c r="C403" s="2"/>
      <c r="D403" s="2"/>
      <c r="E403" s="2"/>
      <c r="F403" s="2"/>
      <c r="G403" s="59"/>
      <c r="H403" s="59"/>
      <c r="I403" s="2"/>
      <c r="J403" s="60"/>
      <c r="K403" s="2"/>
      <c r="L403" s="2"/>
      <c r="M403" s="2"/>
      <c r="N403" s="2"/>
      <c r="O403" s="2"/>
      <c r="P403" s="4"/>
      <c r="Q403" s="63"/>
      <c r="R403" s="4"/>
    </row>
    <row r="404" spans="1:18" s="34" customFormat="1" x14ac:dyDescent="0.2">
      <c r="A404" s="2"/>
      <c r="B404" s="2"/>
      <c r="C404" s="2"/>
      <c r="D404" s="2"/>
      <c r="E404" s="2"/>
      <c r="F404" s="2"/>
      <c r="G404" s="59"/>
      <c r="H404" s="59"/>
      <c r="I404" s="2"/>
      <c r="J404" s="60"/>
      <c r="K404" s="2"/>
      <c r="L404" s="2"/>
      <c r="M404" s="2"/>
      <c r="N404" s="2"/>
      <c r="O404" s="2"/>
      <c r="P404" s="4"/>
      <c r="Q404" s="63"/>
      <c r="R404" s="4"/>
    </row>
    <row r="405" spans="1:18" s="34" customFormat="1" x14ac:dyDescent="0.2">
      <c r="A405" s="2"/>
      <c r="B405" s="2"/>
      <c r="C405" s="2"/>
      <c r="D405" s="2"/>
      <c r="E405" s="2"/>
      <c r="F405" s="2"/>
      <c r="G405" s="59"/>
      <c r="H405" s="59"/>
      <c r="I405" s="2"/>
      <c r="J405" s="60"/>
      <c r="K405" s="2"/>
      <c r="L405" s="2"/>
      <c r="M405" s="2"/>
      <c r="N405" s="2"/>
      <c r="O405" s="2"/>
      <c r="P405" s="4"/>
      <c r="Q405" s="63"/>
      <c r="R405" s="4"/>
    </row>
    <row r="406" spans="1:18" s="34" customFormat="1" x14ac:dyDescent="0.2">
      <c r="A406" s="2"/>
      <c r="B406" s="2"/>
      <c r="C406" s="2"/>
      <c r="D406" s="2"/>
      <c r="E406" s="2"/>
      <c r="F406" s="2"/>
      <c r="G406" s="59"/>
      <c r="H406" s="59"/>
      <c r="I406" s="2"/>
      <c r="J406" s="60"/>
      <c r="K406" s="2"/>
      <c r="L406" s="2"/>
      <c r="M406" s="2"/>
      <c r="N406" s="2"/>
      <c r="O406" s="2"/>
      <c r="P406" s="4"/>
      <c r="Q406" s="63"/>
      <c r="R406" s="4"/>
    </row>
    <row r="407" spans="1:18" s="34" customFormat="1" x14ac:dyDescent="0.2">
      <c r="A407" s="2"/>
      <c r="B407" s="2"/>
      <c r="C407" s="2"/>
      <c r="D407" s="2"/>
      <c r="E407" s="2"/>
      <c r="F407" s="2"/>
      <c r="G407" s="59"/>
      <c r="H407" s="59"/>
      <c r="I407" s="2"/>
      <c r="J407" s="60"/>
      <c r="K407" s="2"/>
      <c r="L407" s="2"/>
      <c r="M407" s="2"/>
      <c r="N407" s="2"/>
      <c r="O407" s="2"/>
      <c r="P407" s="4"/>
      <c r="Q407" s="63"/>
      <c r="R407" s="4"/>
    </row>
    <row r="408" spans="1:18" s="34" customFormat="1" x14ac:dyDescent="0.2">
      <c r="A408" s="2"/>
      <c r="B408" s="2"/>
      <c r="C408" s="2"/>
      <c r="D408" s="2"/>
      <c r="E408" s="2"/>
      <c r="F408" s="2"/>
      <c r="G408" s="59"/>
      <c r="H408" s="59"/>
      <c r="I408" s="2"/>
      <c r="J408" s="60"/>
      <c r="K408" s="2"/>
      <c r="L408" s="2"/>
      <c r="M408" s="2"/>
      <c r="N408" s="2"/>
      <c r="O408" s="2"/>
      <c r="P408" s="4"/>
      <c r="Q408" s="63"/>
      <c r="R408" s="4"/>
    </row>
    <row r="409" spans="1:18" s="34" customFormat="1" x14ac:dyDescent="0.2">
      <c r="A409" s="2"/>
      <c r="B409" s="2"/>
      <c r="C409" s="2"/>
      <c r="D409" s="2"/>
      <c r="E409" s="2"/>
      <c r="F409" s="2"/>
      <c r="G409" s="59"/>
      <c r="H409" s="59"/>
      <c r="I409" s="2"/>
      <c r="J409" s="60"/>
      <c r="K409" s="2"/>
      <c r="L409" s="2"/>
      <c r="M409" s="2"/>
      <c r="N409" s="2"/>
      <c r="O409" s="2"/>
      <c r="P409" s="4"/>
      <c r="Q409" s="63"/>
      <c r="R409" s="4"/>
    </row>
    <row r="410" spans="1:18" s="34" customFormat="1" x14ac:dyDescent="0.2">
      <c r="A410" s="2"/>
      <c r="B410" s="2"/>
      <c r="C410" s="2"/>
      <c r="D410" s="2"/>
      <c r="E410" s="2"/>
      <c r="F410" s="2"/>
      <c r="G410" s="59"/>
      <c r="H410" s="59"/>
      <c r="I410" s="2"/>
      <c r="J410" s="60"/>
      <c r="K410" s="2"/>
      <c r="L410" s="2"/>
      <c r="M410" s="2"/>
      <c r="N410" s="2"/>
      <c r="O410" s="2"/>
      <c r="P410" s="4"/>
      <c r="Q410" s="63"/>
      <c r="R410" s="4"/>
    </row>
    <row r="411" spans="1:18" s="34" customFormat="1" x14ac:dyDescent="0.2">
      <c r="A411" s="2"/>
      <c r="B411" s="2"/>
      <c r="C411" s="2"/>
      <c r="D411" s="2"/>
      <c r="E411" s="2"/>
      <c r="F411" s="2"/>
      <c r="G411" s="59"/>
      <c r="H411" s="59"/>
      <c r="I411" s="2"/>
      <c r="J411" s="60"/>
      <c r="K411" s="2"/>
      <c r="L411" s="2"/>
      <c r="M411" s="2"/>
      <c r="N411" s="2"/>
      <c r="O411" s="2"/>
      <c r="P411" s="4"/>
      <c r="Q411" s="63"/>
      <c r="R411" s="4"/>
    </row>
    <row r="412" spans="1:18" s="34" customFormat="1" x14ac:dyDescent="0.2">
      <c r="A412" s="2"/>
      <c r="B412" s="2"/>
      <c r="C412" s="2"/>
      <c r="D412" s="2"/>
      <c r="E412" s="2"/>
      <c r="F412" s="2"/>
      <c r="G412" s="59"/>
      <c r="H412" s="59"/>
      <c r="I412" s="2"/>
      <c r="J412" s="60"/>
      <c r="K412" s="2"/>
      <c r="L412" s="2"/>
      <c r="M412" s="2"/>
      <c r="N412" s="2"/>
      <c r="O412" s="2"/>
      <c r="P412" s="4"/>
      <c r="Q412" s="63"/>
      <c r="R412" s="4"/>
    </row>
    <row r="413" spans="1:18" s="34" customFormat="1" x14ac:dyDescent="0.2">
      <c r="A413" s="2"/>
      <c r="B413" s="2"/>
      <c r="C413" s="2"/>
      <c r="D413" s="2"/>
      <c r="E413" s="2"/>
      <c r="F413" s="2"/>
      <c r="G413" s="59"/>
      <c r="H413" s="59"/>
      <c r="I413" s="2"/>
      <c r="J413" s="60"/>
      <c r="K413" s="2"/>
      <c r="L413" s="2"/>
      <c r="M413" s="2"/>
      <c r="N413" s="2"/>
      <c r="O413" s="2"/>
      <c r="P413" s="4"/>
      <c r="Q413" s="63"/>
      <c r="R413" s="4"/>
    </row>
    <row r="414" spans="1:18" s="34" customFormat="1" x14ac:dyDescent="0.2">
      <c r="A414" s="2"/>
      <c r="B414" s="2"/>
      <c r="C414" s="2"/>
      <c r="D414" s="2"/>
      <c r="E414" s="2"/>
      <c r="F414" s="2"/>
      <c r="G414" s="59"/>
      <c r="H414" s="59"/>
      <c r="I414" s="2"/>
      <c r="J414" s="60"/>
      <c r="K414" s="2"/>
      <c r="L414" s="2"/>
      <c r="M414" s="2"/>
      <c r="N414" s="2"/>
      <c r="O414" s="2"/>
      <c r="P414" s="4"/>
      <c r="Q414" s="63"/>
      <c r="R414" s="4"/>
    </row>
    <row r="415" spans="1:18" s="34" customFormat="1" x14ac:dyDescent="0.2">
      <c r="A415" s="2"/>
      <c r="B415" s="2"/>
      <c r="C415" s="2"/>
      <c r="D415" s="2"/>
      <c r="E415" s="2"/>
      <c r="F415" s="2"/>
      <c r="G415" s="59"/>
      <c r="H415" s="59"/>
      <c r="I415" s="2"/>
      <c r="J415" s="60"/>
      <c r="K415" s="2"/>
      <c r="L415" s="2"/>
      <c r="M415" s="2"/>
      <c r="N415" s="2"/>
      <c r="O415" s="2"/>
      <c r="P415" s="4"/>
      <c r="Q415" s="63"/>
      <c r="R415" s="4"/>
    </row>
    <row r="416" spans="1:18" s="34" customFormat="1" x14ac:dyDescent="0.2">
      <c r="A416" s="2"/>
      <c r="B416" s="2"/>
      <c r="C416" s="2"/>
      <c r="D416" s="2"/>
      <c r="E416" s="2"/>
      <c r="F416" s="2"/>
      <c r="G416" s="59"/>
      <c r="H416" s="59"/>
      <c r="I416" s="2"/>
      <c r="J416" s="60"/>
      <c r="K416" s="2"/>
      <c r="L416" s="2"/>
      <c r="M416" s="2"/>
      <c r="N416" s="2"/>
      <c r="O416" s="2"/>
      <c r="P416" s="4"/>
      <c r="Q416" s="63"/>
      <c r="R416" s="4"/>
    </row>
    <row r="417" spans="1:20" s="34" customFormat="1" x14ac:dyDescent="0.2">
      <c r="A417" s="2"/>
      <c r="B417" s="2"/>
      <c r="C417" s="2"/>
      <c r="D417" s="2"/>
      <c r="E417" s="2"/>
      <c r="F417" s="2"/>
      <c r="G417" s="59"/>
      <c r="H417" s="59"/>
      <c r="I417" s="2"/>
      <c r="J417" s="60"/>
      <c r="K417" s="2"/>
      <c r="L417" s="2"/>
      <c r="M417" s="2"/>
      <c r="N417" s="2"/>
      <c r="O417" s="2"/>
      <c r="P417" s="4"/>
      <c r="Q417" s="63"/>
      <c r="R417" s="4"/>
      <c r="T417" s="4"/>
    </row>
    <row r="418" spans="1:20" s="34" customFormat="1" x14ac:dyDescent="0.2">
      <c r="A418" s="2"/>
      <c r="B418" s="2"/>
      <c r="C418" s="2"/>
      <c r="D418" s="2"/>
      <c r="E418" s="2"/>
      <c r="F418" s="2"/>
      <c r="G418" s="59"/>
      <c r="H418" s="59"/>
      <c r="I418" s="2"/>
      <c r="J418" s="60"/>
      <c r="K418" s="2"/>
      <c r="L418" s="2"/>
      <c r="M418" s="2"/>
      <c r="N418" s="2"/>
      <c r="O418" s="2"/>
      <c r="P418" s="4"/>
      <c r="Q418" s="63"/>
      <c r="R418" s="4"/>
    </row>
    <row r="419" spans="1:20" s="34" customFormat="1" x14ac:dyDescent="0.2">
      <c r="A419" s="2"/>
      <c r="B419" s="2"/>
      <c r="C419" s="2"/>
      <c r="D419" s="2"/>
      <c r="E419" s="2"/>
      <c r="F419" s="2"/>
      <c r="G419" s="59"/>
      <c r="H419" s="59"/>
      <c r="I419" s="2"/>
      <c r="J419" s="60"/>
      <c r="K419" s="2"/>
      <c r="L419" s="2"/>
      <c r="M419" s="2"/>
      <c r="N419" s="2"/>
      <c r="O419" s="2"/>
      <c r="P419" s="4"/>
      <c r="Q419" s="63"/>
      <c r="R419" s="4"/>
    </row>
    <row r="420" spans="1:20" s="34" customFormat="1" x14ac:dyDescent="0.2">
      <c r="A420" s="2"/>
      <c r="B420" s="2"/>
      <c r="C420" s="2"/>
      <c r="D420" s="2"/>
      <c r="E420" s="2"/>
      <c r="F420" s="2"/>
      <c r="G420" s="59"/>
      <c r="H420" s="59"/>
      <c r="I420" s="2"/>
      <c r="J420" s="60"/>
      <c r="K420" s="2"/>
      <c r="L420" s="2"/>
      <c r="M420" s="2"/>
      <c r="N420" s="2"/>
      <c r="O420" s="2"/>
      <c r="P420" s="4"/>
      <c r="Q420" s="63"/>
      <c r="R420" s="4"/>
    </row>
    <row r="421" spans="1:20" s="34" customFormat="1" x14ac:dyDescent="0.2">
      <c r="A421" s="2"/>
      <c r="B421" s="2"/>
      <c r="C421" s="2"/>
      <c r="D421" s="2"/>
      <c r="E421" s="2"/>
      <c r="F421" s="2"/>
      <c r="G421" s="59"/>
      <c r="H421" s="59"/>
      <c r="I421" s="2"/>
      <c r="J421" s="60"/>
      <c r="K421" s="2"/>
      <c r="L421" s="2"/>
      <c r="M421" s="2"/>
      <c r="N421" s="2"/>
      <c r="O421" s="2"/>
      <c r="P421" s="4"/>
      <c r="Q421" s="63"/>
      <c r="R421" s="4"/>
    </row>
    <row r="422" spans="1:20" s="34" customFormat="1" x14ac:dyDescent="0.2">
      <c r="A422" s="2"/>
      <c r="B422" s="2"/>
      <c r="C422" s="2"/>
      <c r="D422" s="2"/>
      <c r="E422" s="2"/>
      <c r="F422" s="2"/>
      <c r="G422" s="59"/>
      <c r="H422" s="59"/>
      <c r="I422" s="2"/>
      <c r="J422" s="60"/>
      <c r="K422" s="2"/>
      <c r="L422" s="2"/>
      <c r="M422" s="2"/>
      <c r="N422" s="2"/>
      <c r="O422" s="2"/>
      <c r="P422" s="4"/>
      <c r="Q422" s="63"/>
      <c r="R422" s="4"/>
    </row>
    <row r="423" spans="1:20" s="34" customFormat="1" x14ac:dyDescent="0.2">
      <c r="A423" s="2"/>
      <c r="B423" s="2"/>
      <c r="C423" s="2"/>
      <c r="D423" s="2"/>
      <c r="E423" s="2"/>
      <c r="F423" s="2"/>
      <c r="G423" s="59"/>
      <c r="H423" s="59"/>
      <c r="I423" s="2"/>
      <c r="J423" s="60"/>
      <c r="K423" s="2"/>
      <c r="L423" s="2"/>
      <c r="M423" s="2"/>
      <c r="N423" s="2"/>
      <c r="O423" s="2"/>
      <c r="P423" s="4"/>
      <c r="Q423" s="63"/>
      <c r="R423" s="4"/>
    </row>
    <row r="424" spans="1:20" s="34" customFormat="1" x14ac:dyDescent="0.2">
      <c r="A424" s="2"/>
      <c r="B424" s="2"/>
      <c r="C424" s="2"/>
      <c r="D424" s="2"/>
      <c r="E424" s="2"/>
      <c r="F424" s="2"/>
      <c r="G424" s="59"/>
      <c r="H424" s="59"/>
      <c r="I424" s="2"/>
      <c r="J424" s="60"/>
      <c r="K424" s="2"/>
      <c r="L424" s="2"/>
      <c r="M424" s="2"/>
      <c r="N424" s="2"/>
      <c r="O424" s="2"/>
      <c r="P424" s="4"/>
      <c r="Q424" s="63"/>
      <c r="R424" s="4"/>
    </row>
    <row r="425" spans="1:20" s="34" customFormat="1" x14ac:dyDescent="0.2">
      <c r="A425" s="2"/>
      <c r="B425" s="2"/>
      <c r="C425" s="2"/>
      <c r="D425" s="2"/>
      <c r="E425" s="2"/>
      <c r="F425" s="2"/>
      <c r="G425" s="59"/>
      <c r="H425" s="59"/>
      <c r="I425" s="2"/>
      <c r="J425" s="60"/>
      <c r="K425" s="2"/>
      <c r="L425" s="2"/>
      <c r="M425" s="2"/>
      <c r="N425" s="2"/>
      <c r="O425" s="2"/>
      <c r="P425" s="4"/>
      <c r="Q425" s="63"/>
      <c r="R425" s="4"/>
    </row>
    <row r="426" spans="1:20" s="34" customFormat="1" x14ac:dyDescent="0.2">
      <c r="A426" s="2"/>
      <c r="B426" s="2"/>
      <c r="C426" s="2"/>
      <c r="D426" s="2"/>
      <c r="E426" s="2"/>
      <c r="F426" s="2"/>
      <c r="G426" s="59"/>
      <c r="H426" s="59"/>
      <c r="I426" s="2"/>
      <c r="J426" s="60"/>
      <c r="K426" s="2"/>
      <c r="L426" s="2"/>
      <c r="M426" s="2"/>
      <c r="N426" s="2"/>
      <c r="O426" s="2"/>
      <c r="P426" s="4"/>
      <c r="Q426" s="63"/>
      <c r="R426" s="4"/>
    </row>
    <row r="427" spans="1:20" s="34" customFormat="1" x14ac:dyDescent="0.2">
      <c r="A427" s="2"/>
      <c r="B427" s="2"/>
      <c r="C427" s="2"/>
      <c r="D427" s="2"/>
      <c r="E427" s="2"/>
      <c r="F427" s="2"/>
      <c r="G427" s="59"/>
      <c r="H427" s="59"/>
      <c r="I427" s="2"/>
      <c r="J427" s="60"/>
      <c r="K427" s="2"/>
      <c r="L427" s="2"/>
      <c r="M427" s="2"/>
      <c r="N427" s="2"/>
      <c r="O427" s="2"/>
      <c r="P427" s="4"/>
      <c r="Q427" s="63"/>
      <c r="R427" s="4"/>
    </row>
    <row r="428" spans="1:20" s="34" customFormat="1" x14ac:dyDescent="0.2">
      <c r="A428" s="2"/>
      <c r="B428" s="2"/>
      <c r="C428" s="2"/>
      <c r="D428" s="2"/>
      <c r="E428" s="2"/>
      <c r="F428" s="2"/>
      <c r="G428" s="59"/>
      <c r="H428" s="59"/>
      <c r="I428" s="2"/>
      <c r="J428" s="60"/>
      <c r="K428" s="2"/>
      <c r="L428" s="2"/>
      <c r="M428" s="2"/>
      <c r="N428" s="2"/>
      <c r="O428" s="2"/>
      <c r="P428" s="4"/>
      <c r="Q428" s="63"/>
      <c r="R428" s="4"/>
    </row>
    <row r="429" spans="1:20" s="34" customFormat="1" x14ac:dyDescent="0.2">
      <c r="A429" s="2"/>
      <c r="B429" s="2"/>
      <c r="C429" s="2"/>
      <c r="D429" s="2"/>
      <c r="E429" s="2"/>
      <c r="F429" s="2"/>
      <c r="G429" s="59"/>
      <c r="H429" s="59"/>
      <c r="I429" s="2"/>
      <c r="J429" s="60"/>
      <c r="K429" s="2"/>
      <c r="L429" s="2"/>
      <c r="M429" s="2"/>
      <c r="N429" s="2"/>
      <c r="O429" s="2"/>
      <c r="P429" s="4"/>
      <c r="Q429" s="63"/>
      <c r="R429" s="4"/>
    </row>
    <row r="430" spans="1:20" s="34" customFormat="1" x14ac:dyDescent="0.2">
      <c r="A430" s="2"/>
      <c r="B430" s="2"/>
      <c r="C430" s="2"/>
      <c r="D430" s="2"/>
      <c r="E430" s="2"/>
      <c r="F430" s="2"/>
      <c r="G430" s="59"/>
      <c r="H430" s="59"/>
      <c r="I430" s="2"/>
      <c r="J430" s="60"/>
      <c r="K430" s="2"/>
      <c r="L430" s="2"/>
      <c r="M430" s="2"/>
      <c r="N430" s="2"/>
      <c r="O430" s="2"/>
      <c r="P430" s="4"/>
      <c r="Q430" s="63"/>
      <c r="R430" s="4"/>
    </row>
    <row r="431" spans="1:20" s="58" customFormat="1" x14ac:dyDescent="0.2">
      <c r="A431" s="2"/>
      <c r="B431" s="2"/>
      <c r="C431" s="2"/>
      <c r="D431" s="2"/>
      <c r="E431" s="2"/>
      <c r="F431" s="2"/>
      <c r="G431" s="59"/>
      <c r="H431" s="59"/>
      <c r="I431" s="2"/>
      <c r="J431" s="60"/>
      <c r="K431" s="2"/>
      <c r="L431" s="2"/>
      <c r="M431" s="2"/>
      <c r="N431" s="2"/>
      <c r="O431" s="2"/>
      <c r="P431" s="4"/>
      <c r="Q431" s="63"/>
      <c r="R431" s="64"/>
    </row>
    <row r="432" spans="1:20" s="34" customFormat="1" x14ac:dyDescent="0.2">
      <c r="A432" s="2"/>
      <c r="B432" s="2"/>
      <c r="C432" s="2"/>
      <c r="D432" s="2"/>
      <c r="E432" s="2"/>
      <c r="F432" s="2"/>
      <c r="G432" s="59"/>
      <c r="H432" s="59"/>
      <c r="I432" s="2"/>
      <c r="J432" s="60"/>
      <c r="K432" s="2"/>
      <c r="L432" s="2"/>
      <c r="M432" s="2"/>
      <c r="N432" s="2"/>
      <c r="O432" s="2"/>
    </row>
    <row r="433" spans="1:15" s="34" customFormat="1" x14ac:dyDescent="0.2">
      <c r="A433" s="2"/>
      <c r="B433" s="2"/>
      <c r="C433" s="2"/>
      <c r="D433" s="2"/>
      <c r="E433" s="2"/>
      <c r="F433" s="2"/>
      <c r="G433" s="59"/>
      <c r="H433" s="59"/>
      <c r="I433" s="2"/>
      <c r="J433" s="60"/>
      <c r="K433" s="2"/>
      <c r="L433" s="2"/>
      <c r="M433" s="2"/>
      <c r="N433" s="2"/>
      <c r="O433" s="2"/>
    </row>
  </sheetData>
  <mergeCells count="6">
    <mergeCell ref="A1:M1"/>
    <mergeCell ref="A2:A5"/>
    <mergeCell ref="B2:B5"/>
    <mergeCell ref="E2:F2"/>
    <mergeCell ref="G2:K2"/>
    <mergeCell ref="L2:M2"/>
  </mergeCells>
  <pageMargins left="0.70866141732283472" right="0.70866141732283472" top="0.78740157480314965" bottom="0.78740157480314965" header="0.31496062992125984" footer="0.31496062992125984"/>
  <pageSetup paperSize="9" scale="96" fitToHeight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6</vt:i4>
      </vt:variant>
    </vt:vector>
  </HeadingPairs>
  <TitlesOfParts>
    <vt:vector size="16" baseType="lpstr">
      <vt:lpstr>jan-des</vt:lpstr>
      <vt:lpstr>jan-nov</vt:lpstr>
      <vt:lpstr>jan-sep</vt:lpstr>
      <vt:lpstr>jan-aug</vt:lpstr>
      <vt:lpstr>jan-juli</vt:lpstr>
      <vt:lpstr>jan-mai</vt:lpstr>
      <vt:lpstr>jan-apr</vt:lpstr>
      <vt:lpstr>jan-mar</vt:lpstr>
      <vt:lpstr>jan-feb</vt:lpstr>
      <vt:lpstr>jan</vt:lpstr>
      <vt:lpstr>jan!Utskriftstitler</vt:lpstr>
      <vt:lpstr>'jan-apr'!Utskriftstitler</vt:lpstr>
      <vt:lpstr>'jan-feb'!Utskriftstitler</vt:lpstr>
      <vt:lpstr>'jan-mai'!Utskriftstitler</vt:lpstr>
      <vt:lpstr>'jan-mar'!Utskriftstitler</vt:lpstr>
      <vt:lpstr>'jan-sep'!Utskriftstitler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2012-10-29T09:00:12Z</cp:lastPrinted>
  <dcterms:created xsi:type="dcterms:W3CDTF">2012-02-27T18:16:48Z</dcterms:created>
  <dcterms:modified xsi:type="dcterms:W3CDTF">2024-02-05T15:27:39Z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2021-06-21T17:40:47Z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a0a6ee7d-9576-49d2-aff7-6dbb6a28f54f</vt:lpwstr>
  </property>
  <property fmtid="{D5CDD505-2E9C-101B-9397-08002B2CF9AE}" pid="8" name="MSIP_Label_da73a663-4204-480c-9ce8-a1a166c234ab_ContentBits">
    <vt:lpwstr>0</vt:lpwstr>
  </property>
</Properties>
</file>