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Løpende inntuj\"/>
    </mc:Choice>
  </mc:AlternateContent>
  <xr:revisionPtr revIDLastSave="0" documentId="13_ncr:1_{C7020E35-3139-4F65-8479-F683226E12C0}" xr6:coauthVersionLast="47" xr6:coauthVersionMax="47" xr10:uidLastSave="{00000000-0000-0000-0000-000000000000}"/>
  <bookViews>
    <workbookView xWindow="25080" yWindow="-705" windowWidth="29040" windowHeight="15720" activeTab="1" xr2:uid="{00000000-000D-0000-FFFF-FFFF00000000}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7" l="1"/>
  <c r="G9" i="5"/>
  <c r="H8" i="3"/>
  <c r="C24" i="3"/>
  <c r="J8" i="2"/>
  <c r="H8" i="2"/>
  <c r="G8" i="2"/>
  <c r="E8" i="2"/>
  <c r="K24" i="10"/>
  <c r="H24" i="10"/>
  <c r="D24" i="10"/>
  <c r="C24" i="10"/>
  <c r="M22" i="10"/>
  <c r="K22" i="10"/>
  <c r="L22" i="10" s="1"/>
  <c r="D24" i="9"/>
  <c r="C24" i="9"/>
  <c r="D24" i="8"/>
  <c r="C24" i="8"/>
  <c r="D24" i="7"/>
  <c r="C24" i="7"/>
  <c r="D24" i="6"/>
  <c r="C24" i="6"/>
  <c r="D24" i="5"/>
  <c r="C24" i="5"/>
  <c r="D24" i="4"/>
  <c r="C24" i="4"/>
  <c r="D24" i="3"/>
  <c r="E22" i="2"/>
  <c r="I22" i="2"/>
  <c r="H8" i="1" l="1"/>
  <c r="G9" i="1"/>
  <c r="G8" i="1"/>
  <c r="F8" i="1"/>
  <c r="E8" i="1"/>
  <c r="F24" i="1"/>
  <c r="E24" i="1"/>
  <c r="D24" i="1"/>
  <c r="C24" i="1"/>
  <c r="M24" i="10"/>
  <c r="K9" i="10"/>
  <c r="K10" i="10"/>
  <c r="K11" i="10"/>
  <c r="K12" i="10"/>
  <c r="K13" i="10"/>
  <c r="K14" i="10"/>
  <c r="K15" i="10"/>
  <c r="K16" i="10"/>
  <c r="L16" i="10" s="1"/>
  <c r="K17" i="10"/>
  <c r="L17" i="10" s="1"/>
  <c r="K18" i="10"/>
  <c r="K19" i="10"/>
  <c r="K20" i="10"/>
  <c r="K21" i="10"/>
  <c r="K8" i="10"/>
  <c r="E9" i="10"/>
  <c r="E10" i="10"/>
  <c r="F10" i="10"/>
  <c r="G10" i="10"/>
  <c r="H10" i="10" s="1"/>
  <c r="L10" i="10" s="1"/>
  <c r="E11" i="10"/>
  <c r="E12" i="10"/>
  <c r="F12" i="10"/>
  <c r="G12" i="10"/>
  <c r="H12" i="10" s="1"/>
  <c r="L12" i="10" s="1"/>
  <c r="E13" i="10"/>
  <c r="E14" i="10"/>
  <c r="F14" i="10"/>
  <c r="G14" i="10"/>
  <c r="H14" i="10" s="1"/>
  <c r="L14" i="10" s="1"/>
  <c r="J14" i="10"/>
  <c r="E15" i="10"/>
  <c r="E16" i="10"/>
  <c r="F16" i="10"/>
  <c r="G16" i="10"/>
  <c r="H16" i="10"/>
  <c r="J16" i="10"/>
  <c r="E17" i="10"/>
  <c r="F17" i="10"/>
  <c r="G17" i="10"/>
  <c r="H17" i="10"/>
  <c r="J17" i="10"/>
  <c r="E18" i="10"/>
  <c r="F18" i="10"/>
  <c r="G18" i="10"/>
  <c r="H18" i="10"/>
  <c r="L18" i="10" s="1"/>
  <c r="J18" i="10"/>
  <c r="E19" i="10"/>
  <c r="E20" i="10"/>
  <c r="F20" i="10"/>
  <c r="G20" i="10"/>
  <c r="H20" i="10" s="1"/>
  <c r="E21" i="10"/>
  <c r="E22" i="10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8" i="10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J20" i="10" l="1"/>
  <c r="L20" i="10"/>
  <c r="F19" i="10"/>
  <c r="G19" i="10"/>
  <c r="H19" i="10" s="1"/>
  <c r="F15" i="10"/>
  <c r="G15" i="10"/>
  <c r="H15" i="10" s="1"/>
  <c r="J10" i="10"/>
  <c r="F9" i="10"/>
  <c r="G9" i="10"/>
  <c r="H9" i="10" s="1"/>
  <c r="F21" i="10"/>
  <c r="G21" i="10"/>
  <c r="H21" i="10" s="1"/>
  <c r="F11" i="10"/>
  <c r="G11" i="10"/>
  <c r="H11" i="10" s="1"/>
  <c r="F13" i="10"/>
  <c r="G13" i="10"/>
  <c r="H13" i="10" s="1"/>
  <c r="J9" i="10" l="1"/>
  <c r="L9" i="10"/>
  <c r="J15" i="10"/>
  <c r="L15" i="10"/>
  <c r="J19" i="10"/>
  <c r="L19" i="10"/>
  <c r="J13" i="10"/>
  <c r="L13" i="10"/>
  <c r="J11" i="10"/>
  <c r="L11" i="10"/>
  <c r="J21" i="10"/>
  <c r="L21" i="10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0"/>
  <c r="E8" i="7"/>
  <c r="E8" i="3"/>
  <c r="D24" i="2" l="1"/>
  <c r="E8" i="9"/>
  <c r="E8" i="8" l="1"/>
  <c r="E8" i="6"/>
  <c r="E8" i="5"/>
  <c r="E8" i="4"/>
  <c r="E24" i="8" l="1"/>
  <c r="G18" i="8" l="1"/>
  <c r="H18" i="8" s="1"/>
  <c r="G10" i="8"/>
  <c r="H10" i="8" s="1"/>
  <c r="F12" i="8"/>
  <c r="F14" i="8"/>
  <c r="F16" i="8"/>
  <c r="F20" i="8"/>
  <c r="G12" i="8"/>
  <c r="H12" i="8" s="1"/>
  <c r="I12" i="9" s="1"/>
  <c r="G14" i="8"/>
  <c r="H14" i="8" s="1"/>
  <c r="I14" i="9" s="1"/>
  <c r="G16" i="8"/>
  <c r="H16" i="8" s="1"/>
  <c r="F17" i="8"/>
  <c r="G20" i="8"/>
  <c r="H20" i="8" s="1"/>
  <c r="G17" i="8"/>
  <c r="H17" i="8" s="1"/>
  <c r="F18" i="8"/>
  <c r="F10" i="8"/>
  <c r="G11" i="8"/>
  <c r="H11" i="8" s="1"/>
  <c r="G15" i="8"/>
  <c r="H15" i="8" s="1"/>
  <c r="G21" i="8"/>
  <c r="H21" i="8" s="1"/>
  <c r="J21" i="8" s="1"/>
  <c r="F11" i="8"/>
  <c r="F21" i="8"/>
  <c r="F19" i="8"/>
  <c r="G19" i="8"/>
  <c r="H19" i="8" s="1"/>
  <c r="F13" i="8"/>
  <c r="F9" i="8"/>
  <c r="F15" i="8"/>
  <c r="G13" i="8"/>
  <c r="H13" i="8" s="1"/>
  <c r="G9" i="8"/>
  <c r="H9" i="8" s="1"/>
  <c r="F22" i="8"/>
  <c r="G22" i="8"/>
  <c r="H22" i="8" s="1"/>
  <c r="F24" i="8"/>
  <c r="G8" i="8"/>
  <c r="H8" i="8" s="1"/>
  <c r="F8" i="8"/>
  <c r="I15" i="9" l="1"/>
  <c r="J15" i="8"/>
  <c r="I17" i="9"/>
  <c r="J17" i="8"/>
  <c r="I11" i="9"/>
  <c r="J11" i="8"/>
  <c r="I20" i="9"/>
  <c r="J20" i="8"/>
  <c r="I9" i="9"/>
  <c r="J9" i="8"/>
  <c r="I10" i="9"/>
  <c r="J10" i="8"/>
  <c r="I13" i="9"/>
  <c r="J13" i="8"/>
  <c r="I19" i="9"/>
  <c r="J19" i="8"/>
  <c r="I16" i="9"/>
  <c r="J16" i="8"/>
  <c r="I18" i="9"/>
  <c r="J18" i="8"/>
  <c r="H24" i="8"/>
  <c r="I21" i="9"/>
  <c r="I22" i="9"/>
  <c r="I8" i="9"/>
  <c r="E24" i="7"/>
  <c r="E24" i="6"/>
  <c r="G14" i="7" l="1"/>
  <c r="H14" i="7" s="1"/>
  <c r="G17" i="7"/>
  <c r="H17" i="7" s="1"/>
  <c r="G21" i="7"/>
  <c r="H21" i="7" s="1"/>
  <c r="G13" i="7"/>
  <c r="H13" i="7" s="1"/>
  <c r="J13" i="7" s="1"/>
  <c r="G16" i="7"/>
  <c r="H16" i="7" s="1"/>
  <c r="G18" i="7"/>
  <c r="H18" i="7" s="1"/>
  <c r="G9" i="7"/>
  <c r="H9" i="7" s="1"/>
  <c r="G15" i="7"/>
  <c r="H15" i="7" s="1"/>
  <c r="I15" i="8" s="1"/>
  <c r="G20" i="7"/>
  <c r="H20" i="7" s="1"/>
  <c r="I20" i="8" s="1"/>
  <c r="G12" i="7"/>
  <c r="H12" i="7" s="1"/>
  <c r="I12" i="8" s="1"/>
  <c r="J12" i="8" s="1"/>
  <c r="F14" i="7"/>
  <c r="F17" i="7"/>
  <c r="F18" i="7"/>
  <c r="F12" i="7"/>
  <c r="F13" i="7"/>
  <c r="F19" i="7"/>
  <c r="F20" i="7"/>
  <c r="F10" i="7"/>
  <c r="G19" i="7"/>
  <c r="H19" i="7" s="1"/>
  <c r="F15" i="7"/>
  <c r="F11" i="7"/>
  <c r="G10" i="7"/>
  <c r="H10" i="7" s="1"/>
  <c r="F16" i="7"/>
  <c r="F9" i="7"/>
  <c r="G11" i="7"/>
  <c r="H11" i="7" s="1"/>
  <c r="F21" i="7"/>
  <c r="G15" i="6"/>
  <c r="H15" i="6" s="1"/>
  <c r="G17" i="6"/>
  <c r="H17" i="6" s="1"/>
  <c r="G21" i="6"/>
  <c r="H21" i="6" s="1"/>
  <c r="J21" i="6" s="1"/>
  <c r="G9" i="6"/>
  <c r="H9" i="6" s="1"/>
  <c r="I9" i="7" s="1"/>
  <c r="G12" i="6"/>
  <c r="H12" i="6" s="1"/>
  <c r="I12" i="7" s="1"/>
  <c r="J12" i="7" s="1"/>
  <c r="F14" i="6"/>
  <c r="G18" i="6"/>
  <c r="H18" i="6" s="1"/>
  <c r="G14" i="6"/>
  <c r="H14" i="6" s="1"/>
  <c r="F16" i="6"/>
  <c r="G20" i="6"/>
  <c r="H20" i="6" s="1"/>
  <c r="I20" i="7" s="1"/>
  <c r="J20" i="7" s="1"/>
  <c r="G13" i="6"/>
  <c r="H13" i="6" s="1"/>
  <c r="I13" i="7" s="1"/>
  <c r="G16" i="6"/>
  <c r="H16" i="6" s="1"/>
  <c r="F17" i="6"/>
  <c r="F18" i="6"/>
  <c r="G10" i="6"/>
  <c r="H10" i="6" s="1"/>
  <c r="F20" i="6"/>
  <c r="G11" i="6"/>
  <c r="H11" i="6" s="1"/>
  <c r="F19" i="6"/>
  <c r="F13" i="6"/>
  <c r="F9" i="6"/>
  <c r="G19" i="6"/>
  <c r="H19" i="6" s="1"/>
  <c r="I19" i="7" s="1"/>
  <c r="F11" i="6"/>
  <c r="F21" i="6"/>
  <c r="F15" i="6"/>
  <c r="F12" i="6"/>
  <c r="F10" i="6"/>
  <c r="F22" i="7"/>
  <c r="G22" i="7"/>
  <c r="H22" i="7" s="1"/>
  <c r="F22" i="6"/>
  <c r="G22" i="6"/>
  <c r="H22" i="6" s="1"/>
  <c r="F8" i="7"/>
  <c r="G8" i="7"/>
  <c r="H8" i="7" s="1"/>
  <c r="J8" i="7" s="1"/>
  <c r="F24" i="7"/>
  <c r="I9" i="8" l="1"/>
  <c r="J9" i="7"/>
  <c r="I10" i="8"/>
  <c r="J10" i="7"/>
  <c r="I18" i="8"/>
  <c r="I17" i="8"/>
  <c r="I13" i="8"/>
  <c r="J19" i="7"/>
  <c r="I19" i="8"/>
  <c r="H24" i="7"/>
  <c r="I21" i="8"/>
  <c r="I11" i="8"/>
  <c r="J11" i="7"/>
  <c r="J16" i="7"/>
  <c r="I16" i="8"/>
  <c r="I14" i="8"/>
  <c r="J14" i="8" s="1"/>
  <c r="I17" i="7"/>
  <c r="J17" i="7" s="1"/>
  <c r="J17" i="6"/>
  <c r="I11" i="7"/>
  <c r="J11" i="6"/>
  <c r="I15" i="7"/>
  <c r="J15" i="7" s="1"/>
  <c r="J15" i="6"/>
  <c r="I16" i="7"/>
  <c r="J16" i="6"/>
  <c r="I14" i="7"/>
  <c r="J14" i="7" s="1"/>
  <c r="J14" i="6"/>
  <c r="I18" i="7"/>
  <c r="J18" i="7" s="1"/>
  <c r="J18" i="6"/>
  <c r="J10" i="6"/>
  <c r="I10" i="7"/>
  <c r="I21" i="7"/>
  <c r="J21" i="7" s="1"/>
  <c r="I22" i="8"/>
  <c r="J22" i="8" s="1"/>
  <c r="I22" i="7"/>
  <c r="J22" i="7" s="1"/>
  <c r="F24" i="6"/>
  <c r="G8" i="6"/>
  <c r="H8" i="6" s="1"/>
  <c r="H24" i="6" s="1"/>
  <c r="F8" i="6"/>
  <c r="I8" i="8" l="1"/>
  <c r="J8" i="8" s="1"/>
  <c r="E24" i="4" l="1"/>
  <c r="C24" i="2"/>
  <c r="E24" i="10"/>
  <c r="E24" i="9"/>
  <c r="E24" i="5"/>
  <c r="G18" i="9" l="1"/>
  <c r="H18" i="9" s="1"/>
  <c r="F10" i="9"/>
  <c r="F12" i="9"/>
  <c r="F14" i="9"/>
  <c r="F16" i="9"/>
  <c r="F20" i="9"/>
  <c r="G10" i="9"/>
  <c r="H10" i="9" s="1"/>
  <c r="G12" i="9"/>
  <c r="H12" i="9" s="1"/>
  <c r="G14" i="9"/>
  <c r="H14" i="9" s="1"/>
  <c r="G16" i="9"/>
  <c r="H16" i="9" s="1"/>
  <c r="F17" i="9"/>
  <c r="G20" i="9"/>
  <c r="H20" i="9" s="1"/>
  <c r="G17" i="9"/>
  <c r="H17" i="9" s="1"/>
  <c r="F18" i="9"/>
  <c r="F21" i="9"/>
  <c r="F9" i="9"/>
  <c r="G21" i="9"/>
  <c r="H21" i="9" s="1"/>
  <c r="G9" i="9"/>
  <c r="H9" i="9" s="1"/>
  <c r="G19" i="9"/>
  <c r="H19" i="9" s="1"/>
  <c r="F15" i="9"/>
  <c r="F11" i="9"/>
  <c r="F13" i="9"/>
  <c r="G15" i="9"/>
  <c r="H15" i="9" s="1"/>
  <c r="G11" i="9"/>
  <c r="H11" i="9" s="1"/>
  <c r="G13" i="9"/>
  <c r="H13" i="9" s="1"/>
  <c r="F19" i="9"/>
  <c r="F10" i="5"/>
  <c r="G15" i="5"/>
  <c r="H15" i="5" s="1"/>
  <c r="I15" i="6" s="1"/>
  <c r="G14" i="5"/>
  <c r="H14" i="5" s="1"/>
  <c r="G21" i="5"/>
  <c r="H21" i="5" s="1"/>
  <c r="G20" i="5"/>
  <c r="H20" i="5" s="1"/>
  <c r="I20" i="6" s="1"/>
  <c r="J20" i="6" s="1"/>
  <c r="F15" i="5"/>
  <c r="G16" i="5"/>
  <c r="H16" i="5" s="1"/>
  <c r="F17" i="5"/>
  <c r="G17" i="5"/>
  <c r="H17" i="5" s="1"/>
  <c r="F18" i="5"/>
  <c r="F21" i="5"/>
  <c r="G18" i="5"/>
  <c r="H18" i="5" s="1"/>
  <c r="F20" i="5"/>
  <c r="G11" i="5"/>
  <c r="H11" i="5" s="1"/>
  <c r="F13" i="5"/>
  <c r="F9" i="5"/>
  <c r="G19" i="5"/>
  <c r="H19" i="5" s="1"/>
  <c r="G12" i="5"/>
  <c r="H12" i="5" s="1"/>
  <c r="H9" i="5"/>
  <c r="F16" i="5"/>
  <c r="G10" i="5"/>
  <c r="H10" i="5" s="1"/>
  <c r="I10" i="6" s="1"/>
  <c r="F14" i="5"/>
  <c r="G13" i="5"/>
  <c r="H13" i="5" s="1"/>
  <c r="F11" i="5"/>
  <c r="F19" i="5"/>
  <c r="F12" i="5"/>
  <c r="G16" i="4"/>
  <c r="H16" i="4" s="1"/>
  <c r="G19" i="4"/>
  <c r="H19" i="4" s="1"/>
  <c r="I19" i="5" s="1"/>
  <c r="F11" i="4"/>
  <c r="G13" i="4"/>
  <c r="H13" i="4" s="1"/>
  <c r="I13" i="5" s="1"/>
  <c r="F15" i="4"/>
  <c r="G17" i="4"/>
  <c r="H17" i="4" s="1"/>
  <c r="G18" i="4"/>
  <c r="H18" i="4" s="1"/>
  <c r="G11" i="4"/>
  <c r="H11" i="4" s="1"/>
  <c r="I11" i="5" s="1"/>
  <c r="G20" i="4"/>
  <c r="H20" i="4" s="1"/>
  <c r="I20" i="5" s="1"/>
  <c r="J20" i="5" s="1"/>
  <c r="G10" i="4"/>
  <c r="H10" i="4" s="1"/>
  <c r="I10" i="5" s="1"/>
  <c r="G14" i="4"/>
  <c r="H14" i="4" s="1"/>
  <c r="F16" i="4"/>
  <c r="G21" i="4"/>
  <c r="H21" i="4" s="1"/>
  <c r="F10" i="4"/>
  <c r="G15" i="4"/>
  <c r="H15" i="4" s="1"/>
  <c r="G12" i="4"/>
  <c r="H12" i="4" s="1"/>
  <c r="F19" i="4"/>
  <c r="F20" i="4"/>
  <c r="F13" i="4"/>
  <c r="F18" i="4"/>
  <c r="F12" i="4"/>
  <c r="F9" i="4"/>
  <c r="F17" i="4"/>
  <c r="F14" i="4"/>
  <c r="F21" i="4"/>
  <c r="G9" i="4"/>
  <c r="H9" i="4" s="1"/>
  <c r="G22" i="9"/>
  <c r="H22" i="9" s="1"/>
  <c r="F22" i="9"/>
  <c r="F22" i="5"/>
  <c r="G22" i="5"/>
  <c r="H22" i="5" s="1"/>
  <c r="G22" i="10"/>
  <c r="H22" i="10" s="1"/>
  <c r="F22" i="10"/>
  <c r="G8" i="4"/>
  <c r="H8" i="4" s="1"/>
  <c r="G22" i="4"/>
  <c r="H22" i="4" s="1"/>
  <c r="F22" i="4"/>
  <c r="G8" i="10"/>
  <c r="H8" i="10" s="1"/>
  <c r="L8" i="10" s="1"/>
  <c r="F8" i="10"/>
  <c r="G8" i="9"/>
  <c r="H8" i="9" s="1"/>
  <c r="J8" i="9" s="1"/>
  <c r="F8" i="9"/>
  <c r="E24" i="3"/>
  <c r="E24" i="2"/>
  <c r="F24" i="5"/>
  <c r="G8" i="5"/>
  <c r="F8" i="5"/>
  <c r="F24" i="10"/>
  <c r="F24" i="4"/>
  <c r="F8" i="4"/>
  <c r="F24" i="9"/>
  <c r="J11" i="9" l="1"/>
  <c r="I11" i="10"/>
  <c r="I20" i="10"/>
  <c r="J20" i="9"/>
  <c r="I12" i="10"/>
  <c r="J12" i="10" s="1"/>
  <c r="J12" i="9"/>
  <c r="J15" i="9"/>
  <c r="I15" i="10"/>
  <c r="J19" i="9"/>
  <c r="I19" i="10"/>
  <c r="I10" i="10"/>
  <c r="J10" i="9"/>
  <c r="I9" i="10"/>
  <c r="J9" i="9"/>
  <c r="I16" i="10"/>
  <c r="J16" i="9"/>
  <c r="J13" i="9"/>
  <c r="I13" i="10"/>
  <c r="H24" i="9"/>
  <c r="I21" i="10"/>
  <c r="J21" i="9"/>
  <c r="I17" i="10"/>
  <c r="J17" i="9"/>
  <c r="I14" i="10"/>
  <c r="J14" i="9"/>
  <c r="I18" i="10"/>
  <c r="J18" i="9"/>
  <c r="I17" i="6"/>
  <c r="J17" i="5"/>
  <c r="J10" i="5"/>
  <c r="I18" i="6"/>
  <c r="J18" i="5"/>
  <c r="I16" i="6"/>
  <c r="J16" i="5"/>
  <c r="I21" i="6"/>
  <c r="J21" i="5"/>
  <c r="J9" i="5"/>
  <c r="I9" i="6"/>
  <c r="J9" i="6" s="1"/>
  <c r="J14" i="5"/>
  <c r="I14" i="6"/>
  <c r="J13" i="5"/>
  <c r="I13" i="6"/>
  <c r="J13" i="6" s="1"/>
  <c r="J12" i="5"/>
  <c r="I12" i="6"/>
  <c r="J12" i="6" s="1"/>
  <c r="J11" i="5"/>
  <c r="I11" i="6"/>
  <c r="J19" i="5"/>
  <c r="I19" i="6"/>
  <c r="J19" i="6" s="1"/>
  <c r="J12" i="4"/>
  <c r="I12" i="5"/>
  <c r="I15" i="5"/>
  <c r="J15" i="5" s="1"/>
  <c r="J15" i="4"/>
  <c r="J14" i="4"/>
  <c r="I14" i="5"/>
  <c r="I18" i="5"/>
  <c r="J18" i="4"/>
  <c r="I9" i="5"/>
  <c r="J9" i="4"/>
  <c r="I17" i="5"/>
  <c r="J17" i="4"/>
  <c r="H24" i="4"/>
  <c r="I21" i="5"/>
  <c r="I16" i="5"/>
  <c r="J16" i="4"/>
  <c r="G18" i="3"/>
  <c r="H18" i="3" s="1"/>
  <c r="G21" i="3"/>
  <c r="H21" i="3" s="1"/>
  <c r="G16" i="3"/>
  <c r="H16" i="3" s="1"/>
  <c r="G9" i="3"/>
  <c r="H9" i="3" s="1"/>
  <c r="F11" i="3"/>
  <c r="G14" i="3"/>
  <c r="H14" i="3" s="1"/>
  <c r="G15" i="3"/>
  <c r="H15" i="3" s="1"/>
  <c r="G17" i="3"/>
  <c r="H17" i="3" s="1"/>
  <c r="F18" i="3"/>
  <c r="F21" i="3"/>
  <c r="G10" i="3"/>
  <c r="H10" i="3" s="1"/>
  <c r="G20" i="3"/>
  <c r="H20" i="3" s="1"/>
  <c r="F15" i="3"/>
  <c r="F17" i="3"/>
  <c r="F16" i="3"/>
  <c r="F13" i="3"/>
  <c r="G12" i="3"/>
  <c r="H12" i="3" s="1"/>
  <c r="F9" i="3"/>
  <c r="G11" i="3"/>
  <c r="H11" i="3" s="1"/>
  <c r="F10" i="3"/>
  <c r="G19" i="3"/>
  <c r="H19" i="3" s="1"/>
  <c r="F20" i="3"/>
  <c r="F14" i="3"/>
  <c r="F19" i="3"/>
  <c r="F12" i="3"/>
  <c r="G13" i="3"/>
  <c r="H13" i="3" s="1"/>
  <c r="G22" i="2"/>
  <c r="H22" i="2" s="1"/>
  <c r="G10" i="2"/>
  <c r="H10" i="2" s="1"/>
  <c r="G12" i="2"/>
  <c r="H12" i="2" s="1"/>
  <c r="G14" i="2"/>
  <c r="H14" i="2" s="1"/>
  <c r="G16" i="2"/>
  <c r="H16" i="2" s="1"/>
  <c r="G17" i="2"/>
  <c r="H17" i="2" s="1"/>
  <c r="G18" i="2"/>
  <c r="H18" i="2" s="1"/>
  <c r="G20" i="2"/>
  <c r="H20" i="2" s="1"/>
  <c r="F22" i="2"/>
  <c r="F17" i="2"/>
  <c r="F10" i="2"/>
  <c r="F12" i="2"/>
  <c r="F14" i="2"/>
  <c r="F16" i="2"/>
  <c r="F18" i="2"/>
  <c r="F21" i="2"/>
  <c r="F13" i="2"/>
  <c r="G21" i="2"/>
  <c r="H21" i="2" s="1"/>
  <c r="G9" i="2"/>
  <c r="H9" i="2" s="1"/>
  <c r="G15" i="2"/>
  <c r="H15" i="2" s="1"/>
  <c r="G19" i="2"/>
  <c r="H19" i="2" s="1"/>
  <c r="F19" i="2"/>
  <c r="F20" i="2"/>
  <c r="F9" i="2"/>
  <c r="F11" i="2"/>
  <c r="G13" i="2"/>
  <c r="H13" i="2" s="1"/>
  <c r="F15" i="2"/>
  <c r="G11" i="2"/>
  <c r="H11" i="2" s="1"/>
  <c r="I22" i="5"/>
  <c r="I22" i="6"/>
  <c r="J22" i="6" s="1"/>
  <c r="J22" i="5"/>
  <c r="F22" i="3"/>
  <c r="G22" i="3"/>
  <c r="H22" i="3" s="1"/>
  <c r="J22" i="10"/>
  <c r="I22" i="10"/>
  <c r="J22" i="9"/>
  <c r="G16" i="1"/>
  <c r="H16" i="1" s="1"/>
  <c r="G17" i="1"/>
  <c r="H17" i="1" s="1"/>
  <c r="F18" i="1"/>
  <c r="G22" i="1"/>
  <c r="H22" i="1" s="1"/>
  <c r="I22" i="1" s="1"/>
  <c r="G18" i="1"/>
  <c r="H18" i="1" s="1"/>
  <c r="F22" i="1"/>
  <c r="F17" i="1"/>
  <c r="F16" i="1"/>
  <c r="F13" i="1"/>
  <c r="G15" i="1"/>
  <c r="H15" i="1" s="1"/>
  <c r="G19" i="1"/>
  <c r="H19" i="1" s="1"/>
  <c r="F11" i="1"/>
  <c r="F12" i="1"/>
  <c r="F9" i="1"/>
  <c r="G11" i="1"/>
  <c r="H11" i="1" s="1"/>
  <c r="G12" i="1"/>
  <c r="H12" i="1" s="1"/>
  <c r="F15" i="1"/>
  <c r="G20" i="1"/>
  <c r="H20" i="1" s="1"/>
  <c r="F20" i="1"/>
  <c r="F21" i="1"/>
  <c r="H9" i="1"/>
  <c r="G10" i="1"/>
  <c r="H10" i="1" s="1"/>
  <c r="F14" i="1"/>
  <c r="G14" i="1"/>
  <c r="H14" i="1" s="1"/>
  <c r="F19" i="1"/>
  <c r="G13" i="1"/>
  <c r="H13" i="1" s="1"/>
  <c r="F10" i="1"/>
  <c r="G21" i="1"/>
  <c r="H21" i="1" s="1"/>
  <c r="I8" i="2"/>
  <c r="I8" i="3"/>
  <c r="G8" i="3"/>
  <c r="F8" i="3"/>
  <c r="H8" i="5"/>
  <c r="I8" i="6" s="1"/>
  <c r="J8" i="6" s="1"/>
  <c r="F24" i="2"/>
  <c r="F8" i="2"/>
  <c r="I8" i="5"/>
  <c r="I8" i="10"/>
  <c r="J8" i="10" s="1"/>
  <c r="F24" i="3"/>
  <c r="H24" i="5" l="1"/>
  <c r="I16" i="4"/>
  <c r="J16" i="3"/>
  <c r="I17" i="4"/>
  <c r="J17" i="3"/>
  <c r="I14" i="4"/>
  <c r="J14" i="3"/>
  <c r="I18" i="4"/>
  <c r="J18" i="3"/>
  <c r="I11" i="4"/>
  <c r="J11" i="4" s="1"/>
  <c r="J11" i="3"/>
  <c r="J15" i="3"/>
  <c r="I15" i="4"/>
  <c r="J13" i="3"/>
  <c r="I13" i="4"/>
  <c r="J13" i="4" s="1"/>
  <c r="J21" i="3"/>
  <c r="H24" i="3"/>
  <c r="I21" i="4"/>
  <c r="J21" i="4" s="1"/>
  <c r="I20" i="4"/>
  <c r="J20" i="4" s="1"/>
  <c r="J20" i="3"/>
  <c r="I9" i="4"/>
  <c r="J9" i="3"/>
  <c r="I10" i="4"/>
  <c r="J10" i="4" s="1"/>
  <c r="J10" i="3"/>
  <c r="I19" i="4"/>
  <c r="J19" i="4" s="1"/>
  <c r="J19" i="3"/>
  <c r="J12" i="3"/>
  <c r="I12" i="4"/>
  <c r="I11" i="3"/>
  <c r="J11" i="2"/>
  <c r="I15" i="3"/>
  <c r="J15" i="2"/>
  <c r="J20" i="2"/>
  <c r="I20" i="3"/>
  <c r="J14" i="2"/>
  <c r="I14" i="3"/>
  <c r="J9" i="2"/>
  <c r="I9" i="3"/>
  <c r="I18" i="3"/>
  <c r="J18" i="2"/>
  <c r="J12" i="2"/>
  <c r="I12" i="3"/>
  <c r="H24" i="2"/>
  <c r="I21" i="3"/>
  <c r="J21" i="2"/>
  <c r="J10" i="2"/>
  <c r="I10" i="3"/>
  <c r="I13" i="3"/>
  <c r="J13" i="2"/>
  <c r="I17" i="3"/>
  <c r="J17" i="2"/>
  <c r="I19" i="3"/>
  <c r="J19" i="2"/>
  <c r="I16" i="3"/>
  <c r="J16" i="2"/>
  <c r="J22" i="2"/>
  <c r="I22" i="3"/>
  <c r="I21" i="1"/>
  <c r="I21" i="2"/>
  <c r="I14" i="1"/>
  <c r="I14" i="2"/>
  <c r="I12" i="1"/>
  <c r="I12" i="2"/>
  <c r="I11" i="1"/>
  <c r="I11" i="2"/>
  <c r="I19" i="1"/>
  <c r="I19" i="2"/>
  <c r="I17" i="1"/>
  <c r="I17" i="2"/>
  <c r="I13" i="1"/>
  <c r="I13" i="2"/>
  <c r="I10" i="1"/>
  <c r="I10" i="2"/>
  <c r="I20" i="1"/>
  <c r="I20" i="2"/>
  <c r="I15" i="1"/>
  <c r="I15" i="2"/>
  <c r="I9" i="1"/>
  <c r="I9" i="2"/>
  <c r="I18" i="1"/>
  <c r="I18" i="2"/>
  <c r="I16" i="1"/>
  <c r="I16" i="2"/>
  <c r="I22" i="4"/>
  <c r="J22" i="4" s="1"/>
  <c r="J22" i="3"/>
  <c r="J8" i="5"/>
  <c r="H24" i="1"/>
  <c r="I24" i="1" s="1"/>
  <c r="I8" i="1"/>
  <c r="I24" i="4"/>
  <c r="J24" i="4" s="1"/>
  <c r="J8" i="3"/>
  <c r="I8" i="4"/>
  <c r="J8" i="4" s="1"/>
  <c r="I24" i="10"/>
  <c r="J24" i="10" s="1"/>
  <c r="I24" i="8"/>
  <c r="I24" i="7"/>
  <c r="J24" i="7" s="1"/>
  <c r="I24" i="6"/>
  <c r="J24" i="6" s="1"/>
  <c r="I24" i="5"/>
  <c r="J24" i="5" l="1"/>
  <c r="I24" i="2"/>
  <c r="J24" i="8"/>
  <c r="I24" i="3"/>
  <c r="J24" i="3" s="1"/>
  <c r="I24" i="9"/>
  <c r="J24" i="9" s="1"/>
  <c r="J24" i="2" l="1"/>
</calcChain>
</file>

<file path=xl/sharedStrings.xml><?xml version="1.0" encoding="utf-8"?>
<sst xmlns="http://schemas.openxmlformats.org/spreadsheetml/2006/main" count="368" uniqueCount="83">
  <si>
    <t>Fylkeskommune</t>
  </si>
  <si>
    <t>Skatt jan</t>
  </si>
  <si>
    <t>Innbyggere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</si>
  <si>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</si>
  <si>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</si>
  <si>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</si>
  <si>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</si>
  <si>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</si>
  <si>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</si>
  <si>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</si>
  <si>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</si>
  <si>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</si>
  <si>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</si>
  <si>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</si>
  <si>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</si>
  <si>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</si>
  <si>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</si>
  <si>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</si>
  <si>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</si>
  <si>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</si>
  <si>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</si>
  <si>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</si>
  <si>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</si>
  <si>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</si>
  <si>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</si>
  <si>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</si>
  <si>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</si>
  <si>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</si>
  <si>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</si>
  <si>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</si>
  <si>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</si>
  <si>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</si>
  <si>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</si>
  <si>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</si>
  <si>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</si>
  <si>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</si>
  <si>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</si>
  <si>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</si>
  <si>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</si>
  <si>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</si>
  <si>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Oslo</t>
  </si>
  <si>
    <t>Rogaland</t>
  </si>
  <si>
    <t>Møre og Romsdal</t>
  </si>
  <si>
    <t>Innlandet</t>
  </si>
  <si>
    <t>Agder</t>
  </si>
  <si>
    <t>Vestland</t>
  </si>
  <si>
    <t>Trøndelag - Trööndelage</t>
  </si>
  <si>
    <t>i kroner</t>
  </si>
  <si>
    <t>skatt</t>
  </si>
  <si>
    <t>[kol. 1 + kol. 6]</t>
  </si>
  <si>
    <t>kr pr. innb.</t>
  </si>
  <si>
    <t>Nordland - Nordlánnda</t>
  </si>
  <si>
    <t>Østfold</t>
  </si>
  <si>
    <t>Akershus</t>
  </si>
  <si>
    <t>Buskerud</t>
  </si>
  <si>
    <t>Vestfold</t>
  </si>
  <si>
    <t>Telemark</t>
  </si>
  <si>
    <t>Troms - Romsa - Tromssa</t>
  </si>
  <si>
    <t>Finnmark - Finnmárku - Finmarkku</t>
  </si>
  <si>
    <t>Beregninger av skatt og inntektsutjevning for fylkeskommunene, januar 2024</t>
  </si>
  <si>
    <t>pr. 1.1.24</t>
  </si>
  <si>
    <t>Skatt jan 2024</t>
  </si>
  <si>
    <t>Beregninger av skatt og inntektsutjevning for fylkeskommunene, januar-februar 2024</t>
  </si>
  <si>
    <t>Beregninger av skatt og inntektsutjevning for fylkeskommunene, januar-mars 2024</t>
  </si>
  <si>
    <t>Fynr</t>
  </si>
  <si>
    <t>Skatt jan-feb 2024</t>
  </si>
  <si>
    <t>Skatt jan-mar 2024</t>
  </si>
  <si>
    <t>Beregninger av skatt og inntektsutjevning for fylkeskommunene, januar-april 2024</t>
  </si>
  <si>
    <t>Skatt jan-apr 2024</t>
  </si>
  <si>
    <t>Beregninger av skatt og inntektsutjevning for fylkeskommunene, januar-mai 2024</t>
  </si>
  <si>
    <t>Skatt jan-mai 2024</t>
  </si>
  <si>
    <t>Beregninger av skatt og inntektsutjevning for fylkeskommunene, januar-juli 2024</t>
  </si>
  <si>
    <t>Skatt jan-jul 2024</t>
  </si>
  <si>
    <t>Beregninger av skatt og inntektsutjevning for fylkeskommunene, januar-august 2024</t>
  </si>
  <si>
    <t>Skatt jan-aug 2024</t>
  </si>
  <si>
    <t>Beregninger av skatt og inntektsutjevning for fylkeskommunene, januar-september 2024</t>
  </si>
  <si>
    <t>Skatt jan-sep 2024</t>
  </si>
  <si>
    <t>Beregninger av skatt og inntektsutjevning for fylkeskommunene, januar-november 2024</t>
  </si>
  <si>
    <t>Skatt jan-nov 2024</t>
  </si>
  <si>
    <t>Beregninger av skatt og inntektsutjevning for fylkeskommunene, før utjevning, januar-desember 2024</t>
  </si>
  <si>
    <t>Skatt jan-des 2024</t>
  </si>
  <si>
    <t>Skatt etter inntektsutjevning for fylkeskommunene, januar-desember 2024</t>
  </si>
  <si>
    <t>Skatt etter inntektutjevning, jan-des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</si>
</sst>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_ * #,##0.0_ ;_ * \-#,##0.0_ ;_ * &quot;-&quot;??_ ;_ @_ "/>
    <numFmt numFmtId="169" formatCode="#,##0_ ;\-#,##0\ "/>
  </numFmts>
  <fonts count="10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67955565050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0" fontId="5" fillId="0" borderId="0" xfId="4" applyFont="1" applyBorder="1"/>
    <xf numFmtId="168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9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69" fontId="5" fillId="0" borderId="0" xfId="8" applyNumberFormat="1" applyFont="1"/>
    <xf numFmtId="169" fontId="5" fillId="0" borderId="6" xfId="8" applyNumberFormat="1" applyFont="1" applyBorder="1"/>
    <xf numFmtId="169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69" fontId="5" fillId="0" borderId="0" xfId="8" applyNumberFormat="1" applyFont="1" applyFill="1" applyBorder="1"/>
    <xf numFmtId="3" fontId="9" fillId="0" borderId="0" xfId="0" applyNumberFormat="1" applyFont="1"/>
    <xf numFmtId="0" fontId="5" fillId="0" borderId="9" xfId="0" applyFont="1" applyBorder="1"/>
    <xf numFmtId="3" fontId="5" fillId="0" borderId="9" xfId="0" applyNumberFormat="1" applyFont="1" applyBorder="1" applyAlignment="1">
      <alignment horizontal="right"/>
    </xf>
    <xf numFmtId="3" fontId="5" fillId="0" borderId="13" xfId="8" applyNumberFormat="1" applyFont="1" applyBorder="1" applyAlignment="1">
      <alignment horizontal="right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8" borderId="12" xfId="4" applyFont="1" applyFill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/>
    <xf numFmtId="3" fontId="5" fillId="0" borderId="10" xfId="0" applyNumberFormat="1" applyFont="1" applyBorder="1"/>
    <xf numFmtId="167" fontId="5" fillId="0" borderId="9" xfId="0" applyNumberFormat="1" applyFont="1" applyBorder="1"/>
    <xf numFmtId="169" fontId="5" fillId="0" borderId="0" xfId="0" applyNumberFormat="1" applyFont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10">
    <cellStyle name="Komma" xfId="8" builtinId="3"/>
    <cellStyle name="K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innutj" xfId="4" xr:uid="{00000000-0005-0000-0000-000005000000}"/>
    <cellStyle name="Normal_TABELL1" xfId="5" xr:uid="{00000000-0005-0000-0000-000006000000}"/>
    <cellStyle name="Prosent" xfId="6" builtinId="5"/>
    <cellStyle name="Prosent 2" xfId="7" xr:uid="{00000000-0005-0000-0000-000008000000}"/>
    <cellStyle name="Tusenskille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selection activeCell="C30" sqref="C30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2.85546875" style="3" customWidth="1"/>
    <col min="10" max="10" width="11.42578125" style="3" customWidth="1"/>
    <col min="11" max="11" width="15.42578125" style="3" customWidth="1"/>
    <col min="12" max="12" width="11.42578125" style="3" customWidth="1"/>
    <col min="13" max="13" width="11.28515625" style="3" customWidth="1"/>
    <col min="14" max="221" width="11.42578125" style="3" customWidth="1"/>
    <col min="222" max="222" width="3.42578125" style="3" customWidth="1"/>
    <col min="223" max="16384" width="20.140625" style="3"/>
  </cols>
  <sheetData>
    <row r="1" spans="1:13" ht="26.25" customHeight="1" x14ac:dyDescent="0.25">
      <c r="A1" s="1"/>
      <c r="B1" s="2"/>
      <c r="C1" s="55" t="s">
        <v>79</v>
      </c>
      <c r="D1" s="56"/>
      <c r="E1" s="56"/>
      <c r="F1" s="56"/>
      <c r="G1" s="56"/>
      <c r="H1" s="57"/>
      <c r="I1" s="24"/>
      <c r="J1" s="25"/>
      <c r="K1" s="63" t="s">
        <v>81</v>
      </c>
      <c r="L1" s="64"/>
      <c r="M1" s="65"/>
    </row>
    <row r="2" spans="1:13" x14ac:dyDescent="0.2">
      <c r="A2" s="58" t="s">
        <v>64</v>
      </c>
      <c r="B2" s="58" t="s">
        <v>0</v>
      </c>
      <c r="C2" s="4" t="s">
        <v>35</v>
      </c>
      <c r="D2" s="4" t="s">
        <v>2</v>
      </c>
      <c r="E2" s="61" t="s">
        <v>80</v>
      </c>
      <c r="F2" s="62"/>
      <c r="G2" s="31" t="s">
        <v>17</v>
      </c>
      <c r="H2" s="32"/>
      <c r="I2" s="26"/>
      <c r="J2" s="27"/>
      <c r="K2" s="66" t="s">
        <v>82</v>
      </c>
      <c r="L2" s="67"/>
      <c r="M2" s="68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  <c r="K3" s="47" t="s">
        <v>48</v>
      </c>
      <c r="L3" s="47" t="s">
        <v>48</v>
      </c>
      <c r="M3" s="47" t="s">
        <v>19</v>
      </c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  <c r="K4" s="47" t="s">
        <v>47</v>
      </c>
      <c r="L4" s="47" t="s">
        <v>50</v>
      </c>
      <c r="M4" s="47" t="s">
        <v>3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36</v>
      </c>
      <c r="H5" s="7" t="s">
        <v>36</v>
      </c>
      <c r="I5" s="28" t="s">
        <v>32</v>
      </c>
      <c r="J5" s="29" t="s">
        <v>37</v>
      </c>
      <c r="K5" s="48" t="s">
        <v>49</v>
      </c>
      <c r="L5" s="48"/>
      <c r="M5" s="48" t="s">
        <v>4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  <c r="K6" s="49">
        <v>9</v>
      </c>
      <c r="L6" s="49">
        <v>10</v>
      </c>
      <c r="M6" s="49">
        <v>11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  <c r="J7" s="44"/>
      <c r="K7" s="50"/>
      <c r="L7" s="51"/>
      <c r="M7" s="44"/>
    </row>
    <row r="8" spans="1:13" x14ac:dyDescent="0.2">
      <c r="A8" s="11">
        <v>3</v>
      </c>
      <c r="B8" s="12" t="s">
        <v>40</v>
      </c>
      <c r="C8" s="13"/>
      <c r="D8" s="43"/>
      <c r="E8" s="33" t="str">
        <f>IF(ISNUMBER(C8),C8/D8,"")</f>
        <v/>
      </c>
      <c r="F8" s="15" t="str">
        <f>IF(ISNUMBER(D8),E8/E$24,"")</f>
        <v/>
      </c>
      <c r="G8" s="33" t="str">
        <f>IF(ISNUMBER(D8),($E$24-E8)*0.875,"")</f>
        <v/>
      </c>
      <c r="H8" s="33" t="str">
        <f>IF(ISNUMBER(C8),G8*D8,"")</f>
        <v/>
      </c>
      <c r="I8" s="37">
        <f>'jan-nov'!H8</f>
        <v>-996597988.42905736</v>
      </c>
      <c r="J8" s="45" t="str">
        <f>IF(ISNUMBER(C8),H8-I8,"")</f>
        <v/>
      </c>
      <c r="K8" s="52" t="str">
        <f>IF(ISNUMBER(C8),C8+H8,"")</f>
        <v/>
      </c>
      <c r="L8" s="35" t="str">
        <f>IF(ISNUMBER(K8),K8/D8,"")</f>
        <v/>
      </c>
      <c r="M8" s="53" t="str">
        <f>IF(ISNUMBER($L$24),L8/$L$24,"")</f>
        <v/>
      </c>
    </row>
    <row r="9" spans="1:13" x14ac:dyDescent="0.2">
      <c r="A9" s="11">
        <v>11</v>
      </c>
      <c r="B9" s="12" t="s">
        <v>41</v>
      </c>
      <c r="C9" s="13"/>
      <c r="D9" s="43"/>
      <c r="E9" s="33" t="str">
        <f t="shared" ref="E9:E22" si="0">IF(ISNUMBER(C9),C9/D9,"")</f>
        <v/>
      </c>
      <c r="F9" s="15" t="str">
        <f t="shared" ref="F9:F22" si="1">IF(ISNUMBER(D9),E9/E$24,"")</f>
        <v/>
      </c>
      <c r="G9" s="33" t="str">
        <f t="shared" ref="G9:G22" si="2">IF(ISNUMBER(D9),($E$24-E9)*0.875,"")</f>
        <v/>
      </c>
      <c r="H9" s="33" t="str">
        <f t="shared" ref="H9:H22" si="3">IF(ISNUMBER(C9),G9*D9,"")</f>
        <v/>
      </c>
      <c r="I9" s="37">
        <f>'jan-nov'!H9</f>
        <v>-301456057.71440578</v>
      </c>
      <c r="J9" s="45" t="str">
        <f t="shared" ref="J9:J22" si="4">IF(ISNUMBER(C9),H9-I9,"")</f>
        <v/>
      </c>
      <c r="K9" s="52" t="str">
        <f t="shared" ref="K9:K22" si="5">IF(ISNUMBER(C9),C9+H9,"")</f>
        <v/>
      </c>
      <c r="L9" s="35" t="str">
        <f t="shared" ref="L9:L22" si="6">IF(ISNUMBER(K9),K9/D9,"")</f>
        <v/>
      </c>
      <c r="M9" s="53" t="str">
        <f t="shared" ref="M9:M22" si="7">IF(ISNUMBER($L$24),L9/$L$24,"")</f>
        <v/>
      </c>
    </row>
    <row r="10" spans="1:13" x14ac:dyDescent="0.2">
      <c r="A10" s="11">
        <v>15</v>
      </c>
      <c r="B10" s="16" t="s">
        <v>42</v>
      </c>
      <c r="C10" s="13"/>
      <c r="D10" s="43"/>
      <c r="E10" s="33" t="str">
        <f t="shared" si="0"/>
        <v/>
      </c>
      <c r="F10" s="15" t="str">
        <f t="shared" si="1"/>
        <v/>
      </c>
      <c r="G10" s="33" t="str">
        <f t="shared" si="2"/>
        <v/>
      </c>
      <c r="H10" s="33" t="str">
        <f t="shared" si="3"/>
        <v/>
      </c>
      <c r="I10" s="37">
        <f>'jan-nov'!H10</f>
        <v>112182352.33491486</v>
      </c>
      <c r="J10" s="45" t="str">
        <f t="shared" si="4"/>
        <v/>
      </c>
      <c r="K10" s="52" t="str">
        <f t="shared" si="5"/>
        <v/>
      </c>
      <c r="L10" s="35" t="str">
        <f t="shared" si="6"/>
        <v/>
      </c>
      <c r="M10" s="53" t="str">
        <f t="shared" si="7"/>
        <v/>
      </c>
    </row>
    <row r="11" spans="1:13" x14ac:dyDescent="0.2">
      <c r="A11" s="11">
        <v>18</v>
      </c>
      <c r="B11" s="16" t="s">
        <v>51</v>
      </c>
      <c r="C11" s="13"/>
      <c r="D11" s="43"/>
      <c r="E11" s="33" t="str">
        <f t="shared" si="0"/>
        <v/>
      </c>
      <c r="F11" s="15" t="str">
        <f t="shared" si="1"/>
        <v/>
      </c>
      <c r="G11" s="33" t="str">
        <f t="shared" si="2"/>
        <v/>
      </c>
      <c r="H11" s="33" t="str">
        <f t="shared" si="3"/>
        <v/>
      </c>
      <c r="I11" s="37">
        <f>'jan-nov'!H11</f>
        <v>139585652.80308437</v>
      </c>
      <c r="J11" s="45" t="str">
        <f t="shared" si="4"/>
        <v/>
      </c>
      <c r="K11" s="52" t="str">
        <f t="shared" si="5"/>
        <v/>
      </c>
      <c r="L11" s="35" t="str">
        <f t="shared" si="6"/>
        <v/>
      </c>
      <c r="M11" s="53" t="str">
        <f t="shared" si="7"/>
        <v/>
      </c>
    </row>
    <row r="12" spans="1:13" x14ac:dyDescent="0.2">
      <c r="A12" s="11">
        <v>31</v>
      </c>
      <c r="B12" s="16" t="s">
        <v>52</v>
      </c>
      <c r="C12" s="13"/>
      <c r="D12" s="43"/>
      <c r="E12" s="33" t="str">
        <f t="shared" si="0"/>
        <v/>
      </c>
      <c r="F12" s="15" t="str">
        <f t="shared" si="1"/>
        <v/>
      </c>
      <c r="G12" s="33" t="str">
        <f t="shared" si="2"/>
        <v/>
      </c>
      <c r="H12" s="33" t="str">
        <f t="shared" si="3"/>
        <v/>
      </c>
      <c r="I12" s="37">
        <f>'jan-nov'!H12</f>
        <v>287663932.33552212</v>
      </c>
      <c r="J12" s="45" t="str">
        <f t="shared" si="4"/>
        <v/>
      </c>
      <c r="K12" s="52" t="str">
        <f t="shared" si="5"/>
        <v/>
      </c>
      <c r="L12" s="35" t="str">
        <f t="shared" si="6"/>
        <v/>
      </c>
      <c r="M12" s="53" t="str">
        <f t="shared" si="7"/>
        <v/>
      </c>
    </row>
    <row r="13" spans="1:13" x14ac:dyDescent="0.2">
      <c r="A13" s="11">
        <v>32</v>
      </c>
      <c r="B13" s="16" t="s">
        <v>53</v>
      </c>
      <c r="C13" s="13"/>
      <c r="D13" s="43"/>
      <c r="E13" s="33" t="str">
        <f t="shared" si="0"/>
        <v/>
      </c>
      <c r="F13" s="15" t="str">
        <f t="shared" si="1"/>
        <v/>
      </c>
      <c r="G13" s="33" t="str">
        <f t="shared" si="2"/>
        <v/>
      </c>
      <c r="H13" s="33" t="str">
        <f t="shared" si="3"/>
        <v/>
      </c>
      <c r="I13" s="37">
        <f>'jan-nov'!H13</f>
        <v>-521982510.93124634</v>
      </c>
      <c r="J13" s="45" t="str">
        <f t="shared" si="4"/>
        <v/>
      </c>
      <c r="K13" s="52" t="str">
        <f t="shared" si="5"/>
        <v/>
      </c>
      <c r="L13" s="35" t="str">
        <f t="shared" si="6"/>
        <v/>
      </c>
      <c r="M13" s="53" t="str">
        <f t="shared" si="7"/>
        <v/>
      </c>
    </row>
    <row r="14" spans="1:13" x14ac:dyDescent="0.2">
      <c r="A14" s="11">
        <v>33</v>
      </c>
      <c r="B14" s="16" t="s">
        <v>54</v>
      </c>
      <c r="C14" s="13"/>
      <c r="D14" s="43"/>
      <c r="E14" s="33" t="str">
        <f t="shared" si="0"/>
        <v/>
      </c>
      <c r="F14" s="15" t="str">
        <f t="shared" si="1"/>
        <v/>
      </c>
      <c r="G14" s="33" t="str">
        <f t="shared" si="2"/>
        <v/>
      </c>
      <c r="H14" s="33" t="str">
        <f t="shared" si="3"/>
        <v/>
      </c>
      <c r="I14" s="37">
        <f>'jan-nov'!H14</f>
        <v>91216481.037239447</v>
      </c>
      <c r="J14" s="45" t="str">
        <f t="shared" si="4"/>
        <v/>
      </c>
      <c r="K14" s="52" t="str">
        <f t="shared" si="5"/>
        <v/>
      </c>
      <c r="L14" s="35" t="str">
        <f t="shared" si="6"/>
        <v/>
      </c>
      <c r="M14" s="53" t="str">
        <f t="shared" si="7"/>
        <v/>
      </c>
    </row>
    <row r="15" spans="1:13" x14ac:dyDescent="0.2">
      <c r="A15" s="11">
        <v>34</v>
      </c>
      <c r="B15" s="16" t="s">
        <v>43</v>
      </c>
      <c r="C15" s="13"/>
      <c r="D15" s="43"/>
      <c r="E15" s="33" t="str">
        <f t="shared" si="0"/>
        <v/>
      </c>
      <c r="F15" s="15" t="str">
        <f t="shared" si="1"/>
        <v/>
      </c>
      <c r="G15" s="33" t="str">
        <f t="shared" si="2"/>
        <v/>
      </c>
      <c r="H15" s="33" t="str">
        <f t="shared" si="3"/>
        <v/>
      </c>
      <c r="I15" s="37">
        <f>'jan-nov'!H15</f>
        <v>340039344.48036319</v>
      </c>
      <c r="J15" s="45" t="str">
        <f t="shared" si="4"/>
        <v/>
      </c>
      <c r="K15" s="52" t="str">
        <f t="shared" si="5"/>
        <v/>
      </c>
      <c r="L15" s="35" t="str">
        <f t="shared" si="6"/>
        <v/>
      </c>
      <c r="M15" s="53" t="str">
        <f t="shared" si="7"/>
        <v/>
      </c>
    </row>
    <row r="16" spans="1:13" x14ac:dyDescent="0.2">
      <c r="A16" s="11">
        <v>39</v>
      </c>
      <c r="B16" s="16" t="s">
        <v>55</v>
      </c>
      <c r="C16" s="13"/>
      <c r="D16" s="43"/>
      <c r="E16" s="33" t="str">
        <f t="shared" si="0"/>
        <v/>
      </c>
      <c r="F16" s="15" t="str">
        <f t="shared" si="1"/>
        <v/>
      </c>
      <c r="G16" s="33" t="str">
        <f t="shared" si="2"/>
        <v/>
      </c>
      <c r="H16" s="33" t="str">
        <f t="shared" si="3"/>
        <v/>
      </c>
      <c r="I16" s="37">
        <f>'jan-nov'!H16</f>
        <v>143379203.69316414</v>
      </c>
      <c r="J16" s="45" t="str">
        <f t="shared" si="4"/>
        <v/>
      </c>
      <c r="K16" s="52" t="str">
        <f t="shared" si="5"/>
        <v/>
      </c>
      <c r="L16" s="35" t="str">
        <f t="shared" si="6"/>
        <v/>
      </c>
      <c r="M16" s="53" t="str">
        <f t="shared" si="7"/>
        <v/>
      </c>
    </row>
    <row r="17" spans="1:13" x14ac:dyDescent="0.2">
      <c r="A17" s="11">
        <v>40</v>
      </c>
      <c r="B17" s="16" t="s">
        <v>56</v>
      </c>
      <c r="C17" s="13"/>
      <c r="D17" s="43"/>
      <c r="E17" s="33" t="str">
        <f t="shared" si="0"/>
        <v/>
      </c>
      <c r="F17" s="15" t="str">
        <f t="shared" si="1"/>
        <v/>
      </c>
      <c r="G17" s="33" t="str">
        <f t="shared" si="2"/>
        <v/>
      </c>
      <c r="H17" s="33" t="str">
        <f t="shared" si="3"/>
        <v/>
      </c>
      <c r="I17" s="37">
        <f>'jan-nov'!H17</f>
        <v>117840445.50447692</v>
      </c>
      <c r="J17" s="45" t="str">
        <f t="shared" si="4"/>
        <v/>
      </c>
      <c r="K17" s="52" t="str">
        <f t="shared" si="5"/>
        <v/>
      </c>
      <c r="L17" s="35" t="str">
        <f t="shared" si="6"/>
        <v/>
      </c>
      <c r="M17" s="53" t="str">
        <f t="shared" si="7"/>
        <v/>
      </c>
    </row>
    <row r="18" spans="1:13" x14ac:dyDescent="0.2">
      <c r="A18" s="11">
        <v>42</v>
      </c>
      <c r="B18" s="16" t="s">
        <v>44</v>
      </c>
      <c r="C18" s="13"/>
      <c r="D18" s="43"/>
      <c r="E18" s="33" t="str">
        <f t="shared" si="0"/>
        <v/>
      </c>
      <c r="F18" s="15" t="str">
        <f t="shared" si="1"/>
        <v/>
      </c>
      <c r="G18" s="33" t="str">
        <f t="shared" si="2"/>
        <v/>
      </c>
      <c r="H18" s="33" t="str">
        <f t="shared" si="3"/>
        <v/>
      </c>
      <c r="I18" s="37">
        <f>'jan-nov'!H18</f>
        <v>285551515.91487634</v>
      </c>
      <c r="J18" s="45" t="str">
        <f t="shared" si="4"/>
        <v/>
      </c>
      <c r="K18" s="52" t="str">
        <f t="shared" si="5"/>
        <v/>
      </c>
      <c r="L18" s="35" t="str">
        <f t="shared" si="6"/>
        <v/>
      </c>
      <c r="M18" s="53" t="str">
        <f t="shared" si="7"/>
        <v/>
      </c>
    </row>
    <row r="19" spans="1:13" x14ac:dyDescent="0.2">
      <c r="A19" s="11">
        <v>46</v>
      </c>
      <c r="B19" s="16" t="s">
        <v>45</v>
      </c>
      <c r="C19" s="13"/>
      <c r="D19" s="43"/>
      <c r="E19" s="33" t="str">
        <f t="shared" si="0"/>
        <v/>
      </c>
      <c r="F19" s="15" t="str">
        <f t="shared" si="1"/>
        <v/>
      </c>
      <c r="G19" s="33" t="str">
        <f t="shared" si="2"/>
        <v/>
      </c>
      <c r="H19" s="33" t="str">
        <f t="shared" si="3"/>
        <v/>
      </c>
      <c r="I19" s="37">
        <f>'jan-nov'!H19</f>
        <v>-36662155.624611408</v>
      </c>
      <c r="J19" s="45" t="str">
        <f t="shared" si="4"/>
        <v/>
      </c>
      <c r="K19" s="52" t="str">
        <f t="shared" si="5"/>
        <v/>
      </c>
      <c r="L19" s="35" t="str">
        <f t="shared" si="6"/>
        <v/>
      </c>
      <c r="M19" s="53" t="str">
        <f t="shared" si="7"/>
        <v/>
      </c>
    </row>
    <row r="20" spans="1:13" x14ac:dyDescent="0.2">
      <c r="A20" s="11">
        <v>50</v>
      </c>
      <c r="B20" s="16" t="s">
        <v>46</v>
      </c>
      <c r="C20" s="13"/>
      <c r="D20" s="43"/>
      <c r="E20" s="33" t="str">
        <f t="shared" si="0"/>
        <v/>
      </c>
      <c r="F20" s="15" t="str">
        <f t="shared" si="1"/>
        <v/>
      </c>
      <c r="G20" s="33" t="str">
        <f t="shared" si="2"/>
        <v/>
      </c>
      <c r="H20" s="33" t="str">
        <f t="shared" si="3"/>
        <v/>
      </c>
      <c r="I20" s="37">
        <f>'jan-nov'!H20</f>
        <v>224384263.38368782</v>
      </c>
      <c r="J20" s="45" t="str">
        <f t="shared" si="4"/>
        <v/>
      </c>
      <c r="K20" s="52" t="str">
        <f t="shared" si="5"/>
        <v/>
      </c>
      <c r="L20" s="35" t="str">
        <f t="shared" si="6"/>
        <v/>
      </c>
      <c r="M20" s="53" t="str">
        <f t="shared" si="7"/>
        <v/>
      </c>
    </row>
    <row r="21" spans="1:13" x14ac:dyDescent="0.2">
      <c r="A21" s="11">
        <v>55</v>
      </c>
      <c r="B21" s="16" t="s">
        <v>57</v>
      </c>
      <c r="C21" s="13"/>
      <c r="D21" s="43"/>
      <c r="E21" s="33" t="str">
        <f t="shared" si="0"/>
        <v/>
      </c>
      <c r="F21" s="15" t="str">
        <f t="shared" si="1"/>
        <v/>
      </c>
      <c r="G21" s="33" t="str">
        <f t="shared" si="2"/>
        <v/>
      </c>
      <c r="H21" s="33" t="str">
        <f t="shared" si="3"/>
        <v/>
      </c>
      <c r="I21" s="37">
        <f>'jan-nov'!H21</f>
        <v>63100916.240650885</v>
      </c>
      <c r="J21" s="45" t="str">
        <f t="shared" si="4"/>
        <v/>
      </c>
      <c r="K21" s="52" t="str">
        <f t="shared" si="5"/>
        <v/>
      </c>
      <c r="L21" s="35" t="str">
        <f t="shared" si="6"/>
        <v/>
      </c>
      <c r="M21" s="53" t="str">
        <f t="shared" si="7"/>
        <v/>
      </c>
    </row>
    <row r="22" spans="1:13" x14ac:dyDescent="0.2">
      <c r="A22" s="11">
        <v>56</v>
      </c>
      <c r="B22" s="16" t="s">
        <v>58</v>
      </c>
      <c r="C22" s="13"/>
      <c r="D22" s="43"/>
      <c r="E22" s="33" t="str">
        <f t="shared" si="0"/>
        <v/>
      </c>
      <c r="F22" s="15" t="str">
        <f t="shared" si="1"/>
        <v/>
      </c>
      <c r="G22" s="33" t="str">
        <f t="shared" si="2"/>
        <v/>
      </c>
      <c r="H22" s="33" t="str">
        <f t="shared" si="3"/>
        <v/>
      </c>
      <c r="I22" s="37">
        <f>'jan-nov'!H22</f>
        <v>51754604.971343458</v>
      </c>
      <c r="J22" s="45" t="str">
        <f t="shared" si="4"/>
        <v/>
      </c>
      <c r="K22" s="52" t="str">
        <f t="shared" si="5"/>
        <v/>
      </c>
      <c r="L22" s="35" t="str">
        <f t="shared" si="6"/>
        <v/>
      </c>
      <c r="M22" s="53" t="str">
        <f t="shared" si="7"/>
        <v/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45"/>
      <c r="K23" s="51"/>
      <c r="L23" s="51"/>
      <c r="M23" s="44"/>
    </row>
    <row r="24" spans="1:13" ht="13.5" thickBot="1" x14ac:dyDescent="0.25">
      <c r="A24" s="19"/>
      <c r="B24" s="19" t="s">
        <v>6</v>
      </c>
      <c r="C24" s="30" t="str">
        <f>IF(ISNUMBER(C21),SUM(C8:C22),"")</f>
        <v/>
      </c>
      <c r="D24" s="34" t="str">
        <f>IF(ISNUMBER(D21),SUM(D8:D22),"")</f>
        <v/>
      </c>
      <c r="E24" s="34" t="str">
        <f>IF(ISNUMBER(C24),C24/D24,"")</f>
        <v/>
      </c>
      <c r="F24" s="21" t="str">
        <f>IF(ISNUMBER(E24),E24/E$24,"")</f>
        <v/>
      </c>
      <c r="G24" s="34"/>
      <c r="H24" s="34" t="str">
        <f>IF(ISNUMBER(H21),SUM(H8:H22),"")</f>
        <v/>
      </c>
      <c r="I24" s="20">
        <f>'jan-nov'!H24</f>
        <v>2.8833746910095215E-6</v>
      </c>
      <c r="J24" s="46" t="str">
        <f>IF(ISNUMBER(C24),H24-I24,"")</f>
        <v/>
      </c>
      <c r="K24" s="30" t="str">
        <f>IF(ISNUMBER(K21),SUM(K8:K22),"")</f>
        <v/>
      </c>
      <c r="L24" s="34"/>
      <c r="M24" s="21" t="str">
        <f>IF(ISNUMBER(C24),L24/$L$24,"")</f>
        <v/>
      </c>
    </row>
    <row r="25" spans="1:13" ht="13.5" thickTop="1" x14ac:dyDescent="0.2"/>
    <row r="27" spans="1:13" x14ac:dyDescent="0.2">
      <c r="F27" s="22"/>
    </row>
  </sheetData>
  <mergeCells count="6">
    <mergeCell ref="C1:H1"/>
    <mergeCell ref="A2:A5"/>
    <mergeCell ref="B2:B5"/>
    <mergeCell ref="E2:F2"/>
    <mergeCell ref="K1:M1"/>
    <mergeCell ref="K2:M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5" style="3" customWidth="1"/>
    <col min="2" max="2" width="28.4257812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1" ht="26.25" customHeight="1" x14ac:dyDescent="0.25">
      <c r="A1" s="1"/>
      <c r="B1" s="2"/>
      <c r="C1" s="55" t="s">
        <v>59</v>
      </c>
      <c r="D1" s="56"/>
      <c r="E1" s="56"/>
      <c r="F1" s="56"/>
      <c r="G1" s="56"/>
      <c r="H1" s="57"/>
      <c r="I1" s="41"/>
    </row>
    <row r="2" spans="1:11" x14ac:dyDescent="0.2">
      <c r="A2" s="58" t="s">
        <v>64</v>
      </c>
      <c r="B2" s="58" t="s">
        <v>0</v>
      </c>
      <c r="C2" s="4" t="s">
        <v>1</v>
      </c>
      <c r="D2" s="4" t="s">
        <v>2</v>
      </c>
      <c r="E2" s="61" t="s">
        <v>61</v>
      </c>
      <c r="F2" s="62"/>
      <c r="G2" s="31" t="s">
        <v>17</v>
      </c>
      <c r="H2" s="32"/>
      <c r="I2" s="26"/>
    </row>
    <row r="3" spans="1:11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9"/>
    </row>
    <row r="4" spans="1:11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9" t="s">
        <v>38</v>
      </c>
    </row>
    <row r="5" spans="1:11" x14ac:dyDescent="0.2">
      <c r="A5" s="60"/>
      <c r="B5" s="60"/>
      <c r="C5" s="6"/>
      <c r="D5" s="6"/>
      <c r="E5" s="7"/>
      <c r="F5" s="7" t="s">
        <v>4</v>
      </c>
      <c r="G5" s="7" t="s">
        <v>5</v>
      </c>
      <c r="H5" s="7" t="s">
        <v>5</v>
      </c>
      <c r="I5" s="38" t="s">
        <v>5</v>
      </c>
    </row>
    <row r="6" spans="1:11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</row>
    <row r="7" spans="1:11" x14ac:dyDescent="0.2">
      <c r="A7" s="8"/>
      <c r="B7" s="9"/>
      <c r="C7" s="10"/>
      <c r="D7" s="10"/>
      <c r="E7" s="10"/>
      <c r="F7" s="10"/>
      <c r="G7" s="10"/>
      <c r="H7" s="10"/>
    </row>
    <row r="8" spans="1:11" x14ac:dyDescent="0.2">
      <c r="A8" s="11">
        <v>3</v>
      </c>
      <c r="B8" s="12" t="s">
        <v>40</v>
      </c>
      <c r="C8" s="13">
        <v>822465155</v>
      </c>
      <c r="D8" s="35">
        <v>717710</v>
      </c>
      <c r="E8" s="33">
        <f>IF(ISNUMBER(C8),C8/D8,"")</f>
        <v>1145.9574967605299</v>
      </c>
      <c r="F8" s="15">
        <f>IF(ISNUMBER(C8),E8/E$24,"")</f>
        <v>1.2495434548994948</v>
      </c>
      <c r="G8" s="33">
        <f>IF(ISNUMBER(C8),($E$24-E8)*0.875,"")</f>
        <v>-200.24947336947599</v>
      </c>
      <c r="H8" s="33">
        <f>IF(ISNUMBER(C8),G8*D8,"")</f>
        <v>-143721049.53200662</v>
      </c>
      <c r="I8" s="37">
        <f>jan!H8</f>
        <v>-143721049.53200662</v>
      </c>
      <c r="J8" s="23"/>
      <c r="K8" s="14"/>
    </row>
    <row r="9" spans="1:11" x14ac:dyDescent="0.2">
      <c r="A9" s="11">
        <v>11</v>
      </c>
      <c r="B9" s="12" t="s">
        <v>41</v>
      </c>
      <c r="C9" s="13">
        <v>485424141</v>
      </c>
      <c r="D9" s="35">
        <v>499417</v>
      </c>
      <c r="E9" s="33">
        <f t="shared" ref="E9:E22" si="0">IF(ISNUMBER(C9),C9/D9,"")</f>
        <v>971.98161256024525</v>
      </c>
      <c r="F9" s="15">
        <f t="shared" ref="F9:F22" si="1">IF(ISNUMBER(C9),E9/E$24,"")</f>
        <v>1.0598414563285601</v>
      </c>
      <c r="G9" s="33">
        <f>IF(ISNUMBER(C9),($E$24-E9)*0.875,"")</f>
        <v>-48.020574694226909</v>
      </c>
      <c r="H9" s="33">
        <f t="shared" ref="H9:H22" si="2">IF(ISNUMBER(C9),G9*D9,"")</f>
        <v>-23982291.352066722</v>
      </c>
      <c r="I9" s="37">
        <f>jan!H9</f>
        <v>-23982291.352066722</v>
      </c>
      <c r="J9" s="23"/>
      <c r="K9" s="14"/>
    </row>
    <row r="10" spans="1:11" x14ac:dyDescent="0.2">
      <c r="A10" s="11">
        <v>15</v>
      </c>
      <c r="B10" s="16" t="s">
        <v>42</v>
      </c>
      <c r="C10" s="13">
        <v>241988072</v>
      </c>
      <c r="D10" s="35">
        <v>270624</v>
      </c>
      <c r="E10" s="33">
        <f t="shared" si="0"/>
        <v>894.18555634385712</v>
      </c>
      <c r="F10" s="15">
        <f t="shared" si="1"/>
        <v>0.97501322043239502</v>
      </c>
      <c r="G10" s="33">
        <f t="shared" ref="G10:G22" si="3">IF(ISNUMBER(C10),($E$24-E10)*0.875,"")</f>
        <v>20.050974495112712</v>
      </c>
      <c r="H10" s="33">
        <f t="shared" si="2"/>
        <v>5426274.9217653824</v>
      </c>
      <c r="I10" s="37">
        <f>jan!H10</f>
        <v>5426274.9217653824</v>
      </c>
      <c r="J10" s="23"/>
      <c r="K10" s="14"/>
    </row>
    <row r="11" spans="1:11" x14ac:dyDescent="0.2">
      <c r="A11" s="11">
        <v>18</v>
      </c>
      <c r="B11" s="16" t="s">
        <v>51</v>
      </c>
      <c r="C11" s="13">
        <v>212516904</v>
      </c>
      <c r="D11" s="35">
        <v>243081</v>
      </c>
      <c r="E11" s="33">
        <f t="shared" si="0"/>
        <v>874.26373924741131</v>
      </c>
      <c r="F11" s="15">
        <f t="shared" si="1"/>
        <v>0.95329062056901581</v>
      </c>
      <c r="G11" s="33">
        <f t="shared" si="3"/>
        <v>37.482564454502793</v>
      </c>
      <c r="H11" s="33">
        <f t="shared" si="2"/>
        <v>9111299.2501649931</v>
      </c>
      <c r="I11" s="37">
        <f>jan!H11</f>
        <v>9111299.2501649931</v>
      </c>
      <c r="J11" s="23"/>
      <c r="K11" s="14"/>
    </row>
    <row r="12" spans="1:11" x14ac:dyDescent="0.2">
      <c r="A12" s="11">
        <v>31</v>
      </c>
      <c r="B12" s="16" t="s">
        <v>52</v>
      </c>
      <c r="C12" s="13">
        <v>240444746</v>
      </c>
      <c r="D12" s="35">
        <v>312152</v>
      </c>
      <c r="E12" s="33">
        <f t="shared" si="0"/>
        <v>770.28097209051998</v>
      </c>
      <c r="F12" s="15">
        <f t="shared" si="1"/>
        <v>0.83990859157533193</v>
      </c>
      <c r="G12" s="33">
        <f t="shared" si="3"/>
        <v>128.4674857167827</v>
      </c>
      <c r="H12" s="33">
        <f t="shared" si="2"/>
        <v>40101382.601465158</v>
      </c>
      <c r="I12" s="37">
        <f>jan!H12</f>
        <v>40101382.601465158</v>
      </c>
      <c r="J12" s="23"/>
      <c r="K12" s="14"/>
    </row>
    <row r="13" spans="1:11" x14ac:dyDescent="0.2">
      <c r="A13" s="11">
        <v>32</v>
      </c>
      <c r="B13" s="16" t="s">
        <v>53</v>
      </c>
      <c r="C13" s="13">
        <v>730381498</v>
      </c>
      <c r="D13" s="35">
        <v>728803</v>
      </c>
      <c r="E13" s="33">
        <f t="shared" si="0"/>
        <v>1002.165877473062</v>
      </c>
      <c r="F13" s="15">
        <f t="shared" si="1"/>
        <v>1.0927541522787871</v>
      </c>
      <c r="G13" s="33">
        <f t="shared" si="3"/>
        <v>-74.431806492941547</v>
      </c>
      <c r="H13" s="33">
        <f t="shared" si="2"/>
        <v>-54246123.867475279</v>
      </c>
      <c r="I13" s="37">
        <f>jan!H13</f>
        <v>-54246123.867475279</v>
      </c>
      <c r="J13" s="23"/>
      <c r="K13" s="14"/>
    </row>
    <row r="14" spans="1:11" x14ac:dyDescent="0.2">
      <c r="A14" s="11">
        <v>33</v>
      </c>
      <c r="B14" s="16" t="s">
        <v>54</v>
      </c>
      <c r="C14" s="13">
        <v>233737784</v>
      </c>
      <c r="D14" s="35">
        <v>269819</v>
      </c>
      <c r="E14" s="33">
        <f t="shared" si="0"/>
        <v>866.27622220822104</v>
      </c>
      <c r="F14" s="15">
        <f t="shared" si="1"/>
        <v>0.94458109192992346</v>
      </c>
      <c r="G14" s="33">
        <f t="shared" si="3"/>
        <v>44.471641863794275</v>
      </c>
      <c r="H14" s="33">
        <f t="shared" si="2"/>
        <v>11999293.936047107</v>
      </c>
      <c r="I14" s="37">
        <f>jan!H14</f>
        <v>11999293.936047107</v>
      </c>
      <c r="J14" s="23"/>
      <c r="K14" s="14"/>
    </row>
    <row r="15" spans="1:11" x14ac:dyDescent="0.2">
      <c r="A15" s="11">
        <v>34</v>
      </c>
      <c r="B15" s="16" t="s">
        <v>43</v>
      </c>
      <c r="C15" s="13">
        <v>280093657</v>
      </c>
      <c r="D15" s="35">
        <v>376304</v>
      </c>
      <c r="E15" s="33">
        <f t="shared" si="0"/>
        <v>744.32814160891189</v>
      </c>
      <c r="F15" s="15">
        <f t="shared" si="1"/>
        <v>0.81160981997509152</v>
      </c>
      <c r="G15" s="33">
        <f t="shared" si="3"/>
        <v>151.17621238818978</v>
      </c>
      <c r="H15" s="33">
        <f t="shared" si="2"/>
        <v>56888213.426525369</v>
      </c>
      <c r="I15" s="37">
        <f>jan!H15</f>
        <v>56888213.426525369</v>
      </c>
      <c r="J15" s="23"/>
      <c r="K15" s="14"/>
    </row>
    <row r="16" spans="1:11" x14ac:dyDescent="0.2">
      <c r="A16" s="11">
        <v>39</v>
      </c>
      <c r="B16" s="16" t="s">
        <v>55</v>
      </c>
      <c r="C16" s="13">
        <v>213115991</v>
      </c>
      <c r="D16" s="35">
        <v>256432</v>
      </c>
      <c r="E16" s="33">
        <f t="shared" si="0"/>
        <v>831.08188915579956</v>
      </c>
      <c r="F16" s="15">
        <f t="shared" si="1"/>
        <v>0.90620545527714791</v>
      </c>
      <c r="G16" s="33">
        <f t="shared" si="3"/>
        <v>75.266683284663074</v>
      </c>
      <c r="H16" s="33">
        <f t="shared" si="2"/>
        <v>19300786.128052723</v>
      </c>
      <c r="I16" s="37">
        <f>jan!H16</f>
        <v>19300786.128052723</v>
      </c>
      <c r="J16" s="23"/>
      <c r="K16" s="14"/>
    </row>
    <row r="17" spans="1:11" x14ac:dyDescent="0.2">
      <c r="A17" s="11">
        <v>40</v>
      </c>
      <c r="B17" s="16" t="s">
        <v>56</v>
      </c>
      <c r="C17" s="13">
        <v>141381991</v>
      </c>
      <c r="D17" s="35">
        <v>177093</v>
      </c>
      <c r="E17" s="33">
        <f t="shared" si="0"/>
        <v>798.34883931041884</v>
      </c>
      <c r="F17" s="15">
        <f t="shared" si="1"/>
        <v>0.8705135833632095</v>
      </c>
      <c r="G17" s="33">
        <f t="shared" si="3"/>
        <v>103.9081018993712</v>
      </c>
      <c r="H17" s="33">
        <f t="shared" si="2"/>
        <v>18401397.489665344</v>
      </c>
      <c r="I17" s="37">
        <f>jan!H17</f>
        <v>18401397.489665344</v>
      </c>
      <c r="J17" s="23"/>
      <c r="K17" s="14"/>
    </row>
    <row r="18" spans="1:11" x14ac:dyDescent="0.2">
      <c r="A18" s="11">
        <v>42</v>
      </c>
      <c r="B18" s="16" t="s">
        <v>44</v>
      </c>
      <c r="C18" s="13">
        <v>249050667</v>
      </c>
      <c r="D18" s="35">
        <v>319850</v>
      </c>
      <c r="E18" s="33">
        <f t="shared" si="0"/>
        <v>778.64832577770835</v>
      </c>
      <c r="F18" s="15">
        <f t="shared" si="1"/>
        <v>0.84903229124500679</v>
      </c>
      <c r="G18" s="33">
        <f t="shared" si="3"/>
        <v>121.14605124049288</v>
      </c>
      <c r="H18" s="33">
        <f t="shared" si="2"/>
        <v>38748564.489271648</v>
      </c>
      <c r="I18" s="37">
        <f>jan!H18</f>
        <v>38748564.489271648</v>
      </c>
      <c r="J18" s="23"/>
      <c r="K18" s="14"/>
    </row>
    <row r="19" spans="1:11" x14ac:dyDescent="0.2">
      <c r="A19" s="11">
        <v>46</v>
      </c>
      <c r="B19" s="16" t="s">
        <v>45</v>
      </c>
      <c r="C19" s="13">
        <v>606517912</v>
      </c>
      <c r="D19" s="35">
        <v>651299</v>
      </c>
      <c r="E19" s="33">
        <f t="shared" si="0"/>
        <v>931.24342583053249</v>
      </c>
      <c r="F19" s="15">
        <f t="shared" si="1"/>
        <v>1.0154208432286105</v>
      </c>
      <c r="G19" s="33">
        <f t="shared" si="3"/>
        <v>-12.374661305728239</v>
      </c>
      <c r="H19" s="33">
        <f t="shared" si="2"/>
        <v>-8059604.5337594962</v>
      </c>
      <c r="I19" s="37">
        <f>jan!H19</f>
        <v>-8059604.5337594962</v>
      </c>
      <c r="J19" s="23"/>
      <c r="K19" s="14"/>
    </row>
    <row r="20" spans="1:11" x14ac:dyDescent="0.2">
      <c r="A20" s="11">
        <v>50</v>
      </c>
      <c r="B20" s="16" t="s">
        <v>46</v>
      </c>
      <c r="C20" s="13">
        <v>414643989</v>
      </c>
      <c r="D20" s="35">
        <v>482956</v>
      </c>
      <c r="E20" s="33">
        <f t="shared" si="0"/>
        <v>858.55437969504464</v>
      </c>
      <c r="F20" s="15">
        <f t="shared" si="1"/>
        <v>0.93616125280030471</v>
      </c>
      <c r="G20" s="33">
        <f t="shared" si="3"/>
        <v>51.228254062823623</v>
      </c>
      <c r="H20" s="33">
        <f t="shared" si="2"/>
        <v>24740992.669165045</v>
      </c>
      <c r="I20" s="37">
        <f>jan!H20</f>
        <v>24740992.669165045</v>
      </c>
      <c r="J20" s="23"/>
      <c r="K20" s="14"/>
    </row>
    <row r="21" spans="1:11" x14ac:dyDescent="0.2">
      <c r="A21" s="11">
        <v>55</v>
      </c>
      <c r="B21" s="16" t="s">
        <v>57</v>
      </c>
      <c r="C21" s="13">
        <v>152231942</v>
      </c>
      <c r="D21" s="35">
        <v>169610</v>
      </c>
      <c r="E21" s="33">
        <f t="shared" si="0"/>
        <v>897.54107658746534</v>
      </c>
      <c r="F21" s="15">
        <f t="shared" si="1"/>
        <v>0.97867205452531392</v>
      </c>
      <c r="G21" s="33">
        <f t="shared" si="3"/>
        <v>17.114894281955515</v>
      </c>
      <c r="H21" s="33">
        <f t="shared" si="2"/>
        <v>2902857.2191624749</v>
      </c>
      <c r="I21" s="37">
        <f>jan!H21</f>
        <v>2902857.2191624749</v>
      </c>
      <c r="J21" s="23"/>
      <c r="K21" s="14"/>
    </row>
    <row r="22" spans="1:11" x14ac:dyDescent="0.2">
      <c r="A22" s="11">
        <v>56</v>
      </c>
      <c r="B22" s="16" t="s">
        <v>58</v>
      </c>
      <c r="C22" s="13">
        <v>66102027</v>
      </c>
      <c r="D22" s="35">
        <v>75053</v>
      </c>
      <c r="E22" s="33">
        <f t="shared" si="0"/>
        <v>880.73797183323779</v>
      </c>
      <c r="F22" s="15">
        <f t="shared" si="1"/>
        <v>0.96035007519624704</v>
      </c>
      <c r="G22" s="33">
        <f t="shared" si="3"/>
        <v>31.817610941904618</v>
      </c>
      <c r="H22" s="33">
        <f t="shared" si="2"/>
        <v>2388007.1540227672</v>
      </c>
      <c r="I22" s="37">
        <f>jan!H22</f>
        <v>2388007.1540227672</v>
      </c>
      <c r="J22" s="23"/>
      <c r="K22" s="14"/>
    </row>
    <row r="23" spans="1:11" ht="15" x14ac:dyDescent="0.25">
      <c r="A23"/>
      <c r="B23"/>
      <c r="C23" s="13"/>
      <c r="D23" s="42"/>
      <c r="E23" s="33"/>
      <c r="F23" s="15"/>
      <c r="G23" s="33"/>
      <c r="H23" s="33"/>
      <c r="I23" s="37"/>
      <c r="J23" s="23"/>
      <c r="K23" s="14"/>
    </row>
    <row r="24" spans="1:11" ht="13.5" thickBot="1" x14ac:dyDescent="0.25">
      <c r="A24" s="19"/>
      <c r="B24" s="19" t="s">
        <v>6</v>
      </c>
      <c r="C24" s="30">
        <f>IF(ISNUMBER(C21),SUM(C8:C22),"")</f>
        <v>5090096476</v>
      </c>
      <c r="D24" s="30">
        <f>IF(ISNUMBER(D21),SUM(D8:D22),"")</f>
        <v>5550203</v>
      </c>
      <c r="E24" s="34">
        <f>IF(ISNUMBER(C24),C24/D24,"")</f>
        <v>917.10095576684307</v>
      </c>
      <c r="F24" s="21">
        <f>IF(ISNUMBER(E24),E24/E$24,"")</f>
        <v>1</v>
      </c>
      <c r="G24" s="34"/>
      <c r="H24" s="34">
        <f>IF(ISNUMBER(H21),SUM(H8:H22),"")</f>
        <v>-9.4529241323471069E-8</v>
      </c>
      <c r="I24" s="20">
        <f>jan!H24</f>
        <v>-9.4529241323471069E-8</v>
      </c>
      <c r="J24" s="23"/>
      <c r="K24" s="14"/>
    </row>
    <row r="25" spans="1:11" ht="13.5" thickTop="1" x14ac:dyDescent="0.2">
      <c r="A25" s="17"/>
      <c r="B25" s="17"/>
      <c r="C25" s="18"/>
      <c r="D25" s="10"/>
      <c r="E25" s="18"/>
      <c r="F25" s="18"/>
      <c r="G25" s="18"/>
      <c r="H25" s="18"/>
      <c r="J25" s="23"/>
      <c r="K25" s="14"/>
    </row>
    <row r="26" spans="1:11" x14ac:dyDescent="0.2">
      <c r="J26" s="23"/>
      <c r="K26" s="14"/>
    </row>
    <row r="27" spans="1:11" x14ac:dyDescent="0.2">
      <c r="J27" s="23"/>
      <c r="K27" s="14"/>
    </row>
    <row r="28" spans="1:11" x14ac:dyDescent="0.2">
      <c r="J28" s="23"/>
      <c r="K28" s="14"/>
    </row>
    <row r="29" spans="1:11" x14ac:dyDescent="0.2">
      <c r="J29" s="23"/>
      <c r="K29" s="14"/>
    </row>
    <row r="30" spans="1:11" x14ac:dyDescent="0.2">
      <c r="F30" s="22"/>
      <c r="J30" s="23"/>
      <c r="K30" s="14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abSelected="1" zoomScaleNormal="100" workbookViewId="0">
      <selection activeCell="D29" sqref="D29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10" width="12.85546875" style="3" bestFit="1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5" t="s">
        <v>77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31</v>
      </c>
      <c r="D2" s="4" t="s">
        <v>2</v>
      </c>
      <c r="E2" s="61" t="s">
        <v>78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32</v>
      </c>
      <c r="H5" s="7" t="s">
        <v>32</v>
      </c>
      <c r="I5" s="28" t="s">
        <v>29</v>
      </c>
      <c r="J5" s="29" t="s">
        <v>33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43">
        <v>6428314202</v>
      </c>
      <c r="D8" s="35">
        <v>717710</v>
      </c>
      <c r="E8" s="33">
        <f>IF(ISNUMBER(C8),C8/D8,"")</f>
        <v>8956.7014560198404</v>
      </c>
      <c r="F8" s="15">
        <f t="shared" ref="F8" si="0">IF(ISNUMBER(C8),E8/E$24,"")</f>
        <v>1.2153327328904182</v>
      </c>
      <c r="G8" s="33">
        <f t="shared" ref="G8" si="1">IF(ISNUMBER(C8),($E$24-E8)*0.875,"")</f>
        <v>-1388.580329700098</v>
      </c>
      <c r="H8" s="33">
        <f>IF(ISNUMBER(C8),G8*D8,"")</f>
        <v>-996597988.42905736</v>
      </c>
      <c r="I8" s="37">
        <f>'jan-sep'!H8</f>
        <v>-1111176531.920789</v>
      </c>
      <c r="J8" s="37">
        <f>IF(ISNUMBER(C8),H8-I8,"")</f>
        <v>114578543.49173164</v>
      </c>
    </row>
    <row r="9" spans="1:10" x14ac:dyDescent="0.2">
      <c r="A9" s="11">
        <v>11</v>
      </c>
      <c r="B9" s="12" t="s">
        <v>41</v>
      </c>
      <c r="C9" s="43">
        <v>4025100897</v>
      </c>
      <c r="D9" s="35">
        <v>499417</v>
      </c>
      <c r="E9" s="33">
        <f t="shared" ref="E9:E22" si="2">IF(ISNUMBER(C9),C9/D9,"")</f>
        <v>8059.5992867683717</v>
      </c>
      <c r="F9" s="15">
        <f t="shared" ref="F9:F22" si="3">IF(ISNUMBER(C9),E9/E$24,"")</f>
        <v>1.0936051486461618</v>
      </c>
      <c r="G9" s="33">
        <f t="shared" ref="G9:G22" si="4">IF(ISNUMBER(C9),($E$24-E9)*0.875,"")</f>
        <v>-603.615931605063</v>
      </c>
      <c r="H9" s="33">
        <f t="shared" ref="H9:H22" si="5">IF(ISNUMBER(C9),G9*D9,"")</f>
        <v>-301456057.71440578</v>
      </c>
      <c r="I9" s="37">
        <f>'jan-sep'!H9</f>
        <v>-212175927.02784717</v>
      </c>
      <c r="J9" s="37">
        <f t="shared" ref="J9:J22" si="6">IF(ISNUMBER(C9),H9-I9,"")</f>
        <v>-89280130.686558604</v>
      </c>
    </row>
    <row r="10" spans="1:10" x14ac:dyDescent="0.2">
      <c r="A10" s="11">
        <v>15</v>
      </c>
      <c r="B10" s="16" t="s">
        <v>42</v>
      </c>
      <c r="C10" s="43">
        <v>1866223500</v>
      </c>
      <c r="D10" s="35">
        <v>270624</v>
      </c>
      <c r="E10" s="33">
        <f t="shared" si="2"/>
        <v>6896.0014632848524</v>
      </c>
      <c r="F10" s="15">
        <f t="shared" si="3"/>
        <v>0.93571683119542148</v>
      </c>
      <c r="G10" s="33">
        <f t="shared" si="4"/>
        <v>414.53216394301637</v>
      </c>
      <c r="H10" s="33">
        <f t="shared" si="5"/>
        <v>112182352.33491486</v>
      </c>
      <c r="I10" s="37">
        <f>'jan-sep'!H10</f>
        <v>118703404.42605135</v>
      </c>
      <c r="J10" s="37">
        <f t="shared" si="6"/>
        <v>-6521052.0911364853</v>
      </c>
    </row>
    <row r="11" spans="1:10" x14ac:dyDescent="0.2">
      <c r="A11" s="11">
        <v>18</v>
      </c>
      <c r="B11" s="16" t="s">
        <v>51</v>
      </c>
      <c r="C11" s="43">
        <v>1631920349</v>
      </c>
      <c r="D11" s="35">
        <v>243081</v>
      </c>
      <c r="E11" s="33">
        <f t="shared" si="2"/>
        <v>6713.4837728987459</v>
      </c>
      <c r="F11" s="15">
        <f t="shared" si="3"/>
        <v>0.9109510483291513</v>
      </c>
      <c r="G11" s="33">
        <f t="shared" si="4"/>
        <v>574.2351430308596</v>
      </c>
      <c r="H11" s="33">
        <f t="shared" si="5"/>
        <v>139585652.80308437</v>
      </c>
      <c r="I11" s="37">
        <f>'jan-sep'!H11</f>
        <v>127916086.56577207</v>
      </c>
      <c r="J11" s="37">
        <f t="shared" si="6"/>
        <v>11669566.237312302</v>
      </c>
    </row>
    <row r="12" spans="1:10" x14ac:dyDescent="0.2">
      <c r="A12" s="11">
        <v>31</v>
      </c>
      <c r="B12" s="16" t="s">
        <v>52</v>
      </c>
      <c r="C12" s="43">
        <v>1971724205</v>
      </c>
      <c r="D12" s="35">
        <v>312152</v>
      </c>
      <c r="E12" s="33">
        <f t="shared" si="2"/>
        <v>6316.5515678259308</v>
      </c>
      <c r="F12" s="15">
        <f t="shared" si="3"/>
        <v>0.8570914099419481</v>
      </c>
      <c r="G12" s="33">
        <f t="shared" si="4"/>
        <v>921.55082246957284</v>
      </c>
      <c r="H12" s="33">
        <f t="shared" si="5"/>
        <v>287663932.33552212</v>
      </c>
      <c r="I12" s="37">
        <f>'jan-sep'!H12</f>
        <v>255404175.83043945</v>
      </c>
      <c r="J12" s="37">
        <f t="shared" si="6"/>
        <v>32259756.505082667</v>
      </c>
    </row>
    <row r="13" spans="1:10" x14ac:dyDescent="0.2">
      <c r="A13" s="11">
        <v>32</v>
      </c>
      <c r="B13" s="16" t="s">
        <v>53</v>
      </c>
      <c r="C13" s="43">
        <v>5967649178</v>
      </c>
      <c r="D13" s="35">
        <v>728803</v>
      </c>
      <c r="E13" s="33">
        <f t="shared" si="2"/>
        <v>8188.2884373417783</v>
      </c>
      <c r="F13" s="15">
        <f t="shared" si="3"/>
        <v>1.111066949491897</v>
      </c>
      <c r="G13" s="33">
        <f t="shared" si="4"/>
        <v>-716.21893835679373</v>
      </c>
      <c r="H13" s="33">
        <f t="shared" si="5"/>
        <v>-521982510.93124634</v>
      </c>
      <c r="I13" s="37">
        <f>'jan-sep'!H13</f>
        <v>-448959253.19417709</v>
      </c>
      <c r="J13" s="37">
        <f t="shared" si="6"/>
        <v>-73023257.737069249</v>
      </c>
    </row>
    <row r="14" spans="1:10" x14ac:dyDescent="0.2">
      <c r="A14" s="11">
        <v>33</v>
      </c>
      <c r="B14" s="16" t="s">
        <v>54</v>
      </c>
      <c r="C14" s="43">
        <v>1884251845</v>
      </c>
      <c r="D14" s="35">
        <v>269819</v>
      </c>
      <c r="E14" s="33">
        <f t="shared" si="2"/>
        <v>6983.3919961159145</v>
      </c>
      <c r="F14" s="15">
        <f t="shared" si="3"/>
        <v>0.94757483222580541</v>
      </c>
      <c r="G14" s="33">
        <f t="shared" si="4"/>
        <v>338.06544771583708</v>
      </c>
      <c r="H14" s="33">
        <f t="shared" si="5"/>
        <v>91216481.037239447</v>
      </c>
      <c r="I14" s="37">
        <f>'jan-sep'!H14</f>
        <v>73249753.682808176</v>
      </c>
      <c r="J14" s="37">
        <f t="shared" si="6"/>
        <v>17966727.354431272</v>
      </c>
    </row>
    <row r="15" spans="1:10" x14ac:dyDescent="0.2">
      <c r="A15" s="11">
        <v>34</v>
      </c>
      <c r="B15" s="16" t="s">
        <v>43</v>
      </c>
      <c r="C15" s="43">
        <v>2384650954</v>
      </c>
      <c r="D15" s="35">
        <v>376304</v>
      </c>
      <c r="E15" s="33">
        <f t="shared" si="2"/>
        <v>6337.0332337684422</v>
      </c>
      <c r="F15" s="15">
        <f t="shared" si="3"/>
        <v>0.85987056241970894</v>
      </c>
      <c r="G15" s="33">
        <f t="shared" si="4"/>
        <v>903.62936476987534</v>
      </c>
      <c r="H15" s="33">
        <f t="shared" si="5"/>
        <v>340039344.48036319</v>
      </c>
      <c r="I15" s="37">
        <f>'jan-sep'!H15</f>
        <v>338411375.4101516</v>
      </c>
      <c r="J15" s="37">
        <f t="shared" si="6"/>
        <v>1627969.0702115893</v>
      </c>
    </row>
    <row r="16" spans="1:10" x14ac:dyDescent="0.2">
      <c r="A16" s="11">
        <v>39</v>
      </c>
      <c r="B16" s="16" t="s">
        <v>55</v>
      </c>
      <c r="C16" s="43">
        <v>1725978428</v>
      </c>
      <c r="D16" s="35">
        <v>256432</v>
      </c>
      <c r="E16" s="33">
        <f t="shared" si="2"/>
        <v>6730.7451020153494</v>
      </c>
      <c r="F16" s="15">
        <f t="shared" si="3"/>
        <v>0.91329323405361829</v>
      </c>
      <c r="G16" s="33">
        <f t="shared" si="4"/>
        <v>559.13148005383152</v>
      </c>
      <c r="H16" s="33">
        <f t="shared" si="5"/>
        <v>143379203.69316414</v>
      </c>
      <c r="I16" s="37">
        <f>'jan-sep'!H16</f>
        <v>120983718.78725171</v>
      </c>
      <c r="J16" s="37">
        <f t="shared" si="6"/>
        <v>22395484.905912429</v>
      </c>
    </row>
    <row r="17" spans="1:10" x14ac:dyDescent="0.2">
      <c r="A17" s="11">
        <v>40</v>
      </c>
      <c r="B17" s="16" t="s">
        <v>56</v>
      </c>
      <c r="C17" s="43">
        <v>1170456786</v>
      </c>
      <c r="D17" s="35">
        <v>177093</v>
      </c>
      <c r="E17" s="33">
        <f t="shared" si="2"/>
        <v>6609.2775321441277</v>
      </c>
      <c r="F17" s="15">
        <f t="shared" si="3"/>
        <v>0.89681132781011708</v>
      </c>
      <c r="G17" s="33">
        <f t="shared" si="4"/>
        <v>665.41560369115052</v>
      </c>
      <c r="H17" s="33">
        <f t="shared" si="5"/>
        <v>117840445.50447692</v>
      </c>
      <c r="I17" s="37">
        <f>'jan-sep'!H17</f>
        <v>113725201.98314723</v>
      </c>
      <c r="J17" s="37">
        <f t="shared" si="6"/>
        <v>4115243.521329686</v>
      </c>
    </row>
    <row r="18" spans="1:10" x14ac:dyDescent="0.2">
      <c r="A18" s="11">
        <v>42</v>
      </c>
      <c r="B18" s="16" t="s">
        <v>44</v>
      </c>
      <c r="C18" s="43">
        <v>2030870750</v>
      </c>
      <c r="D18" s="35">
        <v>319850</v>
      </c>
      <c r="E18" s="33">
        <f t="shared" si="2"/>
        <v>6349.4473972174455</v>
      </c>
      <c r="F18" s="15">
        <f t="shared" si="3"/>
        <v>0.86155503736454309</v>
      </c>
      <c r="G18" s="33">
        <f t="shared" si="4"/>
        <v>892.7669717519974</v>
      </c>
      <c r="H18" s="33">
        <f t="shared" si="5"/>
        <v>285551515.91487634</v>
      </c>
      <c r="I18" s="37">
        <f>'jan-sep'!H18</f>
        <v>255648099.57467774</v>
      </c>
      <c r="J18" s="37">
        <f t="shared" si="6"/>
        <v>29903416.340198606</v>
      </c>
    </row>
    <row r="19" spans="1:10" x14ac:dyDescent="0.2">
      <c r="A19" s="11">
        <v>46</v>
      </c>
      <c r="B19" s="16" t="s">
        <v>45</v>
      </c>
      <c r="C19" s="43">
        <v>4841812045</v>
      </c>
      <c r="D19" s="35">
        <v>651299</v>
      </c>
      <c r="E19" s="33">
        <f t="shared" si="2"/>
        <v>7434.0848749959696</v>
      </c>
      <c r="F19" s="15">
        <f t="shared" si="3"/>
        <v>1.0087292439110813</v>
      </c>
      <c r="G19" s="33">
        <f t="shared" si="4"/>
        <v>-56.290821304211136</v>
      </c>
      <c r="H19" s="33">
        <f t="shared" si="5"/>
        <v>-36662155.624611408</v>
      </c>
      <c r="I19" s="37">
        <f>'jan-sep'!H19</f>
        <v>6194851.7324347906</v>
      </c>
      <c r="J19" s="37">
        <f t="shared" si="6"/>
        <v>-42857007.357046202</v>
      </c>
    </row>
    <row r="20" spans="1:10" x14ac:dyDescent="0.2">
      <c r="A20" s="11">
        <v>50</v>
      </c>
      <c r="B20" s="16" t="s">
        <v>46</v>
      </c>
      <c r="C20" s="43">
        <v>3302827034</v>
      </c>
      <c r="D20" s="35">
        <v>482956</v>
      </c>
      <c r="E20" s="33">
        <f t="shared" si="2"/>
        <v>6838.7742030329882</v>
      </c>
      <c r="F20" s="15">
        <f t="shared" si="3"/>
        <v>0.92795167759068853</v>
      </c>
      <c r="G20" s="33">
        <f t="shared" si="4"/>
        <v>464.60601666339755</v>
      </c>
      <c r="H20" s="33">
        <f t="shared" si="5"/>
        <v>224384263.38368782</v>
      </c>
      <c r="I20" s="37">
        <f>'jan-sep'!H20</f>
        <v>227448232.46932328</v>
      </c>
      <c r="J20" s="37">
        <f t="shared" si="6"/>
        <v>-3063969.0856354535</v>
      </c>
    </row>
    <row r="21" spans="1:10" x14ac:dyDescent="0.2">
      <c r="A21" s="11">
        <v>55</v>
      </c>
      <c r="B21" s="16" t="s">
        <v>57</v>
      </c>
      <c r="C21" s="43">
        <v>1177868390</v>
      </c>
      <c r="D21" s="35">
        <v>169610</v>
      </c>
      <c r="E21" s="33">
        <f t="shared" si="2"/>
        <v>6944.5692470962795</v>
      </c>
      <c r="F21" s="15">
        <f t="shared" si="3"/>
        <v>0.94230698246034961</v>
      </c>
      <c r="G21" s="33">
        <f t="shared" si="4"/>
        <v>372.03535310801772</v>
      </c>
      <c r="H21" s="33">
        <f t="shared" si="5"/>
        <v>63100916.240650885</v>
      </c>
      <c r="I21" s="37">
        <f>'jan-sep'!H21</f>
        <v>80629069.136172697</v>
      </c>
      <c r="J21" s="37">
        <f t="shared" si="6"/>
        <v>-17528152.895521812</v>
      </c>
    </row>
    <row r="22" spans="1:10" x14ac:dyDescent="0.2">
      <c r="A22" s="11">
        <v>56</v>
      </c>
      <c r="B22" s="16" t="s">
        <v>58</v>
      </c>
      <c r="C22" s="43">
        <v>493973915</v>
      </c>
      <c r="D22" s="35">
        <v>75053</v>
      </c>
      <c r="E22" s="33">
        <f t="shared" si="2"/>
        <v>6581.6678214062067</v>
      </c>
      <c r="F22" s="15">
        <f t="shared" si="3"/>
        <v>0.89306497259551088</v>
      </c>
      <c r="G22" s="33">
        <f t="shared" si="4"/>
        <v>689.57410058683138</v>
      </c>
      <c r="H22" s="33">
        <f t="shared" si="5"/>
        <v>51754604.971343458</v>
      </c>
      <c r="I22" s="37">
        <f>'jan-sep'!H22</f>
        <v>53997742.54458195</v>
      </c>
      <c r="J22" s="37">
        <f t="shared" si="6"/>
        <v>-2243137.573238492</v>
      </c>
    </row>
    <row r="23" spans="1:10" x14ac:dyDescent="0.2">
      <c r="A23" s="11"/>
      <c r="B23" s="16"/>
      <c r="C23" s="13"/>
      <c r="D23" s="35"/>
      <c r="E23" s="33"/>
      <c r="F23" s="15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40903622478</v>
      </c>
      <c r="D24" s="34">
        <f>IF(ISNUMBER(D21),SUM(D8:D22),"")</f>
        <v>5550203</v>
      </c>
      <c r="E24" s="34">
        <f>IF(ISNUMBER(C24),C24/D24,"")</f>
        <v>7369.7525077911569</v>
      </c>
      <c r="F24" s="21">
        <f>IF(ISNUMBER(E24),E24/E$24,"")</f>
        <v>1</v>
      </c>
      <c r="G24" s="34"/>
      <c r="H24" s="34">
        <f>IF(ISNUMBER(H21),SUM(H8:H22),"")</f>
        <v>2.8833746910095215E-6</v>
      </c>
      <c r="I24" s="20">
        <f>'jan-sep'!H24</f>
        <v>-1.0281801223754883E-6</v>
      </c>
      <c r="J24" s="20">
        <f>IF(ISNUMBER(C24),H24-I24,"")</f>
        <v>3.9115548133850098E-6</v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2.85546875" style="3" bestFit="1" customWidth="1"/>
    <col min="10" max="222" width="11.42578125" style="3" customWidth="1"/>
    <col min="223" max="223" width="3.42578125" style="3" customWidth="1"/>
    <col min="224" max="16384" width="20.140625" style="3"/>
  </cols>
  <sheetData>
    <row r="1" spans="1:10" ht="26.25" customHeight="1" x14ac:dyDescent="0.25">
      <c r="A1" s="1"/>
      <c r="B1" s="2"/>
      <c r="C1" s="55" t="s">
        <v>75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28</v>
      </c>
      <c r="D2" s="4" t="s">
        <v>2</v>
      </c>
      <c r="E2" s="61" t="s">
        <v>76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29</v>
      </c>
      <c r="H5" s="7" t="s">
        <v>29</v>
      </c>
      <c r="I5" s="28" t="s">
        <v>26</v>
      </c>
      <c r="J5" s="29" t="s">
        <v>30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43">
        <v>5615770823</v>
      </c>
      <c r="D8" s="35">
        <v>717710</v>
      </c>
      <c r="E8" s="33">
        <f t="shared" ref="E8" si="0">IF(ISNUMBER(C8),C8/D8,"")</f>
        <v>7824.5681723816024</v>
      </c>
      <c r="F8" s="15">
        <f>IF(ISNUMBER(D8),E8/E$24,"")</f>
        <v>1.292213177582509</v>
      </c>
      <c r="G8" s="33">
        <f>IF(ISNUMBER(D8),($E$24-E8)*0.875,"")</f>
        <v>-1548.2249542583897</v>
      </c>
      <c r="H8" s="33">
        <f>IF(ISNUMBER(C8),G8*D8,"")</f>
        <v>-1111176531.920789</v>
      </c>
      <c r="I8" s="37">
        <f>'jan-aug'!H8</f>
        <v>-885941194.99286425</v>
      </c>
      <c r="J8" s="37">
        <f>IF(ISNUMBER(C8),H8-I8,"")</f>
        <v>-225235336.92792475</v>
      </c>
    </row>
    <row r="9" spans="1:10" x14ac:dyDescent="0.2">
      <c r="A9" s="11">
        <v>11</v>
      </c>
      <c r="B9" s="12" t="s">
        <v>41</v>
      </c>
      <c r="C9" s="43">
        <v>3266540723</v>
      </c>
      <c r="D9" s="35">
        <v>499417</v>
      </c>
      <c r="E9" s="33">
        <f t="shared" ref="E9:E22" si="1">IF(ISNUMBER(C9),C9/D9,"")</f>
        <v>6540.7079114247208</v>
      </c>
      <c r="F9" s="15">
        <f t="shared" ref="F9:F22" si="2">IF(ISNUMBER(D9),E9/E$24,"")</f>
        <v>1.0801859946334418</v>
      </c>
      <c r="G9" s="33">
        <f t="shared" ref="G9:G22" si="3">IF(ISNUMBER(D9),($E$24-E9)*0.875,"")</f>
        <v>-424.84722592111837</v>
      </c>
      <c r="H9" s="33">
        <f t="shared" ref="H9:H22" si="4">IF(ISNUMBER(C9),G9*D9,"")</f>
        <v>-212175927.02784717</v>
      </c>
      <c r="I9" s="37">
        <f>'jan-aug'!H9</f>
        <v>-174779946.16835916</v>
      </c>
      <c r="J9" s="37">
        <f t="shared" ref="J9:J22" si="5">IF(ISNUMBER(C9),H9-I9,"")</f>
        <v>-37395980.85948801</v>
      </c>
    </row>
    <row r="10" spans="1:10" x14ac:dyDescent="0.2">
      <c r="A10" s="11">
        <v>15</v>
      </c>
      <c r="B10" s="16" t="s">
        <v>42</v>
      </c>
      <c r="C10" s="43">
        <v>1503012812</v>
      </c>
      <c r="D10" s="35">
        <v>270624</v>
      </c>
      <c r="E10" s="33">
        <f t="shared" si="1"/>
        <v>5553.878488234599</v>
      </c>
      <c r="F10" s="15">
        <f t="shared" si="2"/>
        <v>0.91721291336188016</v>
      </c>
      <c r="G10" s="33">
        <f t="shared" si="3"/>
        <v>438.62851937023822</v>
      </c>
      <c r="H10" s="33">
        <f t="shared" si="4"/>
        <v>118703404.42605135</v>
      </c>
      <c r="I10" s="37">
        <f>'jan-aug'!H10</f>
        <v>92283114.618320793</v>
      </c>
      <c r="J10" s="37">
        <f t="shared" si="5"/>
        <v>26420289.807730556</v>
      </c>
    </row>
    <row r="11" spans="1:10" x14ac:dyDescent="0.2">
      <c r="A11" s="11">
        <v>18</v>
      </c>
      <c r="B11" s="16" t="s">
        <v>51</v>
      </c>
      <c r="C11" s="43">
        <v>1325706534</v>
      </c>
      <c r="D11" s="35">
        <v>243081</v>
      </c>
      <c r="E11" s="33">
        <f t="shared" si="1"/>
        <v>5453.764522936799</v>
      </c>
      <c r="F11" s="15">
        <f t="shared" si="2"/>
        <v>0.90067927439705042</v>
      </c>
      <c r="G11" s="33">
        <f t="shared" si="3"/>
        <v>526.22823900581318</v>
      </c>
      <c r="H11" s="33">
        <f t="shared" si="4"/>
        <v>127916086.56577207</v>
      </c>
      <c r="I11" s="37">
        <f>'jan-aug'!H11</f>
        <v>98947135.838314667</v>
      </c>
      <c r="J11" s="37">
        <f t="shared" si="5"/>
        <v>28968950.727457404</v>
      </c>
    </row>
    <row r="12" spans="1:10" x14ac:dyDescent="0.2">
      <c r="A12" s="11">
        <v>31</v>
      </c>
      <c r="B12" s="16" t="s">
        <v>52</v>
      </c>
      <c r="C12" s="43">
        <v>1598242385</v>
      </c>
      <c r="D12" s="35">
        <v>312152</v>
      </c>
      <c r="E12" s="33">
        <f t="shared" si="1"/>
        <v>5120.0773501371123</v>
      </c>
      <c r="F12" s="15">
        <f t="shared" si="2"/>
        <v>0.84557144577540244</v>
      </c>
      <c r="G12" s="33">
        <f t="shared" si="3"/>
        <v>818.20451520553911</v>
      </c>
      <c r="H12" s="33">
        <f t="shared" si="4"/>
        <v>255404175.83043945</v>
      </c>
      <c r="I12" s="37">
        <f>'jan-aug'!H12</f>
        <v>202232929.24001598</v>
      </c>
      <c r="J12" s="37">
        <f t="shared" si="5"/>
        <v>53171246.590423465</v>
      </c>
    </row>
    <row r="13" spans="1:10" x14ac:dyDescent="0.2">
      <c r="A13" s="11">
        <v>32</v>
      </c>
      <c r="B13" s="16" t="s">
        <v>53</v>
      </c>
      <c r="C13" s="43">
        <v>4926121057</v>
      </c>
      <c r="D13" s="35">
        <v>728803</v>
      </c>
      <c r="E13" s="33">
        <f t="shared" si="1"/>
        <v>6759.1942637447983</v>
      </c>
      <c r="F13" s="15">
        <f t="shared" si="2"/>
        <v>1.1162686176447005</v>
      </c>
      <c r="G13" s="33">
        <f t="shared" si="3"/>
        <v>-616.02278420118614</v>
      </c>
      <c r="H13" s="33">
        <f t="shared" si="4"/>
        <v>-448959253.19417709</v>
      </c>
      <c r="I13" s="37">
        <f>'jan-aug'!H13</f>
        <v>-347986349.33045065</v>
      </c>
      <c r="J13" s="37">
        <f t="shared" si="5"/>
        <v>-100972903.86372644</v>
      </c>
    </row>
    <row r="14" spans="1:10" x14ac:dyDescent="0.2">
      <c r="A14" s="11">
        <v>33</v>
      </c>
      <c r="B14" s="16" t="s">
        <v>54</v>
      </c>
      <c r="C14" s="43">
        <v>1550085431</v>
      </c>
      <c r="D14" s="35">
        <v>269819</v>
      </c>
      <c r="E14" s="33">
        <f t="shared" si="1"/>
        <v>5744.9083682023875</v>
      </c>
      <c r="F14" s="15">
        <f t="shared" si="2"/>
        <v>0.94876114998887939</v>
      </c>
      <c r="G14" s="33">
        <f t="shared" si="3"/>
        <v>271.47737439842331</v>
      </c>
      <c r="H14" s="33">
        <f t="shared" si="4"/>
        <v>73249753.682808176</v>
      </c>
      <c r="I14" s="37">
        <f>'jan-aug'!H14</f>
        <v>58634837.054587543</v>
      </c>
      <c r="J14" s="37">
        <f t="shared" si="5"/>
        <v>14614916.628220633</v>
      </c>
    </row>
    <row r="15" spans="1:10" x14ac:dyDescent="0.2">
      <c r="A15" s="11">
        <v>34</v>
      </c>
      <c r="B15" s="16" t="s">
        <v>43</v>
      </c>
      <c r="C15" s="43">
        <v>1891828166</v>
      </c>
      <c r="D15" s="35">
        <v>376304</v>
      </c>
      <c r="E15" s="33">
        <f t="shared" si="1"/>
        <v>5027.3931874229347</v>
      </c>
      <c r="F15" s="15">
        <f t="shared" si="2"/>
        <v>0.83026482517042055</v>
      </c>
      <c r="G15" s="33">
        <f t="shared" si="3"/>
        <v>899.30315758044446</v>
      </c>
      <c r="H15" s="33">
        <f t="shared" si="4"/>
        <v>338411375.4101516</v>
      </c>
      <c r="I15" s="37">
        <f>'jan-aug'!H15</f>
        <v>276796474.9735449</v>
      </c>
      <c r="J15" s="37">
        <f t="shared" si="5"/>
        <v>61614900.436606705</v>
      </c>
    </row>
    <row r="16" spans="1:10" x14ac:dyDescent="0.2">
      <c r="A16" s="11">
        <v>39</v>
      </c>
      <c r="B16" s="16" t="s">
        <v>55</v>
      </c>
      <c r="C16" s="43">
        <v>1414471791</v>
      </c>
      <c r="D16" s="35">
        <v>256432</v>
      </c>
      <c r="E16" s="33">
        <f t="shared" si="1"/>
        <v>5515.9722304548577</v>
      </c>
      <c r="F16" s="15">
        <f t="shared" si="2"/>
        <v>0.91095276395341618</v>
      </c>
      <c r="G16" s="33">
        <f t="shared" si="3"/>
        <v>471.79649492751184</v>
      </c>
      <c r="H16" s="33">
        <f t="shared" si="4"/>
        <v>120983718.78725171</v>
      </c>
      <c r="I16" s="37">
        <f>'jan-aug'!H16</f>
        <v>99004375.420957759</v>
      </c>
      <c r="J16" s="37">
        <f t="shared" si="5"/>
        <v>21979343.366293952</v>
      </c>
    </row>
    <row r="17" spans="1:10" x14ac:dyDescent="0.2">
      <c r="A17" s="11">
        <v>40</v>
      </c>
      <c r="B17" s="16" t="s">
        <v>56</v>
      </c>
      <c r="C17" s="43">
        <v>942356247</v>
      </c>
      <c r="D17" s="35">
        <v>177093</v>
      </c>
      <c r="E17" s="33">
        <f t="shared" si="1"/>
        <v>5321.250681845132</v>
      </c>
      <c r="F17" s="15">
        <f t="shared" si="2"/>
        <v>0.87879485497629073</v>
      </c>
      <c r="G17" s="33">
        <f t="shared" si="3"/>
        <v>642.17784996102182</v>
      </c>
      <c r="H17" s="33">
        <f t="shared" si="4"/>
        <v>113725201.98314723</v>
      </c>
      <c r="I17" s="37">
        <f>'jan-aug'!H17</f>
        <v>87308883.504457384</v>
      </c>
      <c r="J17" s="37">
        <f t="shared" si="5"/>
        <v>26416318.478689849</v>
      </c>
    </row>
    <row r="18" spans="1:10" x14ac:dyDescent="0.2">
      <c r="A18" s="11">
        <v>42</v>
      </c>
      <c r="B18" s="16" t="s">
        <v>44</v>
      </c>
      <c r="C18" s="43">
        <v>1644576300</v>
      </c>
      <c r="D18" s="35">
        <v>319850</v>
      </c>
      <c r="E18" s="33">
        <f t="shared" si="1"/>
        <v>5141.7111145849613</v>
      </c>
      <c r="F18" s="15">
        <f t="shared" si="2"/>
        <v>0.84914422255801147</v>
      </c>
      <c r="G18" s="33">
        <f t="shared" si="3"/>
        <v>799.27497131367124</v>
      </c>
      <c r="H18" s="33">
        <f t="shared" si="4"/>
        <v>255648099.57467774</v>
      </c>
      <c r="I18" s="37">
        <f>'jan-aug'!H18</f>
        <v>200859594.10103291</v>
      </c>
      <c r="J18" s="37">
        <f t="shared" si="5"/>
        <v>54788505.473644823</v>
      </c>
    </row>
    <row r="19" spans="1:10" x14ac:dyDescent="0.2">
      <c r="A19" s="11">
        <v>46</v>
      </c>
      <c r="B19" s="16" t="s">
        <v>45</v>
      </c>
      <c r="C19" s="43">
        <v>3936645179</v>
      </c>
      <c r="D19" s="35">
        <v>651299</v>
      </c>
      <c r="E19" s="33">
        <f t="shared" si="1"/>
        <v>6044.2979015782303</v>
      </c>
      <c r="F19" s="15">
        <f t="shared" si="2"/>
        <v>0.99820478594876483</v>
      </c>
      <c r="G19" s="33">
        <f t="shared" si="3"/>
        <v>9.5115326945608558</v>
      </c>
      <c r="H19" s="33">
        <f t="shared" si="4"/>
        <v>6194851.7324347906</v>
      </c>
      <c r="I19" s="37">
        <f>'jan-aug'!H19</f>
        <v>661872.88668340864</v>
      </c>
      <c r="J19" s="37">
        <f t="shared" si="5"/>
        <v>5532978.8457513824</v>
      </c>
    </row>
    <row r="20" spans="1:10" x14ac:dyDescent="0.2">
      <c r="A20" s="11">
        <v>50</v>
      </c>
      <c r="B20" s="16" t="s">
        <v>46</v>
      </c>
      <c r="C20" s="43">
        <v>2664438988</v>
      </c>
      <c r="D20" s="35">
        <v>482956</v>
      </c>
      <c r="E20" s="33">
        <f t="shared" si="1"/>
        <v>5516.9394064883754</v>
      </c>
      <c r="F20" s="15">
        <f t="shared" si="2"/>
        <v>0.91111249131319116</v>
      </c>
      <c r="G20" s="33">
        <f t="shared" si="3"/>
        <v>470.95021589818384</v>
      </c>
      <c r="H20" s="33">
        <f t="shared" si="4"/>
        <v>227448232.46932328</v>
      </c>
      <c r="I20" s="37">
        <f>'jan-aug'!H20</f>
        <v>183982959.95541313</v>
      </c>
      <c r="J20" s="37">
        <f t="shared" si="5"/>
        <v>43465272.513910145</v>
      </c>
    </row>
    <row r="21" spans="1:10" x14ac:dyDescent="0.2">
      <c r="A21" s="11">
        <v>55</v>
      </c>
      <c r="B21" s="16" t="s">
        <v>57</v>
      </c>
      <c r="C21" s="43">
        <v>934869575</v>
      </c>
      <c r="D21" s="35">
        <v>169610</v>
      </c>
      <c r="E21" s="33">
        <f t="shared" si="1"/>
        <v>5511.8776899946934</v>
      </c>
      <c r="F21" s="15">
        <f t="shared" si="2"/>
        <v>0.91027655805652785</v>
      </c>
      <c r="G21" s="33">
        <f t="shared" si="3"/>
        <v>475.37921783015565</v>
      </c>
      <c r="H21" s="33">
        <f t="shared" si="4"/>
        <v>80629069.136172697</v>
      </c>
      <c r="I21" s="37">
        <f>'jan-aug'!H21</f>
        <v>64804313.857667491</v>
      </c>
      <c r="J21" s="37">
        <f t="shared" si="5"/>
        <v>15824755.278505206</v>
      </c>
    </row>
    <row r="22" spans="1:10" x14ac:dyDescent="0.2">
      <c r="A22" s="11">
        <v>56</v>
      </c>
      <c r="B22" s="16" t="s">
        <v>58</v>
      </c>
      <c r="C22" s="43">
        <v>392746835</v>
      </c>
      <c r="D22" s="35">
        <v>75053</v>
      </c>
      <c r="E22" s="33">
        <f t="shared" si="1"/>
        <v>5232.9265319174447</v>
      </c>
      <c r="F22" s="15">
        <f t="shared" si="2"/>
        <v>0.86420828253920867</v>
      </c>
      <c r="G22" s="33">
        <f t="shared" si="3"/>
        <v>719.46148114774826</v>
      </c>
      <c r="H22" s="33">
        <f t="shared" si="4"/>
        <v>53997742.54458195</v>
      </c>
      <c r="I22" s="37">
        <f>'jan-aug'!H22</f>
        <v>43190999.040679447</v>
      </c>
      <c r="J22" s="37">
        <f t="shared" si="5"/>
        <v>10806743.503902502</v>
      </c>
    </row>
    <row r="23" spans="1:10" x14ac:dyDescent="0.2">
      <c r="A23" s="11"/>
      <c r="B23" s="16"/>
      <c r="C23" s="13"/>
      <c r="D23" s="35"/>
      <c r="E23" s="33"/>
      <c r="F23" s="15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33607412846</v>
      </c>
      <c r="D24" s="34">
        <f>IF(ISNUMBER(D21),SUM(D8:D22),"")</f>
        <v>5550203</v>
      </c>
      <c r="E24" s="34">
        <f>IF(ISNUMBER(C24),C24/D24,"")</f>
        <v>6055.1682246577284</v>
      </c>
      <c r="F24" s="21">
        <f>IF(ISNUMBER(E24),E24/E$24,"")</f>
        <v>1</v>
      </c>
      <c r="G24" s="34"/>
      <c r="H24" s="34">
        <f>IF(ISNUMBER(H21),SUM(H8:H22),"")</f>
        <v>-1.0281801223754883E-6</v>
      </c>
      <c r="I24" s="20">
        <f>'jan-apr'!H24</f>
        <v>0</v>
      </c>
      <c r="J24" s="20">
        <f>IF(ISNUMBER(C24),H24-I24,"")</f>
        <v>-1.0281801223754883E-6</v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zoomScaleNormal="100" workbookViewId="0">
      <selection activeCell="D8" sqref="D8:D2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25" width="11.42578125" style="3" customWidth="1"/>
    <col min="226" max="226" width="3.42578125" style="3" customWidth="1"/>
    <col min="227" max="16384" width="20.140625" style="3"/>
  </cols>
  <sheetData>
    <row r="1" spans="1:10" ht="26.25" customHeight="1" x14ac:dyDescent="0.25">
      <c r="A1" s="1"/>
      <c r="B1" s="2"/>
      <c r="C1" s="55" t="s">
        <v>73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25</v>
      </c>
      <c r="D2" s="4" t="s">
        <v>2</v>
      </c>
      <c r="E2" s="61" t="s">
        <v>74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26</v>
      </c>
      <c r="H5" s="7" t="s">
        <v>26</v>
      </c>
      <c r="I5" s="28" t="s">
        <v>24</v>
      </c>
      <c r="J5" s="29" t="s">
        <v>27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12">
        <v>4417600734</v>
      </c>
      <c r="D8" s="35">
        <v>717710</v>
      </c>
      <c r="E8" s="33">
        <f>IF(ISNUMBER(C8),C8/D8,"")</f>
        <v>6155.1333184712485</v>
      </c>
      <c r="F8" s="15">
        <f>IF(ISNUMBER(D8),E8/E$24,"")</f>
        <v>1.297349640320983</v>
      </c>
      <c r="G8" s="33">
        <f>IF(ISNUMBER(D8),($E$24-E8)*0.875,"")</f>
        <v>-1234.3999595837654</v>
      </c>
      <c r="H8" s="33">
        <f>IF(ISNUMBER(C8),G8*D8,"")</f>
        <v>-885941194.99286425</v>
      </c>
      <c r="I8" s="37">
        <f>'jan-jul'!H8</f>
        <v>-853604907.67364061</v>
      </c>
      <c r="J8" s="37">
        <f>IF(ISNUMBER(C8),H8-I8,"")</f>
        <v>-32336287.319223642</v>
      </c>
    </row>
    <row r="9" spans="1:10" x14ac:dyDescent="0.2">
      <c r="A9" s="11">
        <v>11</v>
      </c>
      <c r="B9" s="12" t="s">
        <v>41</v>
      </c>
      <c r="C9" s="12">
        <v>2569177784</v>
      </c>
      <c r="D9" s="35">
        <v>499417</v>
      </c>
      <c r="E9" s="33">
        <f t="shared" ref="E9:E22" si="0">IF(ISNUMBER(C9),C9/D9,"")</f>
        <v>5144.3538846294778</v>
      </c>
      <c r="F9" s="15">
        <f t="shared" ref="F9:F22" si="1">IF(ISNUMBER(D9),E9/E$24,"")</f>
        <v>1.0843023727657508</v>
      </c>
      <c r="G9" s="33">
        <f t="shared" ref="G9:G22" si="2">IF(ISNUMBER(D9),($E$24-E9)*0.875,"")</f>
        <v>-349.96795497221592</v>
      </c>
      <c r="H9" s="33">
        <f>IF(ISNUMBER(C9),G9*D9,"")</f>
        <v>-174779946.16835916</v>
      </c>
      <c r="I9" s="37">
        <f>'jan-jul'!H9</f>
        <v>-172818537.35292354</v>
      </c>
      <c r="J9" s="37">
        <f t="shared" ref="J9:J22" si="3">IF(ISNUMBER(C9),H9-I9,"")</f>
        <v>-1961408.8154356182</v>
      </c>
    </row>
    <row r="10" spans="1:10" x14ac:dyDescent="0.2">
      <c r="A10" s="11">
        <v>15</v>
      </c>
      <c r="B10" s="16" t="s">
        <v>42</v>
      </c>
      <c r="C10" s="12">
        <v>1178479520</v>
      </c>
      <c r="D10" s="35">
        <v>270624</v>
      </c>
      <c r="E10" s="33">
        <f t="shared" si="0"/>
        <v>4354.6748255882703</v>
      </c>
      <c r="F10" s="15">
        <f t="shared" si="1"/>
        <v>0.91785758754206126</v>
      </c>
      <c r="G10" s="33">
        <f t="shared" si="2"/>
        <v>341.00122168884059</v>
      </c>
      <c r="H10" s="33">
        <f t="shared" ref="H10:H22" si="4">IF(ISNUMBER(C10),G10*D10,"")</f>
        <v>92283114.618320793</v>
      </c>
      <c r="I10" s="37">
        <f>'jan-jul'!H10</f>
        <v>86818348.613536134</v>
      </c>
      <c r="J10" s="37">
        <f t="shared" si="3"/>
        <v>5464766.0047846586</v>
      </c>
    </row>
    <row r="11" spans="1:10" x14ac:dyDescent="0.2">
      <c r="A11" s="11">
        <v>18</v>
      </c>
      <c r="B11" s="16" t="s">
        <v>51</v>
      </c>
      <c r="C11" s="12">
        <v>1040188748</v>
      </c>
      <c r="D11" s="35">
        <v>243081</v>
      </c>
      <c r="E11" s="33">
        <f t="shared" si="0"/>
        <v>4279.1857364417619</v>
      </c>
      <c r="F11" s="15">
        <f t="shared" si="1"/>
        <v>0.90194635742158913</v>
      </c>
      <c r="G11" s="33">
        <f t="shared" si="2"/>
        <v>407.05417469203542</v>
      </c>
      <c r="H11" s="33">
        <f t="shared" si="4"/>
        <v>98947135.838314667</v>
      </c>
      <c r="I11" s="37">
        <f>'jan-jul'!H11</f>
        <v>94721864.953267664</v>
      </c>
      <c r="J11" s="37">
        <f t="shared" si="3"/>
        <v>4225270.8850470036</v>
      </c>
    </row>
    <row r="12" spans="1:10" x14ac:dyDescent="0.2">
      <c r="A12" s="11">
        <v>31</v>
      </c>
      <c r="B12" s="16" t="s">
        <v>52</v>
      </c>
      <c r="C12" s="12">
        <v>1249847638</v>
      </c>
      <c r="D12" s="35">
        <v>312152</v>
      </c>
      <c r="E12" s="33">
        <f t="shared" si="0"/>
        <v>4003.9712639995901</v>
      </c>
      <c r="F12" s="15">
        <f t="shared" si="1"/>
        <v>0.84393796371832142</v>
      </c>
      <c r="G12" s="33">
        <f t="shared" si="2"/>
        <v>647.86683807893587</v>
      </c>
      <c r="H12" s="33">
        <f t="shared" si="4"/>
        <v>202232929.24001598</v>
      </c>
      <c r="I12" s="37">
        <f>'jan-jul'!H12</f>
        <v>197923745.40730867</v>
      </c>
      <c r="J12" s="37">
        <f t="shared" si="3"/>
        <v>4309183.8327073157</v>
      </c>
    </row>
    <row r="13" spans="1:10" x14ac:dyDescent="0.2">
      <c r="A13" s="11">
        <v>32</v>
      </c>
      <c r="B13" s="16" t="s">
        <v>53</v>
      </c>
      <c r="C13" s="12">
        <v>3855424720</v>
      </c>
      <c r="D13" s="35">
        <v>728803</v>
      </c>
      <c r="E13" s="33">
        <f t="shared" si="0"/>
        <v>5290.0780046185318</v>
      </c>
      <c r="F13" s="15">
        <f t="shared" si="1"/>
        <v>1.1150174076597223</v>
      </c>
      <c r="G13" s="33">
        <f t="shared" si="2"/>
        <v>-477.47655996263825</v>
      </c>
      <c r="H13" s="33">
        <f t="shared" si="4"/>
        <v>-347986349.33045065</v>
      </c>
      <c r="I13" s="37">
        <f>'jan-jul'!H13</f>
        <v>-334062545.17670906</v>
      </c>
      <c r="J13" s="37">
        <f>IF(ISNUMBER(C13),H13-I13,"")</f>
        <v>-13923804.153741598</v>
      </c>
    </row>
    <row r="14" spans="1:10" x14ac:dyDescent="0.2">
      <c r="A14" s="11">
        <v>33</v>
      </c>
      <c r="B14" s="16" t="s">
        <v>54</v>
      </c>
      <c r="C14" s="12">
        <v>1213115460</v>
      </c>
      <c r="D14" s="35">
        <v>269819</v>
      </c>
      <c r="E14" s="33">
        <f t="shared" si="0"/>
        <v>4496.034230354423</v>
      </c>
      <c r="F14" s="15">
        <f t="shared" si="1"/>
        <v>0.94765264858143872</v>
      </c>
      <c r="G14" s="33">
        <f t="shared" si="2"/>
        <v>217.31174251845698</v>
      </c>
      <c r="H14" s="33">
        <f t="shared" si="4"/>
        <v>58634837.054587543</v>
      </c>
      <c r="I14" s="37">
        <f>'jan-jul'!H14</f>
        <v>58774065.443042904</v>
      </c>
      <c r="J14" s="37">
        <f t="shared" si="3"/>
        <v>-139228.38845536113</v>
      </c>
    </row>
    <row r="15" spans="1:10" x14ac:dyDescent="0.2">
      <c r="A15" s="11">
        <v>34</v>
      </c>
      <c r="B15" s="16" t="s">
        <v>43</v>
      </c>
      <c r="C15" s="12">
        <v>1468994297</v>
      </c>
      <c r="D15" s="35">
        <v>376304</v>
      </c>
      <c r="E15" s="33">
        <f t="shared" si="0"/>
        <v>3903.7435079084994</v>
      </c>
      <c r="F15" s="15">
        <f t="shared" si="1"/>
        <v>0.82281243538496418</v>
      </c>
      <c r="G15" s="33">
        <f t="shared" si="2"/>
        <v>735.56612465864009</v>
      </c>
      <c r="H15" s="33">
        <f t="shared" si="4"/>
        <v>276796474.9735449</v>
      </c>
      <c r="I15" s="37">
        <f>'jan-jul'!H15</f>
        <v>268740401.65572184</v>
      </c>
      <c r="J15" s="37">
        <f t="shared" si="3"/>
        <v>8056073.3178230524</v>
      </c>
    </row>
    <row r="16" spans="1:10" x14ac:dyDescent="0.2">
      <c r="A16" s="11">
        <v>39</v>
      </c>
      <c r="B16" s="16" t="s">
        <v>55</v>
      </c>
      <c r="C16" s="12">
        <v>1103465689</v>
      </c>
      <c r="D16" s="35">
        <v>256432</v>
      </c>
      <c r="E16" s="33">
        <f t="shared" si="0"/>
        <v>4303.1512798714666</v>
      </c>
      <c r="F16" s="15">
        <f t="shared" si="1"/>
        <v>0.90699770034787797</v>
      </c>
      <c r="G16" s="33">
        <f t="shared" si="2"/>
        <v>386.08432419104383</v>
      </c>
      <c r="H16" s="33">
        <f t="shared" si="4"/>
        <v>99004375.420957759</v>
      </c>
      <c r="I16" s="37">
        <f>'jan-jul'!H16</f>
        <v>97487997.079048023</v>
      </c>
      <c r="J16" s="37">
        <f t="shared" si="3"/>
        <v>1516378.3419097364</v>
      </c>
    </row>
    <row r="17" spans="1:10" x14ac:dyDescent="0.2">
      <c r="A17" s="11">
        <v>40</v>
      </c>
      <c r="B17" s="16" t="s">
        <v>56</v>
      </c>
      <c r="C17" s="12">
        <v>740416767</v>
      </c>
      <c r="D17" s="35">
        <v>177093</v>
      </c>
      <c r="E17" s="33">
        <f t="shared" si="0"/>
        <v>4180.9488065592659</v>
      </c>
      <c r="F17" s="15">
        <f t="shared" si="1"/>
        <v>0.88124044594005713</v>
      </c>
      <c r="G17" s="33">
        <f t="shared" si="2"/>
        <v>493.01148833921945</v>
      </c>
      <c r="H17" s="33">
        <f t="shared" si="4"/>
        <v>87308883.504457384</v>
      </c>
      <c r="I17" s="37">
        <f>'jan-jul'!H17</f>
        <v>82552494.930909932</v>
      </c>
      <c r="J17" s="37">
        <f t="shared" si="3"/>
        <v>4756388.5735474527</v>
      </c>
    </row>
    <row r="18" spans="1:10" x14ac:dyDescent="0.2">
      <c r="A18" s="11">
        <v>42</v>
      </c>
      <c r="B18" s="16" t="s">
        <v>44</v>
      </c>
      <c r="C18" s="12">
        <v>1287939482</v>
      </c>
      <c r="D18" s="35">
        <v>319850</v>
      </c>
      <c r="E18" s="33">
        <f t="shared" si="0"/>
        <v>4026.6983961231826</v>
      </c>
      <c r="F18" s="15">
        <f t="shared" si="1"/>
        <v>0.84872828021684266</v>
      </c>
      <c r="G18" s="33">
        <f t="shared" si="2"/>
        <v>627.9805974707923</v>
      </c>
      <c r="H18" s="33">
        <f t="shared" si="4"/>
        <v>200859594.10103291</v>
      </c>
      <c r="I18" s="37">
        <f>'jan-jul'!H18</f>
        <v>197286185.03303024</v>
      </c>
      <c r="J18" s="37">
        <f t="shared" si="3"/>
        <v>3573409.068002671</v>
      </c>
    </row>
    <row r="19" spans="1:10" x14ac:dyDescent="0.2">
      <c r="A19" s="11">
        <v>46</v>
      </c>
      <c r="B19" s="16" t="s">
        <v>45</v>
      </c>
      <c r="C19" s="12">
        <v>3089260367</v>
      </c>
      <c r="D19" s="35">
        <v>651299</v>
      </c>
      <c r="E19" s="33">
        <f t="shared" si="0"/>
        <v>4743.2290960065957</v>
      </c>
      <c r="F19" s="15">
        <f t="shared" si="1"/>
        <v>0.99975520322158606</v>
      </c>
      <c r="G19" s="33">
        <f t="shared" si="2"/>
        <v>1.0162350728058982</v>
      </c>
      <c r="H19" s="33">
        <f t="shared" si="4"/>
        <v>661872.88668340864</v>
      </c>
      <c r="I19" s="37">
        <f>'jan-jul'!H19</f>
        <v>-4748208.5262694294</v>
      </c>
      <c r="J19" s="37">
        <f t="shared" si="3"/>
        <v>5410081.4129528385</v>
      </c>
    </row>
    <row r="20" spans="1:10" x14ac:dyDescent="0.2">
      <c r="A20" s="11">
        <v>50</v>
      </c>
      <c r="B20" s="16" t="s">
        <v>46</v>
      </c>
      <c r="C20" s="12">
        <v>2081065622</v>
      </c>
      <c r="D20" s="35">
        <v>482956</v>
      </c>
      <c r="E20" s="33">
        <f t="shared" si="0"/>
        <v>4309.0170160428697</v>
      </c>
      <c r="F20" s="15">
        <f t="shared" si="1"/>
        <v>0.9082340522379907</v>
      </c>
      <c r="G20" s="33">
        <f t="shared" si="2"/>
        <v>380.95180504106611</v>
      </c>
      <c r="H20" s="33">
        <f t="shared" si="4"/>
        <v>183982959.95541313</v>
      </c>
      <c r="I20" s="37">
        <f>'jan-jul'!H20</f>
        <v>176793598.75470167</v>
      </c>
      <c r="J20" s="37">
        <f t="shared" si="3"/>
        <v>7189361.2007114589</v>
      </c>
    </row>
    <row r="21" spans="1:10" x14ac:dyDescent="0.2">
      <c r="A21" s="11">
        <v>55</v>
      </c>
      <c r="B21" s="16" t="s">
        <v>57</v>
      </c>
      <c r="C21" s="12">
        <v>730634001</v>
      </c>
      <c r="D21" s="35">
        <v>169610</v>
      </c>
      <c r="E21" s="33">
        <f t="shared" si="0"/>
        <v>4307.7295029774186</v>
      </c>
      <c r="F21" s="15">
        <f t="shared" si="1"/>
        <v>0.90796267637560946</v>
      </c>
      <c r="G21" s="33">
        <f t="shared" si="2"/>
        <v>382.07837897333582</v>
      </c>
      <c r="H21" s="33">
        <f t="shared" si="4"/>
        <v>64804313.857667491</v>
      </c>
      <c r="I21" s="37">
        <f>'jan-jul'!H21</f>
        <v>61863808.259108976</v>
      </c>
      <c r="J21" s="37">
        <f t="shared" si="3"/>
        <v>2940505.5985585153</v>
      </c>
    </row>
    <row r="22" spans="1:10" x14ac:dyDescent="0.2">
      <c r="A22" s="11">
        <v>56</v>
      </c>
      <c r="B22" s="16" t="s">
        <v>58</v>
      </c>
      <c r="C22" s="12">
        <v>306719599</v>
      </c>
      <c r="D22" s="35">
        <v>75053</v>
      </c>
      <c r="E22" s="33">
        <f t="shared" si="0"/>
        <v>4086.7067139221617</v>
      </c>
      <c r="F22" s="15">
        <f t="shared" si="1"/>
        <v>0.86137654719737144</v>
      </c>
      <c r="G22" s="33">
        <f t="shared" si="2"/>
        <v>575.47331939668561</v>
      </c>
      <c r="H22" s="33">
        <f t="shared" si="4"/>
        <v>43190999.040679447</v>
      </c>
      <c r="I22" s="37">
        <f>'jan-jul'!H22</f>
        <v>42271688.599866778</v>
      </c>
      <c r="J22" s="37">
        <f t="shared" si="3"/>
        <v>919310.44081266969</v>
      </c>
    </row>
    <row r="23" spans="1:10" x14ac:dyDescent="0.2">
      <c r="A23" s="11"/>
      <c r="B23" s="16"/>
      <c r="C23" s="13"/>
      <c r="D23" s="33"/>
      <c r="E23" s="33"/>
      <c r="F23" s="36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26332330428</v>
      </c>
      <c r="D24" s="34">
        <f>IF(ISNUMBER(D21),SUM(D8:D22),"")</f>
        <v>5550203</v>
      </c>
      <c r="E24" s="34">
        <f>IF(ISNUMBER(C24),C24/D24,"")</f>
        <v>4744.3905075183739</v>
      </c>
      <c r="F24" s="21">
        <f>IF(ISNUMBER(E24),E24/E$24,"")</f>
        <v>1</v>
      </c>
      <c r="G24" s="34"/>
      <c r="H24" s="34">
        <f>IF(ISNUMBER(H21),SUM(H8:H22),"")</f>
        <v>1.259148120880127E-6</v>
      </c>
      <c r="I24" s="20">
        <f>'jan-apr'!H24</f>
        <v>0</v>
      </c>
      <c r="J24" s="20">
        <f>IF(ISNUMBER(C24),H24-I24,"")</f>
        <v>1.259148120880127E-6</v>
      </c>
    </row>
    <row r="25" spans="1:10" ht="13.5" thickTop="1" x14ac:dyDescent="0.2"/>
    <row r="26" spans="1:10" x14ac:dyDescent="0.2">
      <c r="F26" s="22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workbookViewId="0">
      <selection activeCell="E32" sqref="E3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1.42578125" style="3" customWidth="1"/>
    <col min="10" max="10" width="13.42578125" style="3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5" t="s">
        <v>71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23</v>
      </c>
      <c r="D2" s="4" t="s">
        <v>2</v>
      </c>
      <c r="E2" s="61" t="s">
        <v>72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24</v>
      </c>
      <c r="H5" s="7" t="s">
        <v>24</v>
      </c>
      <c r="I5" s="28" t="s">
        <v>15</v>
      </c>
      <c r="J5" s="29" t="s">
        <v>34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35">
        <v>4309906391</v>
      </c>
      <c r="D8" s="35">
        <v>717710</v>
      </c>
      <c r="E8" s="33">
        <f t="shared" ref="E8" si="0">IF(ISNUMBER(C8),C8/D8,"")</f>
        <v>6005.0805910465233</v>
      </c>
      <c r="F8" s="15">
        <f>IF(ISNUMBER(D8),E8/E$24,"")</f>
        <v>1.2925746089143084</v>
      </c>
      <c r="G8" s="33">
        <f>IF(ISNUMBER(D8),($E$24-E8)*0.875,"")</f>
        <v>-1189.3451500935485</v>
      </c>
      <c r="H8" s="33">
        <f>IF(ISNUMBER(C8),G8*D8,"")</f>
        <v>-853604907.67364061</v>
      </c>
      <c r="I8" s="37">
        <f>'jan-mai'!H8</f>
        <v>-683014731.73281097</v>
      </c>
      <c r="J8" s="37">
        <f>IF(ISNUMBER(C8),H8-I8,"")</f>
        <v>-170590175.94082963</v>
      </c>
    </row>
    <row r="9" spans="1:10" x14ac:dyDescent="0.2">
      <c r="A9" s="11">
        <v>11</v>
      </c>
      <c r="B9" s="12" t="s">
        <v>41</v>
      </c>
      <c r="C9" s="35">
        <v>2517712877</v>
      </c>
      <c r="D9" s="35">
        <v>499417</v>
      </c>
      <c r="E9" s="33">
        <f t="shared" ref="E9:E22" si="1">IF(ISNUMBER(C9),C9/D9,"")</f>
        <v>5041.303914364149</v>
      </c>
      <c r="F9" s="15">
        <f t="shared" ref="F9:F22" si="2">IF(ISNUMBER(D9),E9/E$24,"")</f>
        <v>1.0851247267593795</v>
      </c>
      <c r="G9" s="33">
        <f t="shared" ref="G9:G22" si="3">IF(ISNUMBER(D9),($E$24-E9)*0.875,"")</f>
        <v>-346.04055799647097</v>
      </c>
      <c r="H9" s="33">
        <f t="shared" ref="H9:H22" si="4">IF(ISNUMBER(C9),G9*D9,"")</f>
        <v>-172818537.35292354</v>
      </c>
      <c r="I9" s="37">
        <f>'jan-mai'!H9</f>
        <v>-143739299.10117394</v>
      </c>
      <c r="J9" s="37">
        <f t="shared" ref="J9:J22" si="5">IF(ISNUMBER(C9),H9-I9,"")</f>
        <v>-29079238.251749605</v>
      </c>
    </row>
    <row r="10" spans="1:10" x14ac:dyDescent="0.2">
      <c r="A10" s="11">
        <v>15</v>
      </c>
      <c r="B10" s="16" t="s">
        <v>42</v>
      </c>
      <c r="C10" s="35">
        <v>1158051855</v>
      </c>
      <c r="D10" s="35">
        <v>270624</v>
      </c>
      <c r="E10" s="33">
        <f t="shared" si="1"/>
        <v>4279.1912579815535</v>
      </c>
      <c r="F10" s="15">
        <f t="shared" si="2"/>
        <v>0.92108238730416436</v>
      </c>
      <c r="G10" s="33">
        <f t="shared" si="3"/>
        <v>320.80801633830015</v>
      </c>
      <c r="H10" s="33">
        <f t="shared" si="4"/>
        <v>86818348.613536134</v>
      </c>
      <c r="I10" s="37">
        <f>'jan-mai'!H10</f>
        <v>73275646.019166201</v>
      </c>
      <c r="J10" s="37">
        <f t="shared" si="5"/>
        <v>13542702.594369933</v>
      </c>
    </row>
    <row r="11" spans="1:10" x14ac:dyDescent="0.2">
      <c r="A11" s="11">
        <v>18</v>
      </c>
      <c r="B11" s="16" t="s">
        <v>51</v>
      </c>
      <c r="C11" s="35">
        <v>1021059197</v>
      </c>
      <c r="D11" s="35">
        <v>243081</v>
      </c>
      <c r="E11" s="33">
        <f t="shared" si="1"/>
        <v>4200.4895364096737</v>
      </c>
      <c r="F11" s="15">
        <f t="shared" si="2"/>
        <v>0.90414209059385375</v>
      </c>
      <c r="G11" s="33">
        <f t="shared" si="3"/>
        <v>389.6720227136949</v>
      </c>
      <c r="H11" s="33">
        <f t="shared" si="4"/>
        <v>94721864.953267664</v>
      </c>
      <c r="I11" s="37">
        <f>'jan-mai'!H11</f>
        <v>73984872.356032506</v>
      </c>
      <c r="J11" s="37">
        <f t="shared" si="5"/>
        <v>20736992.597235158</v>
      </c>
    </row>
    <row r="12" spans="1:10" x14ac:dyDescent="0.2">
      <c r="A12" s="11">
        <v>31</v>
      </c>
      <c r="B12" s="16" t="s">
        <v>52</v>
      </c>
      <c r="C12" s="35">
        <v>1224006245</v>
      </c>
      <c r="D12" s="35">
        <v>312152</v>
      </c>
      <c r="E12" s="33">
        <f t="shared" si="1"/>
        <v>3921.186617417156</v>
      </c>
      <c r="F12" s="15">
        <f t="shared" si="2"/>
        <v>0.84402302044787547</v>
      </c>
      <c r="G12" s="33">
        <f t="shared" si="3"/>
        <v>634.06207683214802</v>
      </c>
      <c r="H12" s="33">
        <f t="shared" si="4"/>
        <v>197923745.40730867</v>
      </c>
      <c r="I12" s="37">
        <f>'jan-mai'!H12</f>
        <v>158440384.80484647</v>
      </c>
      <c r="J12" s="37">
        <f t="shared" si="5"/>
        <v>39483360.602462202</v>
      </c>
    </row>
    <row r="13" spans="1:10" x14ac:dyDescent="0.2">
      <c r="A13" s="11">
        <v>32</v>
      </c>
      <c r="B13" s="16" t="s">
        <v>53</v>
      </c>
      <c r="C13" s="35">
        <v>3767679872</v>
      </c>
      <c r="D13" s="35">
        <v>728803</v>
      </c>
      <c r="E13" s="33">
        <f t="shared" si="1"/>
        <v>5169.6821665113894</v>
      </c>
      <c r="F13" s="15">
        <f t="shared" si="2"/>
        <v>1.1127577395968313</v>
      </c>
      <c r="G13" s="33">
        <f t="shared" si="3"/>
        <v>-458.37152862530627</v>
      </c>
      <c r="H13" s="33">
        <f t="shared" si="4"/>
        <v>-334062545.17670906</v>
      </c>
      <c r="I13" s="37">
        <f>'jan-mai'!H13</f>
        <v>-267825572.73737597</v>
      </c>
      <c r="J13" s="37">
        <f t="shared" si="5"/>
        <v>-66236972.439333081</v>
      </c>
    </row>
    <row r="14" spans="1:10" x14ac:dyDescent="0.2">
      <c r="A14" s="11">
        <v>33</v>
      </c>
      <c r="B14" s="16" t="s">
        <v>54</v>
      </c>
      <c r="C14" s="35">
        <v>1186362572</v>
      </c>
      <c r="D14" s="35">
        <v>269819</v>
      </c>
      <c r="E14" s="33">
        <f t="shared" si="1"/>
        <v>4396.8829919316286</v>
      </c>
      <c r="F14" s="15">
        <f t="shared" si="2"/>
        <v>0.94641516089088051</v>
      </c>
      <c r="G14" s="33">
        <f t="shared" si="3"/>
        <v>217.82774913198443</v>
      </c>
      <c r="H14" s="33">
        <f t="shared" si="4"/>
        <v>58774065.443042904</v>
      </c>
      <c r="I14" s="37">
        <f>'jan-mai'!H14</f>
        <v>48718764.245800138</v>
      </c>
      <c r="J14" s="37">
        <f t="shared" si="5"/>
        <v>10055301.197242767</v>
      </c>
    </row>
    <row r="15" spans="1:10" x14ac:dyDescent="0.2">
      <c r="A15" s="11">
        <v>34</v>
      </c>
      <c r="B15" s="16" t="s">
        <v>43</v>
      </c>
      <c r="C15" s="35">
        <v>1441112145</v>
      </c>
      <c r="D15" s="35">
        <v>376304</v>
      </c>
      <c r="E15" s="33">
        <f t="shared" si="1"/>
        <v>3829.6487547302181</v>
      </c>
      <c r="F15" s="15">
        <f t="shared" si="2"/>
        <v>0.82431978495094771</v>
      </c>
      <c r="G15" s="33">
        <f t="shared" si="3"/>
        <v>714.15770668321852</v>
      </c>
      <c r="H15" s="33">
        <f t="shared" si="4"/>
        <v>268740401.65572184</v>
      </c>
      <c r="I15" s="37">
        <f>'jan-mai'!H15</f>
        <v>224572234.592868</v>
      </c>
      <c r="J15" s="37">
        <f t="shared" si="5"/>
        <v>44168167.062853843</v>
      </c>
    </row>
    <row r="16" spans="1:10" x14ac:dyDescent="0.2">
      <c r="A16" s="11">
        <v>39</v>
      </c>
      <c r="B16" s="16" t="s">
        <v>55</v>
      </c>
      <c r="C16" s="35">
        <v>1079924366</v>
      </c>
      <c r="D16" s="35">
        <v>256432</v>
      </c>
      <c r="E16" s="33">
        <f t="shared" si="1"/>
        <v>4211.3479050976475</v>
      </c>
      <c r="F16" s="15">
        <f t="shared" si="2"/>
        <v>0.90647932011933785</v>
      </c>
      <c r="G16" s="33">
        <f t="shared" si="3"/>
        <v>380.17095011171784</v>
      </c>
      <c r="H16" s="33">
        <f t="shared" si="4"/>
        <v>97487997.079048023</v>
      </c>
      <c r="I16" s="37">
        <f>'jan-mai'!H16</f>
        <v>82463972.90489693</v>
      </c>
      <c r="J16" s="37">
        <f t="shared" si="5"/>
        <v>15024024.174151093</v>
      </c>
    </row>
    <row r="17" spans="1:10" x14ac:dyDescent="0.2">
      <c r="A17" s="11">
        <v>40</v>
      </c>
      <c r="B17" s="16" t="s">
        <v>56</v>
      </c>
      <c r="C17" s="35">
        <v>728398085</v>
      </c>
      <c r="D17" s="35">
        <v>177093</v>
      </c>
      <c r="E17" s="33">
        <f t="shared" si="1"/>
        <v>4113.0823070364158</v>
      </c>
      <c r="F17" s="15">
        <f t="shared" si="2"/>
        <v>0.88532796085646537</v>
      </c>
      <c r="G17" s="33">
        <f t="shared" si="3"/>
        <v>466.15334841529557</v>
      </c>
      <c r="H17" s="33">
        <f t="shared" si="4"/>
        <v>82552494.930909932</v>
      </c>
      <c r="I17" s="37">
        <f>'jan-mai'!H17</f>
        <v>63464389.049035527</v>
      </c>
      <c r="J17" s="37">
        <f t="shared" si="5"/>
        <v>19088105.881874405</v>
      </c>
    </row>
    <row r="18" spans="1:10" x14ac:dyDescent="0.2">
      <c r="A18" s="11">
        <v>42</v>
      </c>
      <c r="B18" s="16" t="s">
        <v>44</v>
      </c>
      <c r="C18" s="35">
        <v>1260498477</v>
      </c>
      <c r="D18" s="35">
        <v>319850</v>
      </c>
      <c r="E18" s="33">
        <f t="shared" si="1"/>
        <v>3940.9050398624354</v>
      </c>
      <c r="F18" s="15">
        <f t="shared" si="2"/>
        <v>0.84826734852877017</v>
      </c>
      <c r="G18" s="33">
        <f t="shared" si="3"/>
        <v>616.80845719252852</v>
      </c>
      <c r="H18" s="33">
        <f t="shared" si="4"/>
        <v>197286185.03303024</v>
      </c>
      <c r="I18" s="37">
        <f>'jan-mai'!H18</f>
        <v>154847087.16912878</v>
      </c>
      <c r="J18" s="37">
        <f t="shared" si="5"/>
        <v>42439097.863901466</v>
      </c>
    </row>
    <row r="19" spans="1:10" x14ac:dyDescent="0.2">
      <c r="A19" s="11">
        <v>46</v>
      </c>
      <c r="B19" s="16" t="s">
        <v>45</v>
      </c>
      <c r="C19" s="35">
        <v>3031250300</v>
      </c>
      <c r="D19" s="35">
        <v>651299</v>
      </c>
      <c r="E19" s="33">
        <f t="shared" si="1"/>
        <v>4654.160838570303</v>
      </c>
      <c r="F19" s="15">
        <f t="shared" si="2"/>
        <v>1.0017934038568663</v>
      </c>
      <c r="G19" s="33">
        <f t="shared" si="3"/>
        <v>-7.2903666768556832</v>
      </c>
      <c r="H19" s="33">
        <f t="shared" si="4"/>
        <v>-4748208.5262694294</v>
      </c>
      <c r="I19" s="37">
        <f>'jan-mai'!H19</f>
        <v>-6886237.4087628797</v>
      </c>
      <c r="J19" s="37">
        <f t="shared" si="5"/>
        <v>2138028.8824934503</v>
      </c>
    </row>
    <row r="20" spans="1:10" x14ac:dyDescent="0.2">
      <c r="A20" s="11">
        <v>50</v>
      </c>
      <c r="B20" s="16" t="s">
        <v>46</v>
      </c>
      <c r="C20" s="35">
        <v>2041681159</v>
      </c>
      <c r="D20" s="35">
        <v>482956</v>
      </c>
      <c r="E20" s="33">
        <f t="shared" si="1"/>
        <v>4227.4682559073708</v>
      </c>
      <c r="F20" s="15">
        <f t="shared" si="2"/>
        <v>0.90994917465792746</v>
      </c>
      <c r="G20" s="33">
        <f t="shared" si="3"/>
        <v>366.06564315320998</v>
      </c>
      <c r="H20" s="33">
        <f t="shared" si="4"/>
        <v>176793598.75470167</v>
      </c>
      <c r="I20" s="37">
        <f>'jan-mai'!H20</f>
        <v>138566862.92661557</v>
      </c>
      <c r="J20" s="37">
        <f t="shared" si="5"/>
        <v>38226735.828086108</v>
      </c>
    </row>
    <row r="21" spans="1:10" x14ac:dyDescent="0.2">
      <c r="A21" s="11">
        <v>55</v>
      </c>
      <c r="B21" s="16" t="s">
        <v>57</v>
      </c>
      <c r="C21" s="35">
        <v>717277560</v>
      </c>
      <c r="D21" s="35">
        <v>169610</v>
      </c>
      <c r="E21" s="33">
        <f t="shared" si="1"/>
        <v>4228.9815458994162</v>
      </c>
      <c r="F21" s="15">
        <f t="shared" si="2"/>
        <v>0.91027490554363089</v>
      </c>
      <c r="G21" s="33">
        <f t="shared" si="3"/>
        <v>364.74151441017023</v>
      </c>
      <c r="H21" s="33">
        <f t="shared" si="4"/>
        <v>61863808.259108976</v>
      </c>
      <c r="I21" s="37">
        <f>'jan-mai'!H21</f>
        <v>49306785.227484562</v>
      </c>
      <c r="J21" s="37">
        <f t="shared" si="5"/>
        <v>12557023.031624414</v>
      </c>
    </row>
    <row r="22" spans="1:10" x14ac:dyDescent="0.2">
      <c r="A22" s="11">
        <v>56</v>
      </c>
      <c r="B22" s="16" t="s">
        <v>58</v>
      </c>
      <c r="C22" s="35">
        <v>300372902</v>
      </c>
      <c r="D22" s="35">
        <v>75053</v>
      </c>
      <c r="E22" s="33">
        <f t="shared" si="1"/>
        <v>4002.1438450161886</v>
      </c>
      <c r="F22" s="15">
        <f t="shared" si="2"/>
        <v>0.86144880769852916</v>
      </c>
      <c r="G22" s="33">
        <f t="shared" si="3"/>
        <v>563.2245026829944</v>
      </c>
      <c r="H22" s="33">
        <f t="shared" si="4"/>
        <v>42271688.599866778</v>
      </c>
      <c r="I22" s="37">
        <f>'jan-mai'!H22</f>
        <v>33824841.684250019</v>
      </c>
      <c r="J22" s="37">
        <f t="shared" si="5"/>
        <v>8446846.9156167582</v>
      </c>
    </row>
    <row r="23" spans="1:10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25785294003</v>
      </c>
      <c r="D24" s="34">
        <f>IF(ISNUMBER(D21),SUM(D8:D22),"")</f>
        <v>5550203</v>
      </c>
      <c r="E24" s="34">
        <f>IF(ISNUMBER(C24),C24/D24,"")</f>
        <v>4645.8289909396108</v>
      </c>
      <c r="F24" s="21">
        <f>IF(ISNUMBER(E24),E24/E$24,"")</f>
        <v>1</v>
      </c>
      <c r="G24" s="34"/>
      <c r="H24" s="34">
        <f>IF(ISNUMBER(H21),SUM(H8:H22),"")</f>
        <v>2.8312206268310547E-7</v>
      </c>
      <c r="I24" s="20">
        <f>'jan-apr'!H24</f>
        <v>0</v>
      </c>
      <c r="J24" s="20">
        <f>IF(ISNUMBER(C24),H24-I24,"")</f>
        <v>2.8312206268310547E-7</v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workbookViewId="0">
      <selection activeCell="D29" sqref="D29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5" t="s">
        <v>69</v>
      </c>
      <c r="D1" s="56"/>
      <c r="E1" s="56"/>
      <c r="F1" s="56"/>
      <c r="G1" s="56"/>
      <c r="H1" s="57"/>
      <c r="I1" s="24"/>
      <c r="J1" s="25"/>
    </row>
    <row r="2" spans="1:13" x14ac:dyDescent="0.2">
      <c r="A2" s="58" t="s">
        <v>64</v>
      </c>
      <c r="B2" s="58" t="s">
        <v>0</v>
      </c>
      <c r="C2" s="4" t="s">
        <v>14</v>
      </c>
      <c r="D2" s="4" t="s">
        <v>2</v>
      </c>
      <c r="E2" s="61" t="s">
        <v>70</v>
      </c>
      <c r="F2" s="62"/>
      <c r="G2" s="31" t="s">
        <v>17</v>
      </c>
      <c r="H2" s="32"/>
      <c r="I2" s="26"/>
      <c r="J2" s="27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15</v>
      </c>
      <c r="H5" s="7" t="s">
        <v>15</v>
      </c>
      <c r="I5" s="28" t="s">
        <v>13</v>
      </c>
      <c r="J5" s="29" t="s">
        <v>16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40</v>
      </c>
      <c r="C8" s="33">
        <v>3396813056</v>
      </c>
      <c r="D8" s="35">
        <v>717710</v>
      </c>
      <c r="E8" s="33">
        <f t="shared" ref="E8" si="0">IF(ISNUMBER(C8),C8/D8,"")</f>
        <v>4732.8490002925973</v>
      </c>
      <c r="F8" s="15">
        <f>IF(ISNUMBER(D8),E8/E$24,"")</f>
        <v>1.2983643712399229</v>
      </c>
      <c r="G8" s="33">
        <f>IF(ISNUMBER(D8),($E$24-E8)*0.875,"")</f>
        <v>-951.65837418011597</v>
      </c>
      <c r="H8" s="33">
        <f>IF(ISNUMBER(C8),G8*D8,"")</f>
        <v>-683014731.73281097</v>
      </c>
      <c r="I8" s="37">
        <f>'jan-apr'!H8</f>
        <v>-354261557.84774452</v>
      </c>
      <c r="J8" s="37">
        <f>IF(ISNUMBER(D8),H8-I8,"")</f>
        <v>-328753173.88506645</v>
      </c>
      <c r="M8" s="23"/>
    </row>
    <row r="9" spans="1:13" x14ac:dyDescent="0.2">
      <c r="A9" s="11">
        <v>11</v>
      </c>
      <c r="B9" s="12" t="s">
        <v>41</v>
      </c>
      <c r="C9" s="33">
        <v>1984768025</v>
      </c>
      <c r="D9" s="35">
        <v>499417</v>
      </c>
      <c r="E9" s="33">
        <f t="shared" ref="E9:E22" si="1">IF(ISNUMBER(C9),C9/D9,"")</f>
        <v>3974.1699321408764</v>
      </c>
      <c r="F9" s="15">
        <f t="shared" ref="F9:F22" si="2">IF(ISNUMBER(D9),E9/E$24,"")</f>
        <v>1.0902356371026618</v>
      </c>
      <c r="G9" s="33">
        <f>IF(ISNUMBER(D9),($E$24-E9)*0.875,"")</f>
        <v>-287.81418954736012</v>
      </c>
      <c r="H9" s="33">
        <f t="shared" ref="H9:H22" si="3">IF(ISNUMBER(C9),G9*D9,"")</f>
        <v>-143739299.10117394</v>
      </c>
      <c r="I9" s="37">
        <f>'jan-apr'!H9</f>
        <v>-80991568.23546423</v>
      </c>
      <c r="J9" s="37">
        <f t="shared" ref="J9:J22" si="4">IF(ISNUMBER(D9),H9-I9,"")</f>
        <v>-62747730.865709707</v>
      </c>
      <c r="M9" s="23"/>
    </row>
    <row r="10" spans="1:13" x14ac:dyDescent="0.2">
      <c r="A10" s="11">
        <v>15</v>
      </c>
      <c r="B10" s="16" t="s">
        <v>42</v>
      </c>
      <c r="C10" s="33">
        <v>902745680</v>
      </c>
      <c r="D10" s="35">
        <v>270624</v>
      </c>
      <c r="E10" s="33">
        <f t="shared" si="1"/>
        <v>3335.7931299515194</v>
      </c>
      <c r="F10" s="15">
        <f t="shared" si="2"/>
        <v>0.91510947200897386</v>
      </c>
      <c r="G10" s="33">
        <f t="shared" ref="G10:G22" si="5">IF(ISNUMBER(D10),($E$24-E10)*0.875,"")</f>
        <v>270.76551236832728</v>
      </c>
      <c r="H10" s="33">
        <f t="shared" si="3"/>
        <v>73275646.019166201</v>
      </c>
      <c r="I10" s="37">
        <f>'jan-apr'!H10</f>
        <v>30374960.564666789</v>
      </c>
      <c r="J10" s="37">
        <f t="shared" si="4"/>
        <v>42900685.454499409</v>
      </c>
      <c r="M10" s="23"/>
    </row>
    <row r="11" spans="1:13" x14ac:dyDescent="0.2">
      <c r="A11" s="11">
        <v>18</v>
      </c>
      <c r="B11" s="16" t="s">
        <v>51</v>
      </c>
      <c r="C11" s="33">
        <v>801534306</v>
      </c>
      <c r="D11" s="35">
        <v>243081</v>
      </c>
      <c r="E11" s="33">
        <f t="shared" si="1"/>
        <v>3297.3959544349414</v>
      </c>
      <c r="F11" s="15">
        <f t="shared" si="2"/>
        <v>0.90457595939450242</v>
      </c>
      <c r="G11" s="33">
        <f t="shared" si="5"/>
        <v>304.36304094533307</v>
      </c>
      <c r="H11" s="33">
        <f t="shared" si="3"/>
        <v>73984872.356032506</v>
      </c>
      <c r="I11" s="37">
        <f>'jan-apr'!H11</f>
        <v>24851022.326819748</v>
      </c>
      <c r="J11" s="37">
        <f t="shared" si="4"/>
        <v>49133850.029212758</v>
      </c>
      <c r="M11" s="23"/>
    </row>
    <row r="12" spans="1:13" x14ac:dyDescent="0.2">
      <c r="A12" s="11">
        <v>31</v>
      </c>
      <c r="B12" s="16" t="s">
        <v>52</v>
      </c>
      <c r="C12" s="33">
        <v>956794053</v>
      </c>
      <c r="D12" s="35">
        <v>312152</v>
      </c>
      <c r="E12" s="33">
        <f t="shared" si="1"/>
        <v>3065.1543254568287</v>
      </c>
      <c r="F12" s="15">
        <f t="shared" si="2"/>
        <v>0.84086501983880113</v>
      </c>
      <c r="G12" s="33">
        <f t="shared" si="5"/>
        <v>507.57446630118164</v>
      </c>
      <c r="H12" s="33">
        <f t="shared" si="3"/>
        <v>158440384.80484647</v>
      </c>
      <c r="I12" s="37">
        <f>'jan-apr'!H12</f>
        <v>98420470.659992784</v>
      </c>
      <c r="J12" s="37">
        <f t="shared" si="4"/>
        <v>60019914.144853681</v>
      </c>
      <c r="M12" s="23"/>
    </row>
    <row r="13" spans="1:13" x14ac:dyDescent="0.2">
      <c r="A13" s="11">
        <v>32</v>
      </c>
      <c r="B13" s="16" t="s">
        <v>53</v>
      </c>
      <c r="C13" s="33">
        <v>2962747801</v>
      </c>
      <c r="D13" s="35">
        <v>728803</v>
      </c>
      <c r="E13" s="33">
        <f t="shared" si="1"/>
        <v>4065.2244859035982</v>
      </c>
      <c r="F13" s="15">
        <f t="shared" si="2"/>
        <v>1.1152146694861922</v>
      </c>
      <c r="G13" s="33">
        <f t="shared" si="5"/>
        <v>-367.48692408974165</v>
      </c>
      <c r="H13" s="33">
        <f t="shared" si="3"/>
        <v>-267825572.73737597</v>
      </c>
      <c r="I13" s="37">
        <f>'jan-apr'!H13</f>
        <v>-119079443.22809741</v>
      </c>
      <c r="J13" s="37">
        <f t="shared" si="4"/>
        <v>-148746129.50927857</v>
      </c>
      <c r="M13" s="23"/>
    </row>
    <row r="14" spans="1:13" x14ac:dyDescent="0.2">
      <c r="A14" s="11">
        <v>33</v>
      </c>
      <c r="B14" s="16" t="s">
        <v>54</v>
      </c>
      <c r="C14" s="33">
        <v>927876270</v>
      </c>
      <c r="D14" s="35">
        <v>269819</v>
      </c>
      <c r="E14" s="33">
        <f t="shared" si="1"/>
        <v>3438.8841037880948</v>
      </c>
      <c r="F14" s="15">
        <f t="shared" si="2"/>
        <v>0.94339046035606922</v>
      </c>
      <c r="G14" s="33">
        <f t="shared" si="5"/>
        <v>180.56091026132384</v>
      </c>
      <c r="H14" s="33">
        <f t="shared" si="3"/>
        <v>48718764.245800138</v>
      </c>
      <c r="I14" s="37">
        <f>'jan-apr'!H14</f>
        <v>28346264.857818734</v>
      </c>
      <c r="J14" s="37">
        <f t="shared" si="4"/>
        <v>20372499.387981404</v>
      </c>
      <c r="M14" s="23"/>
    </row>
    <row r="15" spans="1:13" x14ac:dyDescent="0.2">
      <c r="A15" s="11">
        <v>34</v>
      </c>
      <c r="B15" s="16" t="s">
        <v>43</v>
      </c>
      <c r="C15" s="33">
        <v>1115064196</v>
      </c>
      <c r="D15" s="35">
        <v>376304</v>
      </c>
      <c r="E15" s="33">
        <f t="shared" si="1"/>
        <v>2963.2004868404269</v>
      </c>
      <c r="F15" s="15">
        <f t="shared" si="2"/>
        <v>0.81289598225435733</v>
      </c>
      <c r="G15" s="33">
        <f t="shared" si="5"/>
        <v>596.78407509053318</v>
      </c>
      <c r="H15" s="33">
        <f t="shared" si="3"/>
        <v>224572234.592868</v>
      </c>
      <c r="I15" s="37">
        <f>'jan-apr'!H15</f>
        <v>123741169.54256229</v>
      </c>
      <c r="J15" s="37">
        <f t="shared" si="4"/>
        <v>100831065.05030571</v>
      </c>
      <c r="M15" s="23"/>
    </row>
    <row r="16" spans="1:13" x14ac:dyDescent="0.2">
      <c r="A16" s="11">
        <v>39</v>
      </c>
      <c r="B16" s="16" t="s">
        <v>55</v>
      </c>
      <c r="C16" s="33">
        <v>840511497</v>
      </c>
      <c r="D16" s="35">
        <v>256432</v>
      </c>
      <c r="E16" s="33">
        <f t="shared" si="1"/>
        <v>3277.7168879079054</v>
      </c>
      <c r="F16" s="15">
        <f t="shared" si="2"/>
        <v>0.89917739315324186</v>
      </c>
      <c r="G16" s="33">
        <f t="shared" si="5"/>
        <v>321.58222415648953</v>
      </c>
      <c r="H16" s="33">
        <f t="shared" si="3"/>
        <v>82463972.90489693</v>
      </c>
      <c r="I16" s="37">
        <f>'jan-apr'!H16</f>
        <v>52514994.146855578</v>
      </c>
      <c r="J16" s="37">
        <f t="shared" si="4"/>
        <v>29948978.758041352</v>
      </c>
      <c r="M16" s="23"/>
    </row>
    <row r="17" spans="1:13" x14ac:dyDescent="0.2">
      <c r="A17" s="11">
        <v>40</v>
      </c>
      <c r="B17" s="16" t="s">
        <v>56</v>
      </c>
      <c r="C17" s="33">
        <v>573015656</v>
      </c>
      <c r="D17" s="35">
        <v>177093</v>
      </c>
      <c r="E17" s="33">
        <f t="shared" si="1"/>
        <v>3235.6764863659209</v>
      </c>
      <c r="F17" s="15">
        <f t="shared" si="2"/>
        <v>0.88764443287680828</v>
      </c>
      <c r="G17" s="33">
        <f t="shared" si="5"/>
        <v>358.36757550572594</v>
      </c>
      <c r="H17" s="33">
        <f t="shared" si="3"/>
        <v>63464389.049035527</v>
      </c>
      <c r="I17" s="37">
        <f>'jan-apr'!H17</f>
        <v>29926764.256954469</v>
      </c>
      <c r="J17" s="37">
        <f t="shared" si="4"/>
        <v>33537624.792081058</v>
      </c>
      <c r="M17" s="23"/>
    </row>
    <row r="18" spans="1:13" x14ac:dyDescent="0.2">
      <c r="A18" s="11">
        <v>42</v>
      </c>
      <c r="B18" s="16" t="s">
        <v>44</v>
      </c>
      <c r="C18" s="33">
        <v>988961732</v>
      </c>
      <c r="D18" s="35">
        <v>319850</v>
      </c>
      <c r="E18" s="33">
        <f t="shared" si="1"/>
        <v>3091.9547662967016</v>
      </c>
      <c r="F18" s="15">
        <f t="shared" si="2"/>
        <v>0.84821719556168251</v>
      </c>
      <c r="G18" s="33">
        <f t="shared" si="5"/>
        <v>484.12408056629289</v>
      </c>
      <c r="H18" s="33">
        <f t="shared" si="3"/>
        <v>154847087.16912878</v>
      </c>
      <c r="I18" s="37">
        <f>'jan-apr'!H18</f>
        <v>82421690.211628273</v>
      </c>
      <c r="J18" s="37">
        <f t="shared" si="4"/>
        <v>72425396.957500502</v>
      </c>
      <c r="M18" s="23"/>
    </row>
    <row r="19" spans="1:13" x14ac:dyDescent="0.2">
      <c r="A19" s="11">
        <v>46</v>
      </c>
      <c r="B19" s="16" t="s">
        <v>45</v>
      </c>
      <c r="C19" s="33">
        <v>2382010781</v>
      </c>
      <c r="D19" s="35">
        <v>651299</v>
      </c>
      <c r="E19" s="33">
        <f t="shared" si="1"/>
        <v>3657.3229515168914</v>
      </c>
      <c r="F19" s="15">
        <f t="shared" si="2"/>
        <v>1.0033148773759739</v>
      </c>
      <c r="G19" s="33">
        <f t="shared" si="5"/>
        <v>-10.573081501373224</v>
      </c>
      <c r="H19" s="33">
        <f t="shared" si="3"/>
        <v>-6886237.4087628797</v>
      </c>
      <c r="I19" s="37">
        <f>'jan-apr'!H19</f>
        <v>-31213918.948506176</v>
      </c>
      <c r="J19" s="37">
        <f t="shared" si="4"/>
        <v>24327681.539743297</v>
      </c>
      <c r="M19" s="23"/>
    </row>
    <row r="20" spans="1:13" x14ac:dyDescent="0.2">
      <c r="A20" s="11">
        <v>50</v>
      </c>
      <c r="B20" s="16" t="s">
        <v>46</v>
      </c>
      <c r="C20" s="33">
        <v>1602128125</v>
      </c>
      <c r="D20" s="35">
        <v>482956</v>
      </c>
      <c r="E20" s="33">
        <f t="shared" si="1"/>
        <v>3317.3376560183538</v>
      </c>
      <c r="F20" s="15">
        <f t="shared" si="2"/>
        <v>0.91004657441649039</v>
      </c>
      <c r="G20" s="33">
        <f t="shared" si="5"/>
        <v>286.91405205984722</v>
      </c>
      <c r="H20" s="33">
        <f t="shared" si="3"/>
        <v>138566862.92661557</v>
      </c>
      <c r="I20" s="37">
        <f>'jan-apr'!H20</f>
        <v>80868483.075496718</v>
      </c>
      <c r="J20" s="37">
        <f t="shared" si="4"/>
        <v>57698379.851118848</v>
      </c>
      <c r="M20" s="23"/>
    </row>
    <row r="21" spans="1:13" x14ac:dyDescent="0.2">
      <c r="A21" s="11">
        <v>55</v>
      </c>
      <c r="B21" s="16" t="s">
        <v>57</v>
      </c>
      <c r="C21" s="33">
        <v>561918448</v>
      </c>
      <c r="D21" s="35">
        <v>169610</v>
      </c>
      <c r="E21" s="33">
        <f t="shared" si="1"/>
        <v>3313.0030540652083</v>
      </c>
      <c r="F21" s="15">
        <f t="shared" si="2"/>
        <v>0.90885746131799028</v>
      </c>
      <c r="G21" s="33">
        <f t="shared" si="5"/>
        <v>290.7068287688495</v>
      </c>
      <c r="H21" s="33">
        <f t="shared" si="3"/>
        <v>49306785.227484562</v>
      </c>
      <c r="I21" s="37">
        <f>'jan-apr'!H21</f>
        <v>19422869.408079594</v>
      </c>
      <c r="J21" s="37">
        <f t="shared" si="4"/>
        <v>29883915.819404967</v>
      </c>
      <c r="M21" s="23"/>
    </row>
    <row r="22" spans="1:13" x14ac:dyDescent="0.2">
      <c r="A22" s="11">
        <v>56</v>
      </c>
      <c r="B22" s="16" t="s">
        <v>58</v>
      </c>
      <c r="C22" s="33">
        <v>234929193</v>
      </c>
      <c r="D22" s="35">
        <v>75053</v>
      </c>
      <c r="E22" s="33">
        <f t="shared" si="1"/>
        <v>3130.1772480780251</v>
      </c>
      <c r="F22" s="15">
        <f t="shared" si="2"/>
        <v>0.85870278437344671</v>
      </c>
      <c r="G22" s="33">
        <f t="shared" si="5"/>
        <v>450.67940900763483</v>
      </c>
      <c r="H22" s="33">
        <f t="shared" si="3"/>
        <v>33824841.684250019</v>
      </c>
      <c r="I22" s="37">
        <f>'jan-apr'!H22</f>
        <v>14657799.208937274</v>
      </c>
      <c r="J22" s="37">
        <f t="shared" si="4"/>
        <v>19167042.475312747</v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3" ht="13.5" thickBot="1" x14ac:dyDescent="0.25">
      <c r="A24" s="19"/>
      <c r="B24" s="19" t="s">
        <v>6</v>
      </c>
      <c r="C24" s="30">
        <f>IF(ISNUMBER(C21),SUM(C8:C22),"")</f>
        <v>20231818819</v>
      </c>
      <c r="D24" s="34">
        <f>IF(ISNUMBER(D21),SUM(D8:D22),"")</f>
        <v>5550203</v>
      </c>
      <c r="E24" s="34">
        <f>IF(ISNUMBER(C24),C24/D24,"")</f>
        <v>3645.2394298010363</v>
      </c>
      <c r="F24" s="21">
        <f>IF(ISNUMBER(E24),E24/E$24,"")</f>
        <v>1</v>
      </c>
      <c r="G24" s="34"/>
      <c r="H24" s="34">
        <f>IF(ISNUMBER(H21),SUM(H8:H22),"")</f>
        <v>9.2387199401855469E-7</v>
      </c>
      <c r="I24" s="20">
        <f>'jan-apr'!H24</f>
        <v>0</v>
      </c>
      <c r="J24" s="20">
        <f>IF(ISNUMBER(C24),H24-I24,"")</f>
        <v>9.2387199401855469E-7</v>
      </c>
    </row>
    <row r="25" spans="1:13" ht="13.5" thickTop="1" x14ac:dyDescent="0.2"/>
    <row r="27" spans="1:13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7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5" t="s">
        <v>67</v>
      </c>
      <c r="D1" s="56"/>
      <c r="E1" s="56"/>
      <c r="F1" s="56"/>
      <c r="G1" s="56"/>
      <c r="H1" s="57"/>
      <c r="I1" s="24"/>
      <c r="J1" s="25"/>
    </row>
    <row r="2" spans="1:13" x14ac:dyDescent="0.2">
      <c r="A2" s="58" t="s">
        <v>64</v>
      </c>
      <c r="B2" s="58" t="s">
        <v>0</v>
      </c>
      <c r="C2" s="4" t="s">
        <v>12</v>
      </c>
      <c r="D2" s="4" t="s">
        <v>2</v>
      </c>
      <c r="E2" s="61" t="s">
        <v>68</v>
      </c>
      <c r="F2" s="62"/>
      <c r="G2" s="31" t="s">
        <v>17</v>
      </c>
      <c r="H2" s="32"/>
      <c r="I2" s="26"/>
      <c r="J2" s="27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13</v>
      </c>
      <c r="H5" s="7" t="s">
        <v>13</v>
      </c>
      <c r="I5" s="28" t="s">
        <v>11</v>
      </c>
      <c r="J5" s="29" t="s">
        <v>22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40</v>
      </c>
      <c r="C8" s="13">
        <v>2009376925</v>
      </c>
      <c r="D8" s="35">
        <v>717710</v>
      </c>
      <c r="E8" s="33">
        <f t="shared" ref="E8" si="0">IF(ISNUMBER(C8),C8/D8,"")</f>
        <v>2799.7059048919482</v>
      </c>
      <c r="F8" s="15">
        <f>IF(ISNUMBER(D8),E8/E$24,"")</f>
        <v>1.2523332459929326</v>
      </c>
      <c r="G8" s="33">
        <f>IF(ISNUMBER(D8),($E$24-E8)*0.875,"")</f>
        <v>-493.59986324245796</v>
      </c>
      <c r="H8" s="33">
        <f>IF(ISNUMBER(C8),G8*D8,"")</f>
        <v>-354261557.84774452</v>
      </c>
      <c r="I8" s="37">
        <f>'jan-mar'!H8</f>
        <v>-355256759.8771264</v>
      </c>
      <c r="J8" s="37">
        <f>IF(ISNUMBER(D8),H8-I8,"")</f>
        <v>995202.02938187122</v>
      </c>
      <c r="M8" s="23"/>
    </row>
    <row r="9" spans="1:13" x14ac:dyDescent="0.2">
      <c r="A9" s="11">
        <v>11</v>
      </c>
      <c r="B9" s="12" t="s">
        <v>41</v>
      </c>
      <c r="C9" s="13">
        <v>1209054330</v>
      </c>
      <c r="D9" s="35">
        <v>499417</v>
      </c>
      <c r="E9" s="33">
        <f t="shared" ref="E9:E22" si="1">IF(ISNUMBER(C9),C9/D9,"")</f>
        <v>2420.9314660894602</v>
      </c>
      <c r="F9" s="15">
        <f t="shared" ref="F9:F22" si="2">IF(ISNUMBER(D9),E9/E$24,"")</f>
        <v>1.0829040850171912</v>
      </c>
      <c r="G9" s="33">
        <f t="shared" ref="G9:G22" si="3">IF(ISNUMBER(D9),($E$24-E9)*0.875,"")</f>
        <v>-162.17222929028094</v>
      </c>
      <c r="H9" s="33">
        <f t="shared" ref="H9:H22" si="4">IF(ISNUMBER(C9),G9*D9,"")</f>
        <v>-80991568.23546423</v>
      </c>
      <c r="I9" s="37">
        <f>'jan-mar'!H9</f>
        <v>-80884993.695195034</v>
      </c>
      <c r="J9" s="37">
        <f t="shared" ref="J9:J22" si="5">IF(ISNUMBER(D9),H9-I9,"")</f>
        <v>-106574.54026919603</v>
      </c>
      <c r="M9" s="23"/>
    </row>
    <row r="10" spans="1:13" x14ac:dyDescent="0.2">
      <c r="A10" s="11">
        <v>15</v>
      </c>
      <c r="B10" s="16" t="s">
        <v>42</v>
      </c>
      <c r="C10" s="13">
        <v>570290548</v>
      </c>
      <c r="D10" s="35">
        <v>270624</v>
      </c>
      <c r="E10" s="33">
        <f t="shared" si="1"/>
        <v>2107.3169711481614</v>
      </c>
      <c r="F10" s="15">
        <f t="shared" si="2"/>
        <v>0.94262154399957376</v>
      </c>
      <c r="G10" s="33">
        <f t="shared" si="3"/>
        <v>112.24045378335546</v>
      </c>
      <c r="H10" s="33">
        <f t="shared" si="4"/>
        <v>30374960.564666789</v>
      </c>
      <c r="I10" s="37">
        <f>'jan-mar'!H10</f>
        <v>27793628.751360673</v>
      </c>
      <c r="J10" s="37">
        <f t="shared" si="5"/>
        <v>2581331.8133061156</v>
      </c>
      <c r="M10" s="23"/>
    </row>
    <row r="11" spans="1:13" x14ac:dyDescent="0.2">
      <c r="A11" s="11">
        <v>18</v>
      </c>
      <c r="B11" s="16" t="s">
        <v>51</v>
      </c>
      <c r="C11" s="13">
        <v>515028716</v>
      </c>
      <c r="D11" s="35">
        <v>243081</v>
      </c>
      <c r="E11" s="33">
        <f t="shared" si="1"/>
        <v>2118.7534854636933</v>
      </c>
      <c r="F11" s="15">
        <f t="shared" si="2"/>
        <v>0.94773719813688473</v>
      </c>
      <c r="G11" s="33">
        <f t="shared" si="3"/>
        <v>102.23350375726505</v>
      </c>
      <c r="H11" s="33">
        <f t="shared" si="4"/>
        <v>24851022.326819748</v>
      </c>
      <c r="I11" s="37">
        <f>'jan-mar'!H11</f>
        <v>32219191.980115406</v>
      </c>
      <c r="J11" s="37">
        <f t="shared" si="5"/>
        <v>-7368169.6532956585</v>
      </c>
      <c r="M11" s="23"/>
    </row>
    <row r="12" spans="1:13" x14ac:dyDescent="0.2">
      <c r="A12" s="11">
        <v>31</v>
      </c>
      <c r="B12" s="16" t="s">
        <v>52</v>
      </c>
      <c r="C12" s="13">
        <v>585363906</v>
      </c>
      <c r="D12" s="35">
        <v>312152</v>
      </c>
      <c r="E12" s="33">
        <f t="shared" si="1"/>
        <v>1875.2527806965836</v>
      </c>
      <c r="F12" s="15">
        <f t="shared" si="2"/>
        <v>0.83881717640541287</v>
      </c>
      <c r="G12" s="33">
        <f t="shared" si="3"/>
        <v>315.29662042848605</v>
      </c>
      <c r="H12" s="33">
        <f t="shared" si="4"/>
        <v>98420470.659992784</v>
      </c>
      <c r="I12" s="37">
        <f>'jan-mar'!H12</f>
        <v>94504693.94080621</v>
      </c>
      <c r="J12" s="37">
        <f t="shared" si="5"/>
        <v>3915776.7191865742</v>
      </c>
      <c r="M12" s="23"/>
    </row>
    <row r="13" spans="1:13" x14ac:dyDescent="0.2">
      <c r="A13" s="11">
        <v>32</v>
      </c>
      <c r="B13" s="16" t="s">
        <v>53</v>
      </c>
      <c r="C13" s="13">
        <v>1765396785</v>
      </c>
      <c r="D13" s="35">
        <v>728803</v>
      </c>
      <c r="E13" s="33">
        <f t="shared" si="1"/>
        <v>2422.3237075039483</v>
      </c>
      <c r="F13" s="15">
        <f t="shared" si="2"/>
        <v>1.08352684693185</v>
      </c>
      <c r="G13" s="33">
        <f t="shared" si="3"/>
        <v>-163.39044052795805</v>
      </c>
      <c r="H13" s="33">
        <f t="shared" si="4"/>
        <v>-119079443.22809741</v>
      </c>
      <c r="I13" s="37">
        <f>'jan-mar'!H13</f>
        <v>-129240716.09546946</v>
      </c>
      <c r="J13" s="37">
        <f t="shared" si="5"/>
        <v>10161272.867372051</v>
      </c>
      <c r="M13" s="23"/>
    </row>
    <row r="14" spans="1:13" x14ac:dyDescent="0.2">
      <c r="A14" s="11">
        <v>33</v>
      </c>
      <c r="B14" s="16" t="s">
        <v>54</v>
      </c>
      <c r="C14" s="13">
        <v>570809406</v>
      </c>
      <c r="D14" s="35">
        <v>269819</v>
      </c>
      <c r="E14" s="33">
        <f t="shared" si="1"/>
        <v>2115.5270977951886</v>
      </c>
      <c r="F14" s="15">
        <f t="shared" si="2"/>
        <v>0.94629400635925198</v>
      </c>
      <c r="G14" s="33">
        <f t="shared" si="3"/>
        <v>105.05659296720665</v>
      </c>
      <c r="H14" s="33">
        <f t="shared" si="4"/>
        <v>28346264.857818734</v>
      </c>
      <c r="I14" s="37">
        <f>'jan-mar'!H14</f>
        <v>27905045.866231933</v>
      </c>
      <c r="J14" s="37">
        <f t="shared" si="5"/>
        <v>441218.99158680066</v>
      </c>
      <c r="M14" s="23"/>
    </row>
    <row r="15" spans="1:13" x14ac:dyDescent="0.2">
      <c r="A15" s="11">
        <v>34</v>
      </c>
      <c r="B15" s="16" t="s">
        <v>43</v>
      </c>
      <c r="C15" s="13">
        <v>699843648</v>
      </c>
      <c r="D15" s="35">
        <v>376304</v>
      </c>
      <c r="E15" s="33">
        <f t="shared" si="1"/>
        <v>1859.7826438198904</v>
      </c>
      <c r="F15" s="15">
        <f t="shared" si="2"/>
        <v>0.83189724717395597</v>
      </c>
      <c r="G15" s="33">
        <f t="shared" si="3"/>
        <v>328.83299019559263</v>
      </c>
      <c r="H15" s="33">
        <f t="shared" si="4"/>
        <v>123741169.54256229</v>
      </c>
      <c r="I15" s="37">
        <f>'jan-mar'!H15</f>
        <v>121600836.51274101</v>
      </c>
      <c r="J15" s="37">
        <f t="shared" si="5"/>
        <v>2140333.0298212767</v>
      </c>
      <c r="M15" s="23"/>
    </row>
    <row r="16" spans="1:13" x14ac:dyDescent="0.2">
      <c r="A16" s="11">
        <v>39</v>
      </c>
      <c r="B16" s="16" t="s">
        <v>55</v>
      </c>
      <c r="C16" s="13">
        <v>513260134</v>
      </c>
      <c r="D16" s="35">
        <v>256432</v>
      </c>
      <c r="E16" s="33">
        <f t="shared" si="1"/>
        <v>2001.5447916016722</v>
      </c>
      <c r="F16" s="15">
        <f t="shared" si="2"/>
        <v>0.89530871134963352</v>
      </c>
      <c r="G16" s="33">
        <f t="shared" si="3"/>
        <v>204.79111088653357</v>
      </c>
      <c r="H16" s="33">
        <f t="shared" si="4"/>
        <v>52514994.146855578</v>
      </c>
      <c r="I16" s="37">
        <f>'jan-mar'!H16</f>
        <v>48088365.22341302</v>
      </c>
      <c r="J16" s="37">
        <f t="shared" si="5"/>
        <v>4426628.9234425575</v>
      </c>
      <c r="M16" s="23"/>
    </row>
    <row r="17" spans="1:13" x14ac:dyDescent="0.2">
      <c r="A17" s="11">
        <v>40</v>
      </c>
      <c r="B17" s="16" t="s">
        <v>56</v>
      </c>
      <c r="C17" s="13">
        <v>361705638</v>
      </c>
      <c r="D17" s="35">
        <v>177093</v>
      </c>
      <c r="E17" s="33">
        <f t="shared" si="1"/>
        <v>2042.4615202181903</v>
      </c>
      <c r="F17" s="15">
        <f t="shared" si="2"/>
        <v>0.91361112642623199</v>
      </c>
      <c r="G17" s="33">
        <f t="shared" si="3"/>
        <v>168.98897334708016</v>
      </c>
      <c r="H17" s="33">
        <f t="shared" si="4"/>
        <v>29926764.256954469</v>
      </c>
      <c r="I17" s="37">
        <f>'jan-mar'!H17</f>
        <v>38251203.907594912</v>
      </c>
      <c r="J17" s="37">
        <f t="shared" si="5"/>
        <v>-8324439.650640443</v>
      </c>
      <c r="M17" s="23"/>
    </row>
    <row r="18" spans="1:13" x14ac:dyDescent="0.2">
      <c r="A18" s="11">
        <v>42</v>
      </c>
      <c r="B18" s="16" t="s">
        <v>44</v>
      </c>
      <c r="C18" s="13">
        <v>620857812</v>
      </c>
      <c r="D18" s="35">
        <v>319850</v>
      </c>
      <c r="E18" s="33">
        <f t="shared" si="1"/>
        <v>1941.0905486947006</v>
      </c>
      <c r="F18" s="15">
        <f t="shared" si="2"/>
        <v>0.86826699310292543</v>
      </c>
      <c r="G18" s="33">
        <f t="shared" si="3"/>
        <v>257.68857343013372</v>
      </c>
      <c r="H18" s="33">
        <f t="shared" si="4"/>
        <v>82421690.211628273</v>
      </c>
      <c r="I18" s="37">
        <f>'jan-mar'!H18</f>
        <v>86815689.413441584</v>
      </c>
      <c r="J18" s="37">
        <f t="shared" si="5"/>
        <v>-4393999.2018133104</v>
      </c>
      <c r="M18" s="23"/>
    </row>
    <row r="19" spans="1:13" x14ac:dyDescent="0.2">
      <c r="A19" s="11">
        <v>46</v>
      </c>
      <c r="B19" s="16" t="s">
        <v>45</v>
      </c>
      <c r="C19" s="13">
        <v>1491711738</v>
      </c>
      <c r="D19" s="35">
        <v>651299</v>
      </c>
      <c r="E19" s="33">
        <f t="shared" si="1"/>
        <v>2290.3639311591141</v>
      </c>
      <c r="F19" s="15">
        <f t="shared" si="2"/>
        <v>1.0245000703116087</v>
      </c>
      <c r="G19" s="33">
        <f t="shared" si="3"/>
        <v>-47.925636226228164</v>
      </c>
      <c r="H19" s="33">
        <f t="shared" si="4"/>
        <v>-31213918.948506176</v>
      </c>
      <c r="I19" s="37">
        <f>'jan-mar'!H19</f>
        <v>-19600634.456521798</v>
      </c>
      <c r="J19" s="37">
        <f t="shared" si="5"/>
        <v>-11613284.491984379</v>
      </c>
      <c r="M19" s="23"/>
    </row>
    <row r="20" spans="1:13" x14ac:dyDescent="0.2">
      <c r="A20" s="11">
        <v>50</v>
      </c>
      <c r="B20" s="16" t="s">
        <v>46</v>
      </c>
      <c r="C20" s="13">
        <v>987271338</v>
      </c>
      <c r="D20" s="35">
        <v>482956</v>
      </c>
      <c r="E20" s="33">
        <f t="shared" si="1"/>
        <v>2044.2262607773794</v>
      </c>
      <c r="F20" s="15">
        <f t="shared" si="2"/>
        <v>0.91440051050723947</v>
      </c>
      <c r="G20" s="33">
        <f t="shared" si="3"/>
        <v>167.44482535778977</v>
      </c>
      <c r="H20" s="33">
        <f t="shared" si="4"/>
        <v>80868483.075496718</v>
      </c>
      <c r="I20" s="37">
        <f>'jan-mar'!H20</f>
        <v>75494970.686196133</v>
      </c>
      <c r="J20" s="37">
        <f t="shared" si="5"/>
        <v>5373512.3893005848</v>
      </c>
      <c r="M20" s="23"/>
    </row>
    <row r="21" spans="1:13" x14ac:dyDescent="0.2">
      <c r="A21" s="11">
        <v>55</v>
      </c>
      <c r="B21" s="16" t="s">
        <v>57</v>
      </c>
      <c r="C21" s="13">
        <v>356981156</v>
      </c>
      <c r="D21" s="35">
        <v>169610</v>
      </c>
      <c r="E21" s="33">
        <f t="shared" si="1"/>
        <v>2104.7176227816758</v>
      </c>
      <c r="F21" s="15">
        <f t="shared" si="2"/>
        <v>0.94145883245491491</v>
      </c>
      <c r="G21" s="33">
        <f t="shared" si="3"/>
        <v>114.51488360403039</v>
      </c>
      <c r="H21" s="33">
        <f t="shared" si="4"/>
        <v>19422869.408079594</v>
      </c>
      <c r="I21" s="37">
        <f>'jan-mar'!H21</f>
        <v>17818525.161267269</v>
      </c>
      <c r="J21" s="37">
        <f t="shared" si="5"/>
        <v>1604344.246812325</v>
      </c>
      <c r="M21" s="23"/>
    </row>
    <row r="22" spans="1:13" x14ac:dyDescent="0.2">
      <c r="A22" s="11">
        <v>56</v>
      </c>
      <c r="B22" s="16" t="s">
        <v>58</v>
      </c>
      <c r="C22" s="13">
        <v>151036099</v>
      </c>
      <c r="D22" s="35">
        <v>75053</v>
      </c>
      <c r="E22" s="33">
        <f t="shared" si="1"/>
        <v>2012.3925625891036</v>
      </c>
      <c r="F22" s="15">
        <f t="shared" si="2"/>
        <v>0.9001610153822609</v>
      </c>
      <c r="G22" s="33">
        <f t="shared" si="3"/>
        <v>195.29931127253107</v>
      </c>
      <c r="H22" s="33">
        <f t="shared" si="4"/>
        <v>14657799.208937274</v>
      </c>
      <c r="I22" s="37">
        <f>'jan-mar'!H22</f>
        <v>14490952.68114477</v>
      </c>
      <c r="J22" s="37">
        <f t="shared" si="5"/>
        <v>166846.52779250406</v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3" ht="13.5" thickBot="1" x14ac:dyDescent="0.25">
      <c r="A24" s="19"/>
      <c r="B24" s="19" t="s">
        <v>6</v>
      </c>
      <c r="C24" s="30">
        <f>IF(ISNUMBER(C21),SUM(C8:C22),"")</f>
        <v>12407988179</v>
      </c>
      <c r="D24" s="34">
        <f>IF(ISNUMBER(D21),SUM(D8:D22),"")</f>
        <v>5550203</v>
      </c>
      <c r="E24" s="34">
        <f>IF(ISNUMBER(C24),C24/D24,"")</f>
        <v>2235.5917754719962</v>
      </c>
      <c r="F24" s="21">
        <f>IF(ISNUMBER(E24),E24/E$24,"")</f>
        <v>1</v>
      </c>
      <c r="G24" s="34"/>
      <c r="H24" s="34">
        <f>IF(ISNUMBER(H21),SUM(H8:H22),"")</f>
        <v>0</v>
      </c>
      <c r="I24" s="20">
        <f>'jan-mar'!H24</f>
        <v>2.384185791015625E-7</v>
      </c>
      <c r="J24" s="20">
        <f>IF(ISNUMBER(C24),H24-I24,"")</f>
        <v>-2.384185791015625E-7</v>
      </c>
    </row>
    <row r="25" spans="1:13" ht="13.5" thickTop="1" x14ac:dyDescent="0.2"/>
    <row r="27" spans="1:13" x14ac:dyDescent="0.2">
      <c r="D27" s="54"/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7"/>
  <sheetViews>
    <sheetView zoomScaleNormal="100" workbookViewId="0">
      <selection activeCell="F30" sqref="F30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5" t="s">
        <v>63</v>
      </c>
      <c r="D1" s="56"/>
      <c r="E1" s="56"/>
      <c r="F1" s="56"/>
      <c r="G1" s="56"/>
      <c r="H1" s="57"/>
      <c r="I1" s="24"/>
      <c r="J1" s="25"/>
    </row>
    <row r="2" spans="1:12" x14ac:dyDescent="0.2">
      <c r="A2" s="58" t="s">
        <v>64</v>
      </c>
      <c r="B2" s="58" t="s">
        <v>0</v>
      </c>
      <c r="C2" s="4" t="s">
        <v>10</v>
      </c>
      <c r="D2" s="4" t="s">
        <v>2</v>
      </c>
      <c r="E2" s="61" t="s">
        <v>66</v>
      </c>
      <c r="F2" s="62"/>
      <c r="G2" s="31" t="s">
        <v>17</v>
      </c>
      <c r="H2" s="32"/>
      <c r="I2" s="26"/>
      <c r="J2" s="27"/>
    </row>
    <row r="3" spans="1:12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2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2" x14ac:dyDescent="0.2">
      <c r="A5" s="60"/>
      <c r="B5" s="60"/>
      <c r="C5" s="6"/>
      <c r="D5" s="6"/>
      <c r="E5" s="7"/>
      <c r="F5" s="7" t="s">
        <v>4</v>
      </c>
      <c r="G5" s="7" t="s">
        <v>11</v>
      </c>
      <c r="H5" s="7" t="s">
        <v>11</v>
      </c>
      <c r="I5" s="28" t="s">
        <v>8</v>
      </c>
      <c r="J5" s="29" t="s">
        <v>21</v>
      </c>
    </row>
    <row r="6" spans="1:12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40</v>
      </c>
      <c r="C8" s="23">
        <v>1966654439</v>
      </c>
      <c r="D8" s="35">
        <v>717710</v>
      </c>
      <c r="E8" s="33">
        <f>IF(ISNUMBER(C8),C8/D8,"")</f>
        <v>2740.1797926739214</v>
      </c>
      <c r="F8" s="15">
        <f>IF(ISNUMBER(D8),E8/E$24,"")</f>
        <v>1.2601535133358504</v>
      </c>
      <c r="G8" s="33">
        <f>IF(ISNUMBER(D8),($E$24-E8)*0.875,"")</f>
        <v>-494.98649855390948</v>
      </c>
      <c r="H8" s="33">
        <f>IF(ISNUMBER(C8),G8*D8,"")</f>
        <v>-355256759.8771264</v>
      </c>
      <c r="I8" s="37">
        <f>'jan-feb'!H8</f>
        <v>-136665313.82308057</v>
      </c>
      <c r="J8" s="37">
        <f>IF(ISNUMBER(D8),H8-I8,"")</f>
        <v>-218591446.05404583</v>
      </c>
      <c r="L8" s="23"/>
    </row>
    <row r="9" spans="1:12" x14ac:dyDescent="0.2">
      <c r="A9" s="11">
        <v>11</v>
      </c>
      <c r="B9" s="12" t="s">
        <v>41</v>
      </c>
      <c r="C9" s="13">
        <v>1178412739</v>
      </c>
      <c r="D9" s="35">
        <v>499417</v>
      </c>
      <c r="E9" s="33">
        <f t="shared" ref="E9:E22" si="0">IF(ISNUMBER(C9),C9/D9,"")</f>
        <v>2359.5767444840685</v>
      </c>
      <c r="F9" s="15">
        <f t="shared" ref="F9:F22" si="1">IF(ISNUMBER(D9),E9/E$24,"")</f>
        <v>1.0851218348872052</v>
      </c>
      <c r="G9" s="33">
        <f t="shared" ref="G9:G22" si="2">IF(ISNUMBER(D9),($E$24-E9)*0.875,"")</f>
        <v>-161.95883138778822</v>
      </c>
      <c r="H9" s="33">
        <f t="shared" ref="H9:H22" si="3">IF(ISNUMBER(C9),G9*D9,"")</f>
        <v>-80884993.695195034</v>
      </c>
      <c r="I9" s="37">
        <f>'jan-feb'!H9</f>
        <v>-22014840.806224499</v>
      </c>
      <c r="J9" s="37">
        <f t="shared" ref="J9:J22" si="4">IF(ISNUMBER(D9),H9-I9,"")</f>
        <v>-58870152.888970539</v>
      </c>
      <c r="L9" s="23"/>
    </row>
    <row r="10" spans="1:12" x14ac:dyDescent="0.2">
      <c r="A10" s="11">
        <v>15</v>
      </c>
      <c r="B10" s="16" t="s">
        <v>42</v>
      </c>
      <c r="C10" s="13">
        <v>556702582</v>
      </c>
      <c r="D10" s="35">
        <v>270624</v>
      </c>
      <c r="E10" s="33">
        <f t="shared" si="0"/>
        <v>2057.1072114816129</v>
      </c>
      <c r="F10" s="15">
        <f t="shared" si="1"/>
        <v>0.94602218686076789</v>
      </c>
      <c r="G10" s="33">
        <f t="shared" si="2"/>
        <v>102.70200998936042</v>
      </c>
      <c r="H10" s="33">
        <f t="shared" si="3"/>
        <v>27793628.751360673</v>
      </c>
      <c r="I10" s="37">
        <f>'jan-feb'!H10</f>
        <v>2564007.6684449888</v>
      </c>
      <c r="J10" s="37">
        <f t="shared" si="4"/>
        <v>25229621.082915686</v>
      </c>
      <c r="L10" s="23"/>
    </row>
    <row r="11" spans="1:12" x14ac:dyDescent="0.2">
      <c r="A11" s="11">
        <v>18</v>
      </c>
      <c r="B11" s="16" t="s">
        <v>51</v>
      </c>
      <c r="C11" s="13">
        <v>491753067</v>
      </c>
      <c r="D11" s="35">
        <v>243081</v>
      </c>
      <c r="E11" s="33">
        <f t="shared" si="0"/>
        <v>2023.0008392264308</v>
      </c>
      <c r="F11" s="15">
        <f t="shared" si="1"/>
        <v>0.93033735298986042</v>
      </c>
      <c r="G11" s="33">
        <f t="shared" si="2"/>
        <v>132.54508571264478</v>
      </c>
      <c r="H11" s="33">
        <f t="shared" si="3"/>
        <v>32219191.980115406</v>
      </c>
      <c r="I11" s="37">
        <f>'jan-feb'!H11</f>
        <v>1500841.1183552791</v>
      </c>
      <c r="J11" s="37">
        <f t="shared" si="4"/>
        <v>30718350.861760128</v>
      </c>
      <c r="L11" s="23"/>
    </row>
    <row r="12" spans="1:12" x14ac:dyDescent="0.2">
      <c r="A12" s="11">
        <v>31</v>
      </c>
      <c r="B12" s="16" t="s">
        <v>52</v>
      </c>
      <c r="C12" s="13">
        <v>570763209</v>
      </c>
      <c r="D12" s="35">
        <v>312152</v>
      </c>
      <c r="E12" s="33">
        <f t="shared" si="0"/>
        <v>1828.4784624157462</v>
      </c>
      <c r="F12" s="15">
        <f t="shared" si="1"/>
        <v>0.84088042858811396</v>
      </c>
      <c r="G12" s="33">
        <f t="shared" si="2"/>
        <v>302.75216542199382</v>
      </c>
      <c r="H12" s="33">
        <f t="shared" si="3"/>
        <v>94504693.94080621</v>
      </c>
      <c r="I12" s="37">
        <f>'jan-feb'!H12</f>
        <v>42985259.628770716</v>
      </c>
      <c r="J12" s="37">
        <f t="shared" si="4"/>
        <v>51519434.312035494</v>
      </c>
      <c r="L12" s="23"/>
    </row>
    <row r="13" spans="1:12" x14ac:dyDescent="0.2">
      <c r="A13" s="11">
        <v>32</v>
      </c>
      <c r="B13" s="16" t="s">
        <v>53</v>
      </c>
      <c r="C13" s="13">
        <v>1732471906</v>
      </c>
      <c r="D13" s="35">
        <v>728803</v>
      </c>
      <c r="E13" s="33">
        <f t="shared" si="0"/>
        <v>2377.1470562003724</v>
      </c>
      <c r="F13" s="15">
        <f t="shared" si="1"/>
        <v>1.0932020674686229</v>
      </c>
      <c r="G13" s="33">
        <f t="shared" si="2"/>
        <v>-177.33285413955412</v>
      </c>
      <c r="H13" s="33">
        <f t="shared" si="3"/>
        <v>-129240716.09546946</v>
      </c>
      <c r="I13" s="37">
        <f>'jan-feb'!H13</f>
        <v>-41890501.955749594</v>
      </c>
      <c r="J13" s="37">
        <f t="shared" si="4"/>
        <v>-87350214.139719874</v>
      </c>
      <c r="L13" s="23"/>
    </row>
    <row r="14" spans="1:12" x14ac:dyDescent="0.2">
      <c r="A14" s="11">
        <v>33</v>
      </c>
      <c r="B14" s="16" t="s">
        <v>54</v>
      </c>
      <c r="C14" s="13">
        <v>554824791</v>
      </c>
      <c r="D14" s="35">
        <v>269819</v>
      </c>
      <c r="E14" s="33">
        <f t="shared" si="0"/>
        <v>2056.2851059413902</v>
      </c>
      <c r="F14" s="15">
        <f t="shared" si="1"/>
        <v>0.94564411707585294</v>
      </c>
      <c r="G14" s="33">
        <f t="shared" si="2"/>
        <v>103.42135233705534</v>
      </c>
      <c r="H14" s="33">
        <f t="shared" si="3"/>
        <v>27905045.866231933</v>
      </c>
      <c r="I14" s="37">
        <f>'jan-feb'!H14</f>
        <v>10678731.943544026</v>
      </c>
      <c r="J14" s="37">
        <f t="shared" si="4"/>
        <v>17226313.922687907</v>
      </c>
      <c r="L14" s="23"/>
    </row>
    <row r="15" spans="1:12" x14ac:dyDescent="0.2">
      <c r="A15" s="11">
        <v>34</v>
      </c>
      <c r="B15" s="16" t="s">
        <v>43</v>
      </c>
      <c r="C15" s="13">
        <v>679293490</v>
      </c>
      <c r="D15" s="35">
        <v>376304</v>
      </c>
      <c r="E15" s="33">
        <f t="shared" si="0"/>
        <v>1805.1721214762533</v>
      </c>
      <c r="F15" s="15">
        <f t="shared" si="1"/>
        <v>0.83016231166147036</v>
      </c>
      <c r="G15" s="33">
        <f t="shared" si="2"/>
        <v>323.14521374405007</v>
      </c>
      <c r="H15" s="33">
        <f t="shared" si="3"/>
        <v>121600836.51274101</v>
      </c>
      <c r="I15" s="37">
        <f>'jan-feb'!H15</f>
        <v>57139914.820660867</v>
      </c>
      <c r="J15" s="37">
        <f t="shared" si="4"/>
        <v>64460921.692080148</v>
      </c>
      <c r="L15" s="23"/>
    </row>
    <row r="16" spans="1:12" x14ac:dyDescent="0.2">
      <c r="A16" s="11">
        <v>39</v>
      </c>
      <c r="B16" s="16" t="s">
        <v>55</v>
      </c>
      <c r="C16" s="13">
        <v>502648364</v>
      </c>
      <c r="D16" s="35">
        <v>256432</v>
      </c>
      <c r="E16" s="33">
        <f t="shared" si="0"/>
        <v>1960.1623978286641</v>
      </c>
      <c r="F16" s="15">
        <f t="shared" si="1"/>
        <v>0.90143921903833846</v>
      </c>
      <c r="G16" s="33">
        <f t="shared" si="2"/>
        <v>187.52872193569064</v>
      </c>
      <c r="H16" s="33">
        <f t="shared" si="3"/>
        <v>48088365.22341302</v>
      </c>
      <c r="I16" s="37">
        <f>'jan-feb'!H16</f>
        <v>25365027.643234473</v>
      </c>
      <c r="J16" s="37">
        <f t="shared" si="4"/>
        <v>22723337.580178548</v>
      </c>
      <c r="L16" s="23"/>
    </row>
    <row r="17" spans="1:12" x14ac:dyDescent="0.2">
      <c r="A17" s="11">
        <v>40</v>
      </c>
      <c r="B17" s="16" t="s">
        <v>56</v>
      </c>
      <c r="C17" s="13">
        <v>341369691</v>
      </c>
      <c r="D17" s="35">
        <v>177093</v>
      </c>
      <c r="E17" s="33">
        <f t="shared" si="0"/>
        <v>1927.6294997543664</v>
      </c>
      <c r="F17" s="15">
        <f t="shared" si="1"/>
        <v>0.88647799426143492</v>
      </c>
      <c r="G17" s="33">
        <f t="shared" si="2"/>
        <v>215.99500775070112</v>
      </c>
      <c r="H17" s="33">
        <f t="shared" si="3"/>
        <v>38251203.907594912</v>
      </c>
      <c r="I17" s="37">
        <f>'jan-feb'!H17</f>
        <v>12138182.629517082</v>
      </c>
      <c r="J17" s="37">
        <f t="shared" si="4"/>
        <v>26113021.27807783</v>
      </c>
      <c r="L17" s="23"/>
    </row>
    <row r="18" spans="1:12" x14ac:dyDescent="0.2">
      <c r="A18" s="11">
        <v>42</v>
      </c>
      <c r="B18" s="16" t="s">
        <v>44</v>
      </c>
      <c r="C18" s="13">
        <v>596289797</v>
      </c>
      <c r="D18" s="35">
        <v>319850</v>
      </c>
      <c r="E18" s="33">
        <f t="shared" si="0"/>
        <v>1864.2794966390495</v>
      </c>
      <c r="F18" s="15">
        <f t="shared" si="1"/>
        <v>0.8573446033762685</v>
      </c>
      <c r="G18" s="33">
        <f t="shared" si="2"/>
        <v>271.42626047660337</v>
      </c>
      <c r="H18" s="33">
        <f t="shared" si="3"/>
        <v>86815689.413441584</v>
      </c>
      <c r="I18" s="37">
        <f>'jan-feb'!H18</f>
        <v>33345429.004127979</v>
      </c>
      <c r="J18" s="37">
        <f t="shared" si="4"/>
        <v>53470260.409313604</v>
      </c>
      <c r="L18" s="23"/>
    </row>
    <row r="19" spans="1:12" x14ac:dyDescent="0.2">
      <c r="A19" s="11">
        <v>46</v>
      </c>
      <c r="B19" s="16" t="s">
        <v>45</v>
      </c>
      <c r="C19" s="13">
        <v>1438637985</v>
      </c>
      <c r="D19" s="35">
        <v>651299</v>
      </c>
      <c r="E19" s="33">
        <f t="shared" si="0"/>
        <v>2208.8748562488195</v>
      </c>
      <c r="F19" s="15">
        <f t="shared" si="1"/>
        <v>1.0158170708590462</v>
      </c>
      <c r="G19" s="33">
        <f t="shared" si="2"/>
        <v>-30.09467918194531</v>
      </c>
      <c r="H19" s="33">
        <f t="shared" si="3"/>
        <v>-19600634.456521798</v>
      </c>
      <c r="I19" s="37">
        <f>'jan-feb'!H19</f>
        <v>-21506529.579475395</v>
      </c>
      <c r="J19" s="37">
        <f t="shared" si="4"/>
        <v>1905895.1229535975</v>
      </c>
      <c r="L19" s="23"/>
    </row>
    <row r="20" spans="1:12" x14ac:dyDescent="0.2">
      <c r="A20" s="11">
        <v>50</v>
      </c>
      <c r="B20" s="16" t="s">
        <v>46</v>
      </c>
      <c r="C20" s="13">
        <v>963898649</v>
      </c>
      <c r="D20" s="35">
        <v>482956</v>
      </c>
      <c r="E20" s="33">
        <f t="shared" si="0"/>
        <v>1995.8311916613522</v>
      </c>
      <c r="F20" s="15">
        <f t="shared" si="1"/>
        <v>0.91784257913349954</v>
      </c>
      <c r="G20" s="33">
        <f t="shared" si="2"/>
        <v>156.31852733208851</v>
      </c>
      <c r="H20" s="33">
        <f t="shared" si="3"/>
        <v>75494970.686196133</v>
      </c>
      <c r="I20" s="37">
        <f>'jan-feb'!H20</f>
        <v>30405416.909496259</v>
      </c>
      <c r="J20" s="37">
        <f t="shared" si="4"/>
        <v>45089553.776699871</v>
      </c>
      <c r="L20" s="23"/>
    </row>
    <row r="21" spans="1:12" x14ac:dyDescent="0.2">
      <c r="A21" s="11">
        <v>55</v>
      </c>
      <c r="B21" s="16" t="s">
        <v>57</v>
      </c>
      <c r="C21" s="13">
        <v>348449683</v>
      </c>
      <c r="D21" s="35">
        <v>169610</v>
      </c>
      <c r="E21" s="33">
        <f t="shared" si="0"/>
        <v>2054.4170921525852</v>
      </c>
      <c r="F21" s="15">
        <f t="shared" si="1"/>
        <v>0.94478505514669919</v>
      </c>
      <c r="G21" s="33">
        <f t="shared" si="2"/>
        <v>105.05586440225972</v>
      </c>
      <c r="H21" s="33">
        <f t="shared" si="3"/>
        <v>17818525.161267269</v>
      </c>
      <c r="I21" s="37">
        <f>'jan-feb'!H21</f>
        <v>3953755.2497855173</v>
      </c>
      <c r="J21" s="37">
        <f t="shared" si="4"/>
        <v>13864769.911481753</v>
      </c>
      <c r="L21" s="23"/>
    </row>
    <row r="22" spans="1:12" x14ac:dyDescent="0.2">
      <c r="A22" s="11">
        <v>56</v>
      </c>
      <c r="B22" s="16" t="s">
        <v>58</v>
      </c>
      <c r="C22" s="13">
        <v>146640229</v>
      </c>
      <c r="D22" s="35">
        <v>75053</v>
      </c>
      <c r="E22" s="33">
        <f t="shared" si="0"/>
        <v>1953.8223522044423</v>
      </c>
      <c r="F22" s="15">
        <f t="shared" si="1"/>
        <v>0.89852355971210263</v>
      </c>
      <c r="G22" s="33">
        <f t="shared" si="2"/>
        <v>193.07626185688474</v>
      </c>
      <c r="H22" s="33">
        <f t="shared" si="3"/>
        <v>14490952.68114477</v>
      </c>
      <c r="I22" s="37">
        <f>'jan-feb'!H22</f>
        <v>2000619.5485925232</v>
      </c>
      <c r="J22" s="37">
        <f t="shared" si="4"/>
        <v>12490333.132552247</v>
      </c>
    </row>
    <row r="23" spans="1:12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2" ht="13.5" thickBot="1" x14ac:dyDescent="0.25">
      <c r="A24" s="19"/>
      <c r="B24" s="19" t="s">
        <v>6</v>
      </c>
      <c r="C24" s="30">
        <f>IF(ISNUMBER(C21),SUM(C8:C22),"")</f>
        <v>12068810621</v>
      </c>
      <c r="D24" s="34">
        <f>IF(ISNUMBER(D21),SUM(D8:D22),"")</f>
        <v>5550203</v>
      </c>
      <c r="E24" s="34">
        <f>IF(ISNUMBER(C24),C24/D24,"")</f>
        <v>2174.4809371837391</v>
      </c>
      <c r="F24" s="21">
        <f>IF(ISNUMBER(E24),E24/E$24,"")</f>
        <v>1</v>
      </c>
      <c r="G24" s="34"/>
      <c r="H24" s="34">
        <f>IF(ISNUMBER(H21),SUM(H8:H22),"")</f>
        <v>2.384185791015625E-7</v>
      </c>
      <c r="I24" s="20">
        <f>'jan-feb'!H24</f>
        <v>-3.6368146538734436E-7</v>
      </c>
      <c r="J24" s="20">
        <f>IF(ISNUMBER(C24),H24-I24,"")</f>
        <v>6.0210004448890686E-7</v>
      </c>
    </row>
    <row r="25" spans="1:12" ht="13.5" thickTop="1" x14ac:dyDescent="0.2"/>
    <row r="27" spans="1:12" x14ac:dyDescent="0.2">
      <c r="F27" s="22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6"/>
  <sheetViews>
    <sheetView zoomScaleNormal="100" workbookViewId="0">
      <selection activeCell="F34" sqref="F34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7" width="16.140625" style="3" customWidth="1"/>
    <col min="8" max="8" width="17.5703125" style="3" customWidth="1"/>
    <col min="9" max="9" width="11.42578125" style="3" customWidth="1"/>
    <col min="10" max="10" width="16" style="3" customWidth="1"/>
    <col min="11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5" t="s">
        <v>62</v>
      </c>
      <c r="D1" s="56"/>
      <c r="E1" s="56"/>
      <c r="F1" s="56"/>
      <c r="G1" s="56"/>
      <c r="H1" s="57"/>
      <c r="I1" s="24"/>
      <c r="J1" s="25"/>
    </row>
    <row r="2" spans="1:12" x14ac:dyDescent="0.2">
      <c r="A2" s="58" t="s">
        <v>64</v>
      </c>
      <c r="B2" s="58" t="s">
        <v>0</v>
      </c>
      <c r="C2" s="4" t="s">
        <v>7</v>
      </c>
      <c r="D2" s="4" t="s">
        <v>2</v>
      </c>
      <c r="E2" s="61" t="s">
        <v>65</v>
      </c>
      <c r="F2" s="62"/>
      <c r="G2" s="31" t="s">
        <v>17</v>
      </c>
      <c r="H2" s="32"/>
      <c r="I2" s="26"/>
      <c r="J2" s="27"/>
    </row>
    <row r="3" spans="1:12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2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2" x14ac:dyDescent="0.2">
      <c r="A5" s="60"/>
      <c r="B5" s="60"/>
      <c r="C5" s="6"/>
      <c r="D5" s="6"/>
      <c r="E5" s="7"/>
      <c r="F5" s="7" t="s">
        <v>4</v>
      </c>
      <c r="G5" s="7" t="s">
        <v>8</v>
      </c>
      <c r="H5" s="7" t="s">
        <v>8</v>
      </c>
      <c r="I5" s="28" t="s">
        <v>5</v>
      </c>
      <c r="J5" s="29" t="s">
        <v>9</v>
      </c>
    </row>
    <row r="6" spans="1:12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40</v>
      </c>
      <c r="C8" s="23">
        <v>842858552</v>
      </c>
      <c r="D8" s="35">
        <v>717710</v>
      </c>
      <c r="E8" s="33">
        <f>IF(ISNUMBER(C8),C8/D8,"")</f>
        <v>1174.3720332724918</v>
      </c>
      <c r="F8" s="15">
        <f>IF(ISNUMBER(D8),E8/E$24,"")</f>
        <v>1.22745862798998</v>
      </c>
      <c r="G8" s="33">
        <f>IF(ISNUMBER(D8),($E$24-E8)*0.875,"")</f>
        <v>-190.41857271471844</v>
      </c>
      <c r="H8" s="33">
        <f>IF(ISNUMBER(C8),G8*D8,"")</f>
        <v>-136665313.82308057</v>
      </c>
      <c r="I8" s="37">
        <f>jan!H8</f>
        <v>-143721049.53200662</v>
      </c>
      <c r="J8" s="37">
        <f>IF(ISNUMBER(D8),H8-I8,"")</f>
        <v>7055735.7089260519</v>
      </c>
      <c r="L8" s="23"/>
    </row>
    <row r="9" spans="1:12" x14ac:dyDescent="0.2">
      <c r="A9" s="11">
        <v>11</v>
      </c>
      <c r="B9" s="12" t="s">
        <v>41</v>
      </c>
      <c r="C9" s="13">
        <v>502977436</v>
      </c>
      <c r="D9" s="35">
        <v>499417</v>
      </c>
      <c r="E9" s="33">
        <f t="shared" ref="E9:E22" si="0">IF(ISNUMBER(C9),C9/D9,"")</f>
        <v>1007.1291846292777</v>
      </c>
      <c r="F9" s="15">
        <f t="shared" ref="F9:F22" si="1">IF(ISNUMBER(D9),E9/E$24,"")</f>
        <v>1.052655693553016</v>
      </c>
      <c r="G9" s="33">
        <f t="shared" ref="G9:G22" si="2">IF(ISNUMBER(D9),($E$24-E9)*0.875,"")</f>
        <v>-44.081080151906122</v>
      </c>
      <c r="H9" s="33">
        <f t="shared" ref="H9:H22" si="3">IF(ISNUMBER(C9),G9*D9,"")</f>
        <v>-22014840.806224499</v>
      </c>
      <c r="I9" s="37">
        <f>jan!H9</f>
        <v>-23982291.352066722</v>
      </c>
      <c r="J9" s="37">
        <f t="shared" ref="J9:J22" si="4">IF(ISNUMBER(D9),H9-I9,"")</f>
        <v>1967450.5458422229</v>
      </c>
      <c r="L9" s="23"/>
    </row>
    <row r="10" spans="1:12" x14ac:dyDescent="0.2">
      <c r="A10" s="11">
        <v>15</v>
      </c>
      <c r="B10" s="16" t="s">
        <v>42</v>
      </c>
      <c r="C10" s="13">
        <v>255989436</v>
      </c>
      <c r="D10" s="35">
        <v>270624</v>
      </c>
      <c r="E10" s="33">
        <f t="shared" si="0"/>
        <v>945.92288932245481</v>
      </c>
      <c r="F10" s="15">
        <f t="shared" si="1"/>
        <v>0.98868261421093473</v>
      </c>
      <c r="G10" s="33">
        <f t="shared" si="2"/>
        <v>9.4744282415638992</v>
      </c>
      <c r="H10" s="33">
        <f t="shared" si="3"/>
        <v>2564007.6684449888</v>
      </c>
      <c r="I10" s="37">
        <f>jan!H10</f>
        <v>5426274.9217653824</v>
      </c>
      <c r="J10" s="37">
        <f t="shared" si="4"/>
        <v>-2862267.2533203936</v>
      </c>
      <c r="L10" s="23"/>
    </row>
    <row r="11" spans="1:12" x14ac:dyDescent="0.2">
      <c r="A11" s="11">
        <v>18</v>
      </c>
      <c r="B11" s="16" t="s">
        <v>51</v>
      </c>
      <c r="C11" s="13">
        <v>230852696</v>
      </c>
      <c r="D11" s="35">
        <v>243081</v>
      </c>
      <c r="E11" s="33">
        <f t="shared" si="0"/>
        <v>949.69452980693677</v>
      </c>
      <c r="F11" s="15">
        <f t="shared" si="1"/>
        <v>0.99262474883538854</v>
      </c>
      <c r="G11" s="33">
        <f t="shared" si="2"/>
        <v>6.1742428176421811</v>
      </c>
      <c r="H11" s="33">
        <f t="shared" si="3"/>
        <v>1500841.1183552791</v>
      </c>
      <c r="I11" s="37">
        <f>jan!H11</f>
        <v>9111299.2501649931</v>
      </c>
      <c r="J11" s="37">
        <f t="shared" si="4"/>
        <v>-7610458.1318097143</v>
      </c>
      <c r="L11" s="23"/>
    </row>
    <row r="12" spans="1:12" x14ac:dyDescent="0.2">
      <c r="A12" s="11">
        <v>31</v>
      </c>
      <c r="B12" s="16" t="s">
        <v>52</v>
      </c>
      <c r="C12" s="13">
        <v>249525667</v>
      </c>
      <c r="D12" s="35">
        <v>312152</v>
      </c>
      <c r="E12" s="33">
        <f t="shared" si="0"/>
        <v>799.37231541044105</v>
      </c>
      <c r="F12" s="15">
        <f t="shared" si="1"/>
        <v>0.83550733304903613</v>
      </c>
      <c r="G12" s="33">
        <f t="shared" si="2"/>
        <v>137.70618041457595</v>
      </c>
      <c r="H12" s="33">
        <f t="shared" si="3"/>
        <v>42985259.628770716</v>
      </c>
      <c r="I12" s="37">
        <f>jan!H12</f>
        <v>40101382.601465158</v>
      </c>
      <c r="J12" s="37">
        <f t="shared" si="4"/>
        <v>2883877.0273055583</v>
      </c>
      <c r="L12" s="23"/>
    </row>
    <row r="13" spans="1:12" x14ac:dyDescent="0.2">
      <c r="A13" s="11">
        <v>32</v>
      </c>
      <c r="B13" s="16" t="s">
        <v>53</v>
      </c>
      <c r="C13" s="13">
        <v>745157718</v>
      </c>
      <c r="D13" s="35">
        <v>728803</v>
      </c>
      <c r="E13" s="33">
        <f t="shared" si="0"/>
        <v>1022.4405195917141</v>
      </c>
      <c r="F13" s="15">
        <f t="shared" si="1"/>
        <v>1.0686591657689848</v>
      </c>
      <c r="G13" s="33">
        <f t="shared" si="2"/>
        <v>-57.478498244037951</v>
      </c>
      <c r="H13" s="33">
        <f t="shared" si="3"/>
        <v>-41890501.955749594</v>
      </c>
      <c r="I13" s="37">
        <f>jan!H13</f>
        <v>-54246123.867475279</v>
      </c>
      <c r="J13" s="37">
        <f t="shared" si="4"/>
        <v>12355621.911725685</v>
      </c>
      <c r="L13" s="23"/>
    </row>
    <row r="14" spans="1:12" x14ac:dyDescent="0.2">
      <c r="A14" s="11">
        <v>33</v>
      </c>
      <c r="B14" s="16" t="s">
        <v>54</v>
      </c>
      <c r="C14" s="13">
        <v>245945281</v>
      </c>
      <c r="D14" s="35">
        <v>269819</v>
      </c>
      <c r="E14" s="33">
        <f t="shared" si="0"/>
        <v>911.51950381552081</v>
      </c>
      <c r="F14" s="15">
        <f t="shared" si="1"/>
        <v>0.95272404982407899</v>
      </c>
      <c r="G14" s="33">
        <f t="shared" si="2"/>
        <v>39.57739056013115</v>
      </c>
      <c r="H14" s="33">
        <f t="shared" si="3"/>
        <v>10678731.943544026</v>
      </c>
      <c r="I14" s="37">
        <f>jan!H14</f>
        <v>11999293.936047107</v>
      </c>
      <c r="J14" s="37">
        <f t="shared" si="4"/>
        <v>-1320561.9925030805</v>
      </c>
      <c r="L14" s="23"/>
    </row>
    <row r="15" spans="1:12" x14ac:dyDescent="0.2">
      <c r="A15" s="11">
        <v>34</v>
      </c>
      <c r="B15" s="16" t="s">
        <v>43</v>
      </c>
      <c r="C15" s="13">
        <v>294726396</v>
      </c>
      <c r="D15" s="35">
        <v>376304</v>
      </c>
      <c r="E15" s="33">
        <f t="shared" si="0"/>
        <v>783.21356137590885</v>
      </c>
      <c r="F15" s="15">
        <f t="shared" si="1"/>
        <v>0.8186181348262338</v>
      </c>
      <c r="G15" s="33">
        <f t="shared" si="2"/>
        <v>151.84509019479162</v>
      </c>
      <c r="H15" s="33">
        <f t="shared" si="3"/>
        <v>57139914.820660867</v>
      </c>
      <c r="I15" s="37">
        <f>jan!H15</f>
        <v>56888213.426525369</v>
      </c>
      <c r="J15" s="37">
        <f t="shared" si="4"/>
        <v>251701.39413549751</v>
      </c>
      <c r="L15" s="23"/>
    </row>
    <row r="16" spans="1:12" x14ac:dyDescent="0.2">
      <c r="A16" s="11">
        <v>39</v>
      </c>
      <c r="B16" s="16" t="s">
        <v>55</v>
      </c>
      <c r="C16" s="13">
        <v>216352920</v>
      </c>
      <c r="D16" s="35">
        <v>256432</v>
      </c>
      <c r="E16" s="33">
        <f t="shared" si="0"/>
        <v>843.70484182941289</v>
      </c>
      <c r="F16" s="15">
        <f t="shared" si="1"/>
        <v>0.88184387761228211</v>
      </c>
      <c r="G16" s="33">
        <f t="shared" si="2"/>
        <v>98.915219797975581</v>
      </c>
      <c r="H16" s="33">
        <f t="shared" si="3"/>
        <v>25365027.643234473</v>
      </c>
      <c r="I16" s="37">
        <f>jan!H16</f>
        <v>19300786.128052723</v>
      </c>
      <c r="J16" s="37">
        <f t="shared" si="4"/>
        <v>6064241.5151817501</v>
      </c>
      <c r="L16" s="23"/>
    </row>
    <row r="17" spans="1:12" x14ac:dyDescent="0.2">
      <c r="A17" s="11">
        <v>40</v>
      </c>
      <c r="B17" s="16" t="s">
        <v>56</v>
      </c>
      <c r="C17" s="13">
        <v>155561662</v>
      </c>
      <c r="D17" s="35">
        <v>177093</v>
      </c>
      <c r="E17" s="33">
        <f t="shared" si="0"/>
        <v>878.41790471673073</v>
      </c>
      <c r="F17" s="15">
        <f t="shared" si="1"/>
        <v>0.91812611811000899</v>
      </c>
      <c r="G17" s="33">
        <f t="shared" si="2"/>
        <v>68.541289771572465</v>
      </c>
      <c r="H17" s="33">
        <f t="shared" si="3"/>
        <v>12138182.629517082</v>
      </c>
      <c r="I17" s="37">
        <f>jan!H17</f>
        <v>18401397.489665344</v>
      </c>
      <c r="J17" s="37">
        <f t="shared" si="4"/>
        <v>-6263214.8601482622</v>
      </c>
      <c r="L17" s="23"/>
    </row>
    <row r="18" spans="1:12" x14ac:dyDescent="0.2">
      <c r="A18" s="11">
        <v>42</v>
      </c>
      <c r="B18" s="16" t="s">
        <v>44</v>
      </c>
      <c r="C18" s="13">
        <v>267907684</v>
      </c>
      <c r="D18" s="35">
        <v>319850</v>
      </c>
      <c r="E18" s="33">
        <f t="shared" si="0"/>
        <v>837.6041394403627</v>
      </c>
      <c r="F18" s="15">
        <f t="shared" si="1"/>
        <v>0.87546739761099013</v>
      </c>
      <c r="G18" s="33">
        <f t="shared" si="2"/>
        <v>104.25333438839449</v>
      </c>
      <c r="H18" s="33">
        <f t="shared" si="3"/>
        <v>33345429.004127979</v>
      </c>
      <c r="I18" s="37">
        <f>jan!H18</f>
        <v>38748564.489271648</v>
      </c>
      <c r="J18" s="37">
        <f t="shared" si="4"/>
        <v>-5403135.4851436689</v>
      </c>
      <c r="L18" s="23"/>
    </row>
    <row r="19" spans="1:12" x14ac:dyDescent="0.2">
      <c r="A19" s="11">
        <v>46</v>
      </c>
      <c r="B19" s="16" t="s">
        <v>45</v>
      </c>
      <c r="C19" s="13">
        <v>647709735</v>
      </c>
      <c r="D19" s="35">
        <v>651299</v>
      </c>
      <c r="E19" s="33">
        <f t="shared" si="0"/>
        <v>994.48906723332914</v>
      </c>
      <c r="F19" s="15">
        <f t="shared" si="1"/>
        <v>1.0394441892623112</v>
      </c>
      <c r="G19" s="33">
        <f t="shared" si="2"/>
        <v>-33.02097743045114</v>
      </c>
      <c r="H19" s="33">
        <f t="shared" si="3"/>
        <v>-21506529.579475395</v>
      </c>
      <c r="I19" s="37">
        <f>jan!H19</f>
        <v>-8059604.5337594962</v>
      </c>
      <c r="J19" s="37">
        <f t="shared" si="4"/>
        <v>-13446925.045715898</v>
      </c>
      <c r="L19" s="23"/>
    </row>
    <row r="20" spans="1:12" x14ac:dyDescent="0.2">
      <c r="A20" s="11">
        <v>50</v>
      </c>
      <c r="B20" s="16" t="s">
        <v>46</v>
      </c>
      <c r="C20" s="13">
        <v>427319495</v>
      </c>
      <c r="D20" s="35">
        <v>482956</v>
      </c>
      <c r="E20" s="33">
        <f t="shared" si="0"/>
        <v>884.80005424924843</v>
      </c>
      <c r="F20" s="15">
        <f t="shared" si="1"/>
        <v>0.92479676785886367</v>
      </c>
      <c r="G20" s="33">
        <f t="shared" si="2"/>
        <v>62.956908930619477</v>
      </c>
      <c r="H20" s="33">
        <f t="shared" si="3"/>
        <v>30405416.909496259</v>
      </c>
      <c r="I20" s="37">
        <f>jan!H20</f>
        <v>24740992.669165045</v>
      </c>
      <c r="J20" s="37">
        <f t="shared" si="4"/>
        <v>5664424.2403312139</v>
      </c>
      <c r="L20" s="23"/>
    </row>
    <row r="21" spans="1:12" x14ac:dyDescent="0.2">
      <c r="A21" s="11">
        <v>55</v>
      </c>
      <c r="B21" s="16" t="s">
        <v>57</v>
      </c>
      <c r="C21" s="13">
        <v>157755927</v>
      </c>
      <c r="D21" s="35">
        <v>169610</v>
      </c>
      <c r="E21" s="33">
        <f t="shared" si="0"/>
        <v>930.1098225340487</v>
      </c>
      <c r="F21" s="15">
        <f t="shared" si="1"/>
        <v>0.97215472976334316</v>
      </c>
      <c r="G21" s="33">
        <f t="shared" si="2"/>
        <v>23.31086168141924</v>
      </c>
      <c r="H21" s="33">
        <f t="shared" si="3"/>
        <v>3953755.2497855173</v>
      </c>
      <c r="I21" s="37">
        <f>jan!H21</f>
        <v>2902857.2191624749</v>
      </c>
      <c r="J21" s="37">
        <f t="shared" si="4"/>
        <v>1050898.0306230425</v>
      </c>
      <c r="L21" s="23"/>
    </row>
    <row r="22" spans="1:12" x14ac:dyDescent="0.2">
      <c r="A22" s="11">
        <v>56</v>
      </c>
      <c r="B22" s="16" t="s">
        <v>58</v>
      </c>
      <c r="C22" s="33">
        <v>69520596</v>
      </c>
      <c r="D22" s="35">
        <v>75053</v>
      </c>
      <c r="E22" s="33">
        <f t="shared" si="0"/>
        <v>926.28670406246249</v>
      </c>
      <c r="F22" s="15">
        <f t="shared" si="1"/>
        <v>0.96815879012852435</v>
      </c>
      <c r="G22" s="33">
        <f t="shared" si="2"/>
        <v>26.656090344057176</v>
      </c>
      <c r="H22" s="33">
        <f t="shared" si="3"/>
        <v>2000619.5485925232</v>
      </c>
      <c r="I22" s="37">
        <f>jan!H22</f>
        <v>2388007.1540227672</v>
      </c>
      <c r="J22" s="37">
        <f t="shared" si="4"/>
        <v>-387387.605430244</v>
      </c>
    </row>
    <row r="23" spans="1:12" x14ac:dyDescent="0.2">
      <c r="A23" s="11"/>
      <c r="B23" s="16"/>
      <c r="C23" s="33"/>
      <c r="D23" s="42"/>
      <c r="E23" s="33"/>
      <c r="F23" s="36"/>
      <c r="G23" s="33"/>
      <c r="H23" s="33"/>
      <c r="I23" s="37"/>
      <c r="J23" s="37"/>
    </row>
    <row r="24" spans="1:12" ht="13.5" thickBot="1" x14ac:dyDescent="0.25">
      <c r="A24" s="19"/>
      <c r="B24" s="19" t="s">
        <v>6</v>
      </c>
      <c r="C24" s="30">
        <f>IF(ISNUMBER(C21),SUM(C8:C22),"")</f>
        <v>5310161201</v>
      </c>
      <c r="D24" s="30">
        <f>IF(ISNUMBER(D21),SUM(D8:D22),"")</f>
        <v>5550203</v>
      </c>
      <c r="E24" s="34">
        <f>IF(ISNUMBER(C24),C24/D24,"")</f>
        <v>956.75080731281355</v>
      </c>
      <c r="F24" s="21">
        <f>IF(ISNUMBER(E24),E24/E$24,"")</f>
        <v>1</v>
      </c>
      <c r="G24" s="34"/>
      <c r="H24" s="34">
        <f>IF(ISNUMBER(H21),SUM(H8:H22),"")</f>
        <v>-3.6368146538734436E-7</v>
      </c>
      <c r="I24" s="20">
        <f>jan!H24</f>
        <v>-9.4529241323471069E-8</v>
      </c>
      <c r="J24" s="20">
        <f t="shared" ref="J24" si="5">IF(ISNUMBER(C24),H24-I24,"")</f>
        <v>-2.6915222406387329E-7</v>
      </c>
    </row>
    <row r="25" spans="1:12" ht="13.5" thickTop="1" x14ac:dyDescent="0.2"/>
    <row r="26" spans="1:12" x14ac:dyDescent="0.2">
      <c r="F26" s="22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2013-09-25T10:13:34Z</cp:lastPrinted>
  <dcterms:created xsi:type="dcterms:W3CDTF">2012-02-27T18:26:41Z</dcterms:created>
  <dcterms:modified xsi:type="dcterms:W3CDTF">2024-12-19T14:26:53Z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2021-06-21T17:43:51Z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4818f5e8-8ae8-4ab9-899b-3417e5edc662</vt:lpwstr>
  </property>
  <property fmtid="{D5CDD505-2E9C-101B-9397-08002B2CF9AE}" pid="8" name="MSIP_Label_da73a663-4204-480c-9ce8-a1a166c234ab_ContentBits">
    <vt:lpwstr>0</vt:lpwstr>
  </property>
</Properties>
</file>